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rina\Desktop\"/>
    </mc:Choice>
  </mc:AlternateContent>
  <xr:revisionPtr revIDLastSave="0" documentId="8_{E8FFCE47-ABCD-4DB4-941F-FF837EC47A1F}" xr6:coauthVersionLast="45" xr6:coauthVersionMax="45" xr10:uidLastSave="{00000000-0000-0000-0000-000000000000}"/>
  <bookViews>
    <workbookView xWindow="-107" yWindow="-107" windowWidth="37182" windowHeight="14980" activeTab="1"/>
  </bookViews>
  <sheets>
    <sheet name="Лист1" sheetId="1" r:id="rId1"/>
    <sheet name="Переделка Лист 1" sheetId="5" r:id="rId2"/>
    <sheet name="Лист1 (2)" sheetId="4" r:id="rId3"/>
    <sheet name="Лист2" sheetId="2" r:id="rId4"/>
    <sheet name="Лист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3" l="1"/>
  <c r="DA401" i="1"/>
  <c r="DB403" i="1"/>
  <c r="DB392" i="1"/>
  <c r="DB391" i="1"/>
  <c r="DB390" i="1"/>
  <c r="DB389" i="1"/>
  <c r="DB388" i="1"/>
  <c r="DB387" i="1"/>
  <c r="DB386" i="1"/>
  <c r="DB385" i="1"/>
  <c r="S760" i="1"/>
  <c r="R757" i="1"/>
  <c r="S756" i="1"/>
  <c r="R756" i="1"/>
  <c r="R755" i="1"/>
  <c r="R761" i="1"/>
  <c r="S759" i="1"/>
  <c r="R762" i="1"/>
  <c r="S762" i="1"/>
  <c r="S763" i="1"/>
  <c r="Z745" i="1"/>
  <c r="Y745" i="1"/>
  <c r="X745" i="1"/>
  <c r="W745" i="1"/>
  <c r="V745" i="1"/>
  <c r="U745" i="1"/>
  <c r="T745" i="1"/>
  <c r="S745" i="1"/>
  <c r="R745" i="1"/>
  <c r="S761" i="1"/>
  <c r="S757" i="1"/>
  <c r="Q756" i="1"/>
  <c r="Q757" i="1"/>
  <c r="Q758" i="1"/>
  <c r="R758" i="1"/>
  <c r="S758" i="1"/>
  <c r="Q759" i="1"/>
  <c r="R759" i="1"/>
  <c r="Q760" i="1"/>
  <c r="R760" i="1"/>
  <c r="Q762" i="1"/>
  <c r="R763" i="1"/>
  <c r="Q731" i="1"/>
  <c r="Q732" i="1"/>
  <c r="Q733" i="1"/>
  <c r="Q734" i="1"/>
  <c r="Q736" i="1"/>
  <c r="Q730" i="1"/>
  <c r="A4" i="3"/>
  <c r="B4" i="3"/>
  <c r="C4" i="3"/>
  <c r="D4" i="3"/>
  <c r="E4" i="3"/>
  <c r="F4" i="3"/>
  <c r="H4" i="3"/>
  <c r="I4" i="3"/>
  <c r="J4" i="3"/>
  <c r="K4" i="3"/>
  <c r="L4" i="3"/>
  <c r="M4" i="3"/>
  <c r="O4" i="3"/>
  <c r="P4" i="3"/>
  <c r="Q4" i="3"/>
  <c r="R4" i="3"/>
  <c r="S4" i="3"/>
  <c r="T4" i="3"/>
  <c r="U4" i="3"/>
  <c r="V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H5" i="3"/>
  <c r="I5" i="3"/>
  <c r="J5" i="3"/>
  <c r="K5" i="3"/>
  <c r="L5" i="3"/>
  <c r="M5" i="3"/>
  <c r="O5" i="3"/>
  <c r="P5" i="3"/>
  <c r="Q5" i="3"/>
  <c r="R5" i="3"/>
  <c r="S5" i="3"/>
  <c r="T5" i="3"/>
  <c r="U5" i="3"/>
  <c r="V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H6" i="3"/>
  <c r="I6" i="3"/>
  <c r="J6" i="3"/>
  <c r="K6" i="3"/>
  <c r="L6" i="3"/>
  <c r="M6" i="3"/>
  <c r="O6" i="3"/>
  <c r="P6" i="3"/>
  <c r="Q6" i="3"/>
  <c r="R6" i="3"/>
  <c r="S6" i="3"/>
  <c r="T6" i="3"/>
  <c r="U6" i="3"/>
  <c r="V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H7" i="3"/>
  <c r="I7" i="3"/>
  <c r="J7" i="3"/>
  <c r="K7" i="3"/>
  <c r="L7" i="3"/>
  <c r="M7" i="3"/>
  <c r="O7" i="3"/>
  <c r="P7" i="3"/>
  <c r="Q7" i="3"/>
  <c r="R7" i="3"/>
  <c r="S7" i="3"/>
  <c r="T7" i="3"/>
  <c r="U7" i="3"/>
  <c r="V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H8" i="3"/>
  <c r="I8" i="3"/>
  <c r="J8" i="3"/>
  <c r="K8" i="3"/>
  <c r="L8" i="3"/>
  <c r="M8" i="3"/>
  <c r="O8" i="3"/>
  <c r="P8" i="3"/>
  <c r="Q8" i="3"/>
  <c r="R8" i="3"/>
  <c r="S8" i="3"/>
  <c r="T8" i="3"/>
  <c r="U8" i="3"/>
  <c r="V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H9" i="3"/>
  <c r="I9" i="3"/>
  <c r="J9" i="3"/>
  <c r="K9" i="3"/>
  <c r="L9" i="3"/>
  <c r="M9" i="3"/>
  <c r="O9" i="3"/>
  <c r="P9" i="3"/>
  <c r="Q9" i="3"/>
  <c r="R9" i="3"/>
  <c r="S9" i="3"/>
  <c r="T9" i="3"/>
  <c r="U9" i="3"/>
  <c r="V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H10" i="3"/>
  <c r="I10" i="3"/>
  <c r="J10" i="3"/>
  <c r="K10" i="3"/>
  <c r="L10" i="3"/>
  <c r="M10" i="3"/>
  <c r="O10" i="3"/>
  <c r="P10" i="3"/>
  <c r="Q10" i="3"/>
  <c r="R10" i="3"/>
  <c r="S10" i="3"/>
  <c r="T10" i="3"/>
  <c r="U10" i="3"/>
  <c r="V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H11" i="3"/>
  <c r="I11" i="3"/>
  <c r="J11" i="3"/>
  <c r="K11" i="3"/>
  <c r="L11" i="3"/>
  <c r="M11" i="3"/>
  <c r="O11" i="3"/>
  <c r="P11" i="3"/>
  <c r="Q11" i="3"/>
  <c r="R11" i="3"/>
  <c r="S11" i="3"/>
  <c r="T11" i="3"/>
  <c r="U11" i="3"/>
  <c r="V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H12" i="3"/>
  <c r="I12" i="3"/>
  <c r="J12" i="3"/>
  <c r="K12" i="3"/>
  <c r="L12" i="3"/>
  <c r="M12" i="3"/>
  <c r="O12" i="3"/>
  <c r="P12" i="3"/>
  <c r="Q12" i="3"/>
  <c r="R12" i="3"/>
  <c r="S12" i="3"/>
  <c r="T12" i="3"/>
  <c r="U12" i="3"/>
  <c r="V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H13" i="3"/>
  <c r="I13" i="3"/>
  <c r="J13" i="3"/>
  <c r="K13" i="3"/>
  <c r="L13" i="3"/>
  <c r="M13" i="3"/>
  <c r="O13" i="3"/>
  <c r="P13" i="3"/>
  <c r="Q13" i="3"/>
  <c r="R13" i="3"/>
  <c r="S13" i="3"/>
  <c r="T13" i="3"/>
  <c r="U13" i="3"/>
  <c r="V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H14" i="3"/>
  <c r="I14" i="3"/>
  <c r="J14" i="3"/>
  <c r="K14" i="3"/>
  <c r="L14" i="3"/>
  <c r="M14" i="3"/>
  <c r="O14" i="3"/>
  <c r="P14" i="3"/>
  <c r="Q14" i="3"/>
  <c r="R14" i="3"/>
  <c r="S14" i="3"/>
  <c r="T14" i="3"/>
  <c r="U14" i="3"/>
  <c r="V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H16" i="3"/>
  <c r="I16" i="3"/>
  <c r="J16" i="3"/>
  <c r="K16" i="3"/>
  <c r="L16" i="3"/>
  <c r="M16" i="3"/>
  <c r="O16" i="3"/>
  <c r="P16" i="3"/>
  <c r="Q16" i="3"/>
  <c r="R16" i="3"/>
  <c r="S16" i="3"/>
  <c r="T16" i="3"/>
  <c r="U16" i="3"/>
  <c r="V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H17" i="3"/>
  <c r="I17" i="3"/>
  <c r="J17" i="3"/>
  <c r="K17" i="3"/>
  <c r="L17" i="3"/>
  <c r="M17" i="3"/>
  <c r="O17" i="3"/>
  <c r="P17" i="3"/>
  <c r="Q17" i="3"/>
  <c r="R17" i="3"/>
  <c r="S17" i="3"/>
  <c r="T17" i="3"/>
  <c r="U17" i="3"/>
  <c r="V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H18" i="3"/>
  <c r="I18" i="3"/>
  <c r="J18" i="3"/>
  <c r="K18" i="3"/>
  <c r="L18" i="3"/>
  <c r="M18" i="3"/>
  <c r="O18" i="3"/>
  <c r="P18" i="3"/>
  <c r="Q18" i="3"/>
  <c r="R18" i="3"/>
  <c r="S18" i="3"/>
  <c r="T18" i="3"/>
  <c r="U18" i="3"/>
  <c r="V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H19" i="3"/>
  <c r="I19" i="3"/>
  <c r="J19" i="3"/>
  <c r="K19" i="3"/>
  <c r="L19" i="3"/>
  <c r="M19" i="3"/>
  <c r="O19" i="3"/>
  <c r="P19" i="3"/>
  <c r="Q19" i="3"/>
  <c r="R19" i="3"/>
  <c r="S19" i="3"/>
  <c r="T19" i="3"/>
  <c r="U19" i="3"/>
  <c r="V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H20" i="3"/>
  <c r="I20" i="3"/>
  <c r="J20" i="3"/>
  <c r="K20" i="3"/>
  <c r="L20" i="3"/>
  <c r="M20" i="3"/>
  <c r="O20" i="3"/>
  <c r="P20" i="3"/>
  <c r="Q20" i="3"/>
  <c r="R20" i="3"/>
  <c r="S20" i="3"/>
  <c r="T20" i="3"/>
  <c r="U20" i="3"/>
  <c r="V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H21" i="3"/>
  <c r="I21" i="3"/>
  <c r="J21" i="3"/>
  <c r="K21" i="3"/>
  <c r="L21" i="3"/>
  <c r="M21" i="3"/>
  <c r="O21" i="3"/>
  <c r="P21" i="3"/>
  <c r="Q21" i="3"/>
  <c r="R21" i="3"/>
  <c r="S21" i="3"/>
  <c r="T21" i="3"/>
  <c r="U21" i="3"/>
  <c r="V21" i="3"/>
  <c r="X21" i="3"/>
  <c r="Y21" i="3"/>
  <c r="Z21" i="3"/>
  <c r="AA21" i="3"/>
  <c r="AB21" i="3"/>
  <c r="AC21" i="3"/>
  <c r="AD21" i="3"/>
  <c r="AE21" i="3"/>
  <c r="GX24" i="2"/>
  <c r="FR24" i="2"/>
  <c r="GX23" i="2"/>
  <c r="FR23" i="2"/>
  <c r="GX22" i="2"/>
  <c r="FR22" i="2"/>
  <c r="GX21" i="2"/>
  <c r="FR21" i="2"/>
  <c r="GX20" i="2"/>
  <c r="FR20" i="2"/>
  <c r="GX19" i="2"/>
  <c r="FR19" i="2"/>
  <c r="GX18" i="2"/>
  <c r="FR18" i="2"/>
  <c r="GX17" i="2"/>
  <c r="FR17" i="2"/>
  <c r="GX16" i="2"/>
  <c r="FR16" i="2"/>
  <c r="GX15" i="2"/>
  <c r="FR15" i="2"/>
  <c r="GX14" i="2"/>
  <c r="FR14" i="2"/>
  <c r="GX13" i="2"/>
  <c r="FR13" i="2"/>
  <c r="GX12" i="2"/>
  <c r="FR12" i="2"/>
  <c r="GX11" i="2"/>
  <c r="FR11" i="2"/>
  <c r="GX10" i="2"/>
  <c r="FR10" i="2"/>
  <c r="V3" i="3"/>
  <c r="T3" i="3"/>
  <c r="AE3" i="3"/>
  <c r="AC3" i="3"/>
  <c r="A3" i="3"/>
  <c r="B3" i="3"/>
  <c r="C3" i="3"/>
  <c r="D3" i="3"/>
  <c r="E3" i="3"/>
  <c r="F3" i="3"/>
  <c r="H3" i="3"/>
  <c r="I3" i="3"/>
  <c r="J3" i="3"/>
  <c r="K3" i="3"/>
  <c r="L3" i="3"/>
  <c r="M3" i="3"/>
  <c r="O3" i="3"/>
  <c r="P3" i="3"/>
  <c r="Q3" i="3"/>
  <c r="R3" i="3"/>
  <c r="S3" i="3"/>
  <c r="U3" i="3"/>
  <c r="X3" i="3"/>
  <c r="Y3" i="3"/>
  <c r="Z3" i="3"/>
  <c r="AA3" i="3"/>
  <c r="AB3" i="3"/>
  <c r="AD3" i="3"/>
  <c r="C25" i="3"/>
  <c r="O621" i="4"/>
  <c r="O628" i="4"/>
  <c r="O614" i="4"/>
  <c r="Q461" i="4"/>
  <c r="Q441" i="4"/>
  <c r="Q451" i="4"/>
  <c r="GO413" i="4"/>
  <c r="BH413" i="4"/>
  <c r="EM412" i="4"/>
  <c r="U412" i="4"/>
  <c r="DK410" i="4"/>
  <c r="AA410" i="4"/>
  <c r="FN409" i="4"/>
  <c r="DJ409" i="4"/>
  <c r="V409" i="4"/>
  <c r="FM408" i="4"/>
  <c r="DG408" i="4"/>
  <c r="U408" i="4"/>
  <c r="FN407" i="4"/>
  <c r="DL407" i="4"/>
  <c r="GR406" i="4"/>
  <c r="EZ406" i="4"/>
  <c r="DA406" i="4"/>
  <c r="V406" i="4"/>
  <c r="FS405" i="4"/>
  <c r="EC405" i="4"/>
  <c r="BH405" i="4"/>
  <c r="FI404" i="4"/>
  <c r="DG404" i="4"/>
  <c r="EK403" i="4"/>
  <c r="V487" i="4"/>
  <c r="FM402" i="4"/>
  <c r="DL402" i="4"/>
  <c r="AY402" i="4"/>
  <c r="GR401" i="4"/>
  <c r="EZ401" i="4"/>
  <c r="CX401" i="4"/>
  <c r="EB400" i="4"/>
  <c r="BC400" i="4"/>
  <c r="GT399" i="4"/>
  <c r="X449" i="4"/>
  <c r="FD399" i="4"/>
  <c r="DG399" i="4"/>
  <c r="U446" i="4"/>
  <c r="AJ399" i="4"/>
  <c r="GI398" i="4"/>
  <c r="EL398" i="4"/>
  <c r="W437" i="4"/>
  <c r="CX398" i="4"/>
  <c r="V398" i="4"/>
  <c r="GY392" i="4"/>
  <c r="GY413" i="4"/>
  <c r="GT392" i="4"/>
  <c r="GT413" i="4"/>
  <c r="GS392" i="4"/>
  <c r="GS413" i="4"/>
  <c r="GR392" i="4"/>
  <c r="GR413" i="4"/>
  <c r="GO392" i="4"/>
  <c r="GJ392" i="4"/>
  <c r="GJ413" i="4"/>
  <c r="GI392" i="4"/>
  <c r="GI413" i="4"/>
  <c r="GF392" i="4"/>
  <c r="GF413" i="4"/>
  <c r="FS392" i="4"/>
  <c r="FS413" i="4"/>
  <c r="FN392" i="4"/>
  <c r="FN413" i="4"/>
  <c r="FM392" i="4"/>
  <c r="FM413" i="4"/>
  <c r="FL392" i="4"/>
  <c r="FL413" i="4"/>
  <c r="FI392" i="4"/>
  <c r="FI413" i="4"/>
  <c r="FD392" i="4"/>
  <c r="FD413" i="4"/>
  <c r="FC392" i="4"/>
  <c r="FC413" i="4"/>
  <c r="EZ392" i="4"/>
  <c r="EZ413" i="4"/>
  <c r="EM392" i="4"/>
  <c r="EM413" i="4"/>
  <c r="EL392" i="4"/>
  <c r="EL413" i="4"/>
  <c r="EK392" i="4"/>
  <c r="EK413" i="4"/>
  <c r="EH392" i="4"/>
  <c r="EH413" i="4"/>
  <c r="EC392" i="4"/>
  <c r="EC413" i="4"/>
  <c r="EB392" i="4"/>
  <c r="EB413" i="4"/>
  <c r="DY392" i="4"/>
  <c r="DY413" i="4"/>
  <c r="DL392" i="4"/>
  <c r="DL413" i="4"/>
  <c r="DK392" i="4"/>
  <c r="DK413" i="4"/>
  <c r="DJ392" i="4"/>
  <c r="DJ413" i="4"/>
  <c r="DG392" i="4"/>
  <c r="DG413" i="4"/>
  <c r="DB392" i="4"/>
  <c r="DB413" i="4"/>
  <c r="DA392" i="4"/>
  <c r="DA413" i="4"/>
  <c r="CX392" i="4"/>
  <c r="CX413" i="4"/>
  <c r="BM392" i="4"/>
  <c r="BM413" i="4"/>
  <c r="BL392" i="4"/>
  <c r="BL413" i="4"/>
  <c r="BK392" i="4"/>
  <c r="BK413" i="4"/>
  <c r="BH392" i="4"/>
  <c r="BC392" i="4"/>
  <c r="BC413" i="4"/>
  <c r="BB392" i="4"/>
  <c r="BB413" i="4"/>
  <c r="AY392" i="4"/>
  <c r="AY413" i="4"/>
  <c r="AL392" i="4"/>
  <c r="AL413" i="4"/>
  <c r="AK392" i="4"/>
  <c r="AK413" i="4"/>
  <c r="AJ392" i="4"/>
  <c r="AJ413" i="4"/>
  <c r="AA392" i="4"/>
  <c r="AA413" i="4"/>
  <c r="V392" i="4"/>
  <c r="V413" i="4"/>
  <c r="U392" i="4"/>
  <c r="U413" i="4"/>
  <c r="R392" i="4"/>
  <c r="R413" i="4"/>
  <c r="E392" i="4"/>
  <c r="E413" i="4"/>
  <c r="GY391" i="4"/>
  <c r="GY412" i="4"/>
  <c r="GT391" i="4"/>
  <c r="GT412" i="4"/>
  <c r="GS391" i="4"/>
  <c r="GS412" i="4"/>
  <c r="GR391" i="4"/>
  <c r="GR412" i="4"/>
  <c r="GO391" i="4"/>
  <c r="GO412" i="4"/>
  <c r="GJ391" i="4"/>
  <c r="GJ412" i="4"/>
  <c r="GI391" i="4"/>
  <c r="GI412" i="4"/>
  <c r="GF391" i="4"/>
  <c r="GF412" i="4"/>
  <c r="FS391" i="4"/>
  <c r="FS412" i="4"/>
  <c r="FN391" i="4"/>
  <c r="FN412" i="4"/>
  <c r="FM391" i="4"/>
  <c r="FM412" i="4"/>
  <c r="FL391" i="4"/>
  <c r="FL412" i="4"/>
  <c r="FI391" i="4"/>
  <c r="FI412" i="4"/>
  <c r="FD391" i="4"/>
  <c r="FD412" i="4"/>
  <c r="FC391" i="4"/>
  <c r="FC412" i="4"/>
  <c r="EZ391" i="4"/>
  <c r="EZ412" i="4"/>
  <c r="EM391" i="4"/>
  <c r="EL391" i="4"/>
  <c r="EL412" i="4"/>
  <c r="EK391" i="4"/>
  <c r="EK412" i="4"/>
  <c r="EH391" i="4"/>
  <c r="EH412" i="4"/>
  <c r="EC391" i="4"/>
  <c r="EC412" i="4"/>
  <c r="EB391" i="4"/>
  <c r="EB412" i="4"/>
  <c r="DY391" i="4"/>
  <c r="DY412" i="4"/>
  <c r="DL391" i="4"/>
  <c r="DL412" i="4"/>
  <c r="DK391" i="4"/>
  <c r="DK412" i="4"/>
  <c r="DJ391" i="4"/>
  <c r="DJ412" i="4"/>
  <c r="DG391" i="4"/>
  <c r="DG412" i="4"/>
  <c r="DB391" i="4"/>
  <c r="DB412" i="4"/>
  <c r="DA391" i="4"/>
  <c r="DA412" i="4"/>
  <c r="CX391" i="4"/>
  <c r="CX412" i="4"/>
  <c r="BM391" i="4"/>
  <c r="BM412" i="4"/>
  <c r="BL391" i="4"/>
  <c r="BL412" i="4"/>
  <c r="BK391" i="4"/>
  <c r="BK412" i="4"/>
  <c r="BH391" i="4"/>
  <c r="BH412" i="4"/>
  <c r="BC391" i="4"/>
  <c r="BC412" i="4"/>
  <c r="BB391" i="4"/>
  <c r="BB412" i="4"/>
  <c r="AY391" i="4"/>
  <c r="AY412" i="4"/>
  <c r="AL391" i="4"/>
  <c r="AL412" i="4"/>
  <c r="AK391" i="4"/>
  <c r="AK412" i="4"/>
  <c r="AJ391" i="4"/>
  <c r="AJ412" i="4"/>
  <c r="AA391" i="4"/>
  <c r="AA412" i="4"/>
  <c r="V391" i="4"/>
  <c r="V412" i="4"/>
  <c r="U391" i="4"/>
  <c r="R391" i="4"/>
  <c r="R412" i="4"/>
  <c r="E391" i="4"/>
  <c r="E412" i="4"/>
  <c r="GY390" i="4"/>
  <c r="GY411" i="4"/>
  <c r="GT390" i="4"/>
  <c r="GT411" i="4"/>
  <c r="GS390" i="4"/>
  <c r="GS411" i="4"/>
  <c r="GR390" i="4"/>
  <c r="GR411" i="4"/>
  <c r="GO390" i="4"/>
  <c r="GO411" i="4"/>
  <c r="GJ390" i="4"/>
  <c r="GJ411" i="4"/>
  <c r="GI390" i="4"/>
  <c r="GI411" i="4"/>
  <c r="GF390" i="4"/>
  <c r="GF411" i="4"/>
  <c r="FS390" i="4"/>
  <c r="FS411" i="4"/>
  <c r="FN390" i="4"/>
  <c r="FN411" i="4"/>
  <c r="FM390" i="4"/>
  <c r="FM411" i="4"/>
  <c r="FL390" i="4"/>
  <c r="FL411" i="4"/>
  <c r="FI390" i="4"/>
  <c r="FI411" i="4"/>
  <c r="FD390" i="4"/>
  <c r="FD411" i="4"/>
  <c r="FC390" i="4"/>
  <c r="FC411" i="4"/>
  <c r="EZ390" i="4"/>
  <c r="EZ411" i="4"/>
  <c r="EM390" i="4"/>
  <c r="EM411" i="4"/>
  <c r="EL390" i="4"/>
  <c r="EL411" i="4"/>
  <c r="EK390" i="4"/>
  <c r="EK411" i="4"/>
  <c r="EH390" i="4"/>
  <c r="EH411" i="4"/>
  <c r="EC390" i="4"/>
  <c r="EC411" i="4"/>
  <c r="EB390" i="4"/>
  <c r="EB411" i="4"/>
  <c r="DY390" i="4"/>
  <c r="DY411" i="4"/>
  <c r="DL390" i="4"/>
  <c r="DL411" i="4"/>
  <c r="DK390" i="4"/>
  <c r="DK411" i="4"/>
  <c r="DJ390" i="4"/>
  <c r="DJ411" i="4"/>
  <c r="DG390" i="4"/>
  <c r="DG411" i="4"/>
  <c r="DB390" i="4"/>
  <c r="DB411" i="4"/>
  <c r="DA390" i="4"/>
  <c r="DA411" i="4"/>
  <c r="CX390" i="4"/>
  <c r="CX411" i="4"/>
  <c r="BM390" i="4"/>
  <c r="BM411" i="4"/>
  <c r="BL390" i="4"/>
  <c r="BL411" i="4"/>
  <c r="BK390" i="4"/>
  <c r="BK411" i="4"/>
  <c r="BH390" i="4"/>
  <c r="BH411" i="4"/>
  <c r="BC390" i="4"/>
  <c r="BC411" i="4"/>
  <c r="BB390" i="4"/>
  <c r="BB411" i="4"/>
  <c r="AY390" i="4"/>
  <c r="AY411" i="4"/>
  <c r="AL390" i="4"/>
  <c r="AL411" i="4"/>
  <c r="AK390" i="4"/>
  <c r="AK411" i="4"/>
  <c r="AJ390" i="4"/>
  <c r="AJ411" i="4"/>
  <c r="AA390" i="4"/>
  <c r="AA411" i="4"/>
  <c r="V390" i="4"/>
  <c r="V411" i="4"/>
  <c r="U390" i="4"/>
  <c r="U411" i="4"/>
  <c r="R390" i="4"/>
  <c r="R411" i="4"/>
  <c r="E390" i="4"/>
  <c r="E411" i="4"/>
  <c r="GY389" i="4"/>
  <c r="GY410" i="4"/>
  <c r="GT389" i="4"/>
  <c r="GT410" i="4"/>
  <c r="GS389" i="4"/>
  <c r="GS410" i="4"/>
  <c r="GR389" i="4"/>
  <c r="GR410" i="4"/>
  <c r="GO389" i="4"/>
  <c r="GO410" i="4"/>
  <c r="GJ389" i="4"/>
  <c r="GJ410" i="4"/>
  <c r="GI389" i="4"/>
  <c r="GI410" i="4"/>
  <c r="GF389" i="4"/>
  <c r="GF410" i="4"/>
  <c r="FS389" i="4"/>
  <c r="FS410" i="4"/>
  <c r="FN389" i="4"/>
  <c r="FN410" i="4"/>
  <c r="FM389" i="4"/>
  <c r="FM410" i="4"/>
  <c r="FL389" i="4"/>
  <c r="FL410" i="4"/>
  <c r="FI389" i="4"/>
  <c r="FI410" i="4"/>
  <c r="FD389" i="4"/>
  <c r="FD410" i="4"/>
  <c r="FC389" i="4"/>
  <c r="FC410" i="4"/>
  <c r="EZ389" i="4"/>
  <c r="EZ410" i="4"/>
  <c r="EM389" i="4"/>
  <c r="EM410" i="4"/>
  <c r="EL389" i="4"/>
  <c r="EL410" i="4"/>
  <c r="EK389" i="4"/>
  <c r="EK410" i="4"/>
  <c r="EH389" i="4"/>
  <c r="EH410" i="4"/>
  <c r="EC389" i="4"/>
  <c r="EC410" i="4"/>
  <c r="EB389" i="4"/>
  <c r="EB410" i="4"/>
  <c r="DY389" i="4"/>
  <c r="DY410" i="4"/>
  <c r="DL389" i="4"/>
  <c r="DL410" i="4"/>
  <c r="DK389" i="4"/>
  <c r="DJ389" i="4"/>
  <c r="DJ410" i="4"/>
  <c r="DG389" i="4"/>
  <c r="DG410" i="4"/>
  <c r="DB389" i="4"/>
  <c r="DB410" i="4"/>
  <c r="DA389" i="4"/>
  <c r="DA410" i="4"/>
  <c r="CX389" i="4"/>
  <c r="CX410" i="4"/>
  <c r="BM389" i="4"/>
  <c r="BM410" i="4"/>
  <c r="BL389" i="4"/>
  <c r="BL410" i="4"/>
  <c r="BK389" i="4"/>
  <c r="BK410" i="4"/>
  <c r="BH389" i="4"/>
  <c r="BH410" i="4"/>
  <c r="BC389" i="4"/>
  <c r="BC410" i="4"/>
  <c r="BB389" i="4"/>
  <c r="BB410" i="4"/>
  <c r="AY389" i="4"/>
  <c r="AY410" i="4"/>
  <c r="AL389" i="4"/>
  <c r="AL410" i="4"/>
  <c r="AK389" i="4"/>
  <c r="AK410" i="4"/>
  <c r="AJ389" i="4"/>
  <c r="AJ410" i="4"/>
  <c r="AA389" i="4"/>
  <c r="V389" i="4"/>
  <c r="V410" i="4"/>
  <c r="U389" i="4"/>
  <c r="U410" i="4"/>
  <c r="R389" i="4"/>
  <c r="R410" i="4"/>
  <c r="E389" i="4"/>
  <c r="E410" i="4"/>
  <c r="GY388" i="4"/>
  <c r="GY409" i="4"/>
  <c r="GT388" i="4"/>
  <c r="GT409" i="4"/>
  <c r="GS388" i="4"/>
  <c r="GS409" i="4"/>
  <c r="GR388" i="4"/>
  <c r="GR409" i="4"/>
  <c r="GO388" i="4"/>
  <c r="GO409" i="4"/>
  <c r="GJ388" i="4"/>
  <c r="GJ409" i="4"/>
  <c r="GI388" i="4"/>
  <c r="GI409" i="4"/>
  <c r="GF388" i="4"/>
  <c r="GF409" i="4"/>
  <c r="FS388" i="4"/>
  <c r="FS409" i="4"/>
  <c r="FN388" i="4"/>
  <c r="FM388" i="4"/>
  <c r="FM409" i="4"/>
  <c r="FL388" i="4"/>
  <c r="FL409" i="4"/>
  <c r="FI388" i="4"/>
  <c r="FI409" i="4"/>
  <c r="FD388" i="4"/>
  <c r="FD409" i="4"/>
  <c r="FC388" i="4"/>
  <c r="FC409" i="4"/>
  <c r="EZ388" i="4"/>
  <c r="EZ409" i="4"/>
  <c r="EM388" i="4"/>
  <c r="EM409" i="4"/>
  <c r="EL388" i="4"/>
  <c r="EL409" i="4"/>
  <c r="EK388" i="4"/>
  <c r="EK409" i="4"/>
  <c r="EH388" i="4"/>
  <c r="EH409" i="4"/>
  <c r="EC388" i="4"/>
  <c r="EC409" i="4"/>
  <c r="EB388" i="4"/>
  <c r="EB409" i="4"/>
  <c r="DY388" i="4"/>
  <c r="DY409" i="4"/>
  <c r="DL388" i="4"/>
  <c r="DL409" i="4"/>
  <c r="DK388" i="4"/>
  <c r="DK409" i="4"/>
  <c r="DJ388" i="4"/>
  <c r="DG388" i="4"/>
  <c r="DG409" i="4"/>
  <c r="DB388" i="4"/>
  <c r="DB409" i="4"/>
  <c r="DA388" i="4"/>
  <c r="DA409" i="4"/>
  <c r="CX388" i="4"/>
  <c r="CX409" i="4"/>
  <c r="BM388" i="4"/>
  <c r="BM409" i="4"/>
  <c r="BL388" i="4"/>
  <c r="BL409" i="4"/>
  <c r="BK388" i="4"/>
  <c r="BK409" i="4"/>
  <c r="BH388" i="4"/>
  <c r="BH409" i="4"/>
  <c r="BC388" i="4"/>
  <c r="BC409" i="4"/>
  <c r="BB388" i="4"/>
  <c r="BB409" i="4"/>
  <c r="AY388" i="4"/>
  <c r="AY409" i="4"/>
  <c r="AL388" i="4"/>
  <c r="AL409" i="4"/>
  <c r="AK388" i="4"/>
  <c r="AK409" i="4"/>
  <c r="AJ388" i="4"/>
  <c r="AJ409" i="4"/>
  <c r="AA388" i="4"/>
  <c r="AA409" i="4"/>
  <c r="V388" i="4"/>
  <c r="U388" i="4"/>
  <c r="U409" i="4"/>
  <c r="R388" i="4"/>
  <c r="R409" i="4"/>
  <c r="E388" i="4"/>
  <c r="E409" i="4"/>
  <c r="GY387" i="4"/>
  <c r="GY408" i="4"/>
  <c r="GT387" i="4"/>
  <c r="GT408" i="4"/>
  <c r="GS387" i="4"/>
  <c r="GS408" i="4"/>
  <c r="GR387" i="4"/>
  <c r="GR408" i="4"/>
  <c r="GO387" i="4"/>
  <c r="GO408" i="4"/>
  <c r="GJ387" i="4"/>
  <c r="GJ408" i="4"/>
  <c r="GI387" i="4"/>
  <c r="GI408" i="4"/>
  <c r="GF387" i="4"/>
  <c r="GF408" i="4"/>
  <c r="FS387" i="4"/>
  <c r="FS408" i="4"/>
  <c r="FN387" i="4"/>
  <c r="FN408" i="4"/>
  <c r="FM387" i="4"/>
  <c r="FL387" i="4"/>
  <c r="FL408" i="4"/>
  <c r="FI387" i="4"/>
  <c r="FI408" i="4"/>
  <c r="FD387" i="4"/>
  <c r="FD408" i="4"/>
  <c r="FC387" i="4"/>
  <c r="FC408" i="4"/>
  <c r="EZ387" i="4"/>
  <c r="EZ408" i="4"/>
  <c r="EM387" i="4"/>
  <c r="EM408" i="4"/>
  <c r="EL387" i="4"/>
  <c r="EL408" i="4"/>
  <c r="EK387" i="4"/>
  <c r="EK408" i="4"/>
  <c r="EH387" i="4"/>
  <c r="EH408" i="4"/>
  <c r="EC387" i="4"/>
  <c r="EC408" i="4"/>
  <c r="EB387" i="4"/>
  <c r="EB408" i="4"/>
  <c r="DY387" i="4"/>
  <c r="DY408" i="4"/>
  <c r="DL387" i="4"/>
  <c r="DL408" i="4"/>
  <c r="DK387" i="4"/>
  <c r="DK408" i="4"/>
  <c r="DJ387" i="4"/>
  <c r="DJ408" i="4"/>
  <c r="DG387" i="4"/>
  <c r="DB387" i="4"/>
  <c r="DB408" i="4"/>
  <c r="DA387" i="4"/>
  <c r="DA408" i="4"/>
  <c r="CX387" i="4"/>
  <c r="CX408" i="4"/>
  <c r="BM387" i="4"/>
  <c r="BM408" i="4"/>
  <c r="BL387" i="4"/>
  <c r="BL408" i="4"/>
  <c r="BK387" i="4"/>
  <c r="BK408" i="4"/>
  <c r="BH387" i="4"/>
  <c r="BH408" i="4"/>
  <c r="BC387" i="4"/>
  <c r="BC408" i="4"/>
  <c r="BB387" i="4"/>
  <c r="BB408" i="4"/>
  <c r="AY387" i="4"/>
  <c r="AY408" i="4"/>
  <c r="AL387" i="4"/>
  <c r="AL408" i="4"/>
  <c r="AK387" i="4"/>
  <c r="AK408" i="4"/>
  <c r="AJ387" i="4"/>
  <c r="AJ408" i="4"/>
  <c r="AA387" i="4"/>
  <c r="AA408" i="4"/>
  <c r="V387" i="4"/>
  <c r="V408" i="4"/>
  <c r="U387" i="4"/>
  <c r="R387" i="4"/>
  <c r="R408" i="4"/>
  <c r="E387" i="4"/>
  <c r="E408" i="4"/>
  <c r="GY386" i="4"/>
  <c r="GY407" i="4"/>
  <c r="GT386" i="4"/>
  <c r="GT407" i="4"/>
  <c r="GS386" i="4"/>
  <c r="GS407" i="4"/>
  <c r="GR386" i="4"/>
  <c r="GR407" i="4"/>
  <c r="GO386" i="4"/>
  <c r="GO407" i="4"/>
  <c r="GJ386" i="4"/>
  <c r="GJ407" i="4"/>
  <c r="GI386" i="4"/>
  <c r="GI407" i="4"/>
  <c r="GF386" i="4"/>
  <c r="GF407" i="4"/>
  <c r="FS386" i="4"/>
  <c r="FS407" i="4"/>
  <c r="FN386" i="4"/>
  <c r="FM386" i="4"/>
  <c r="FM407" i="4"/>
  <c r="FL386" i="4"/>
  <c r="FL407" i="4"/>
  <c r="FI386" i="4"/>
  <c r="FI407" i="4"/>
  <c r="FD386" i="4"/>
  <c r="FD407" i="4"/>
  <c r="FC386" i="4"/>
  <c r="FC407" i="4"/>
  <c r="EZ386" i="4"/>
  <c r="EZ407" i="4"/>
  <c r="EM386" i="4"/>
  <c r="EM407" i="4"/>
  <c r="EL386" i="4"/>
  <c r="EL407" i="4"/>
  <c r="EK386" i="4"/>
  <c r="EK407" i="4"/>
  <c r="EH386" i="4"/>
  <c r="EH407" i="4"/>
  <c r="EC386" i="4"/>
  <c r="EC407" i="4"/>
  <c r="EB386" i="4"/>
  <c r="EB407" i="4"/>
  <c r="DY386" i="4"/>
  <c r="DY407" i="4"/>
  <c r="DL386" i="4"/>
  <c r="DK386" i="4"/>
  <c r="DK407" i="4"/>
  <c r="DJ386" i="4"/>
  <c r="DJ407" i="4"/>
  <c r="DG386" i="4"/>
  <c r="DG407" i="4"/>
  <c r="DB386" i="4"/>
  <c r="DB407" i="4"/>
  <c r="DA386" i="4"/>
  <c r="DA407" i="4"/>
  <c r="CX386" i="4"/>
  <c r="CX407" i="4"/>
  <c r="BM386" i="4"/>
  <c r="BM407" i="4"/>
  <c r="BL386" i="4"/>
  <c r="BL407" i="4"/>
  <c r="BK386" i="4"/>
  <c r="BK407" i="4"/>
  <c r="BH386" i="4"/>
  <c r="BH407" i="4"/>
  <c r="BC386" i="4"/>
  <c r="BC407" i="4"/>
  <c r="BB386" i="4"/>
  <c r="BB407" i="4"/>
  <c r="AY386" i="4"/>
  <c r="AY407" i="4"/>
  <c r="AL386" i="4"/>
  <c r="AL407" i="4"/>
  <c r="AK386" i="4"/>
  <c r="AK407" i="4"/>
  <c r="AJ386" i="4"/>
  <c r="AJ407" i="4"/>
  <c r="AA386" i="4"/>
  <c r="AA407" i="4"/>
  <c r="V386" i="4"/>
  <c r="V407" i="4"/>
  <c r="U386" i="4"/>
  <c r="U407" i="4"/>
  <c r="R386" i="4"/>
  <c r="R407" i="4"/>
  <c r="E386" i="4"/>
  <c r="E407" i="4"/>
  <c r="GY385" i="4"/>
  <c r="GY406" i="4"/>
  <c r="GT385" i="4"/>
  <c r="GT406" i="4"/>
  <c r="GS385" i="4"/>
  <c r="GS406" i="4"/>
  <c r="GR385" i="4"/>
  <c r="GO385" i="4"/>
  <c r="GO406" i="4"/>
  <c r="GJ385" i="4"/>
  <c r="GJ406" i="4"/>
  <c r="GI385" i="4"/>
  <c r="GI406" i="4"/>
  <c r="GF385" i="4"/>
  <c r="GF406" i="4"/>
  <c r="FS385" i="4"/>
  <c r="FS406" i="4"/>
  <c r="FN385" i="4"/>
  <c r="FN406" i="4"/>
  <c r="FM385" i="4"/>
  <c r="FM406" i="4"/>
  <c r="FL385" i="4"/>
  <c r="FL406" i="4"/>
  <c r="FI385" i="4"/>
  <c r="FI406" i="4"/>
  <c r="FD385" i="4"/>
  <c r="FD406" i="4"/>
  <c r="FC385" i="4"/>
  <c r="FC406" i="4"/>
  <c r="EZ385" i="4"/>
  <c r="EM385" i="4"/>
  <c r="EM406" i="4"/>
  <c r="EL385" i="4"/>
  <c r="EL406" i="4"/>
  <c r="EK385" i="4"/>
  <c r="EK406" i="4"/>
  <c r="EH385" i="4"/>
  <c r="EH406" i="4"/>
  <c r="EC385" i="4"/>
  <c r="EC406" i="4"/>
  <c r="EB385" i="4"/>
  <c r="EB406" i="4"/>
  <c r="DY385" i="4"/>
  <c r="DY406" i="4"/>
  <c r="DL385" i="4"/>
  <c r="DL406" i="4"/>
  <c r="DK385" i="4"/>
  <c r="DK406" i="4"/>
  <c r="DJ385" i="4"/>
  <c r="DJ406" i="4"/>
  <c r="DG385" i="4"/>
  <c r="DG406" i="4"/>
  <c r="DB385" i="4"/>
  <c r="DB406" i="4"/>
  <c r="DA385" i="4"/>
  <c r="CX385" i="4"/>
  <c r="CX406" i="4"/>
  <c r="BM385" i="4"/>
  <c r="BM406" i="4"/>
  <c r="BL385" i="4"/>
  <c r="BL406" i="4"/>
  <c r="BK385" i="4"/>
  <c r="BK406" i="4"/>
  <c r="BH385" i="4"/>
  <c r="BH406" i="4"/>
  <c r="BC385" i="4"/>
  <c r="BC406" i="4"/>
  <c r="BB385" i="4"/>
  <c r="BB406" i="4"/>
  <c r="AY385" i="4"/>
  <c r="AY406" i="4"/>
  <c r="AL385" i="4"/>
  <c r="AL406" i="4"/>
  <c r="AK385" i="4"/>
  <c r="AK406" i="4"/>
  <c r="AJ385" i="4"/>
  <c r="AJ406" i="4"/>
  <c r="AA385" i="4"/>
  <c r="AA406" i="4"/>
  <c r="V385" i="4"/>
  <c r="U385" i="4"/>
  <c r="U406" i="4"/>
  <c r="R385" i="4"/>
  <c r="R406" i="4"/>
  <c r="E385" i="4"/>
  <c r="E406" i="4"/>
  <c r="GY384" i="4"/>
  <c r="GY405" i="4"/>
  <c r="GT384" i="4"/>
  <c r="GT405" i="4"/>
  <c r="GS384" i="4"/>
  <c r="GS405" i="4"/>
  <c r="GR384" i="4"/>
  <c r="GR405" i="4"/>
  <c r="GO384" i="4"/>
  <c r="GO405" i="4"/>
  <c r="GJ384" i="4"/>
  <c r="GJ405" i="4"/>
  <c r="GI384" i="4"/>
  <c r="GI405" i="4"/>
  <c r="GF384" i="4"/>
  <c r="GF405" i="4"/>
  <c r="FS384" i="4"/>
  <c r="FN384" i="4"/>
  <c r="FN405" i="4"/>
  <c r="FM384" i="4"/>
  <c r="FM405" i="4"/>
  <c r="FL384" i="4"/>
  <c r="FL405" i="4"/>
  <c r="FI384" i="4"/>
  <c r="FI405" i="4"/>
  <c r="FD384" i="4"/>
  <c r="FD405" i="4"/>
  <c r="FC384" i="4"/>
  <c r="FC405" i="4"/>
  <c r="EZ384" i="4"/>
  <c r="EZ405" i="4"/>
  <c r="EM384" i="4"/>
  <c r="EM405" i="4"/>
  <c r="EL384" i="4"/>
  <c r="EL405" i="4"/>
  <c r="EK384" i="4"/>
  <c r="EK405" i="4"/>
  <c r="EH384" i="4"/>
  <c r="EH405" i="4"/>
  <c r="EC384" i="4"/>
  <c r="EB384" i="4"/>
  <c r="EB405" i="4"/>
  <c r="DY384" i="4"/>
  <c r="DY405" i="4"/>
  <c r="DL384" i="4"/>
  <c r="DL405" i="4"/>
  <c r="DK384" i="4"/>
  <c r="DK405" i="4"/>
  <c r="DJ384" i="4"/>
  <c r="DJ405" i="4"/>
  <c r="DG384" i="4"/>
  <c r="DG405" i="4"/>
  <c r="DB384" i="4"/>
  <c r="DB405" i="4"/>
  <c r="DA384" i="4"/>
  <c r="DA405" i="4"/>
  <c r="CX384" i="4"/>
  <c r="CX405" i="4"/>
  <c r="BM384" i="4"/>
  <c r="BM405" i="4"/>
  <c r="BL384" i="4"/>
  <c r="BL405" i="4"/>
  <c r="BK384" i="4"/>
  <c r="BK405" i="4"/>
  <c r="BH384" i="4"/>
  <c r="BC384" i="4"/>
  <c r="BC405" i="4"/>
  <c r="BB384" i="4"/>
  <c r="BB405" i="4"/>
  <c r="AY384" i="4"/>
  <c r="AY405" i="4"/>
  <c r="AL384" i="4"/>
  <c r="AL405" i="4"/>
  <c r="AK384" i="4"/>
  <c r="AK405" i="4"/>
  <c r="AJ384" i="4"/>
  <c r="AJ405" i="4"/>
  <c r="AA384" i="4"/>
  <c r="AA405" i="4"/>
  <c r="V384" i="4"/>
  <c r="V405" i="4"/>
  <c r="U384" i="4"/>
  <c r="U405" i="4"/>
  <c r="R384" i="4"/>
  <c r="R405" i="4"/>
  <c r="E384" i="4"/>
  <c r="E405" i="4"/>
  <c r="GY383" i="4"/>
  <c r="GY404" i="4"/>
  <c r="GT383" i="4"/>
  <c r="GT404" i="4"/>
  <c r="GS383" i="4"/>
  <c r="GS404" i="4"/>
  <c r="GR383" i="4"/>
  <c r="GR404" i="4"/>
  <c r="GO383" i="4"/>
  <c r="GO404" i="4"/>
  <c r="GJ383" i="4"/>
  <c r="GJ404" i="4"/>
  <c r="GI383" i="4"/>
  <c r="GI404" i="4"/>
  <c r="GF383" i="4"/>
  <c r="GF404" i="4"/>
  <c r="FS383" i="4"/>
  <c r="FS404" i="4"/>
  <c r="FN383" i="4"/>
  <c r="FN404" i="4"/>
  <c r="FM383" i="4"/>
  <c r="FM404" i="4"/>
  <c r="FL383" i="4"/>
  <c r="FL404" i="4"/>
  <c r="FI383" i="4"/>
  <c r="FD383" i="4"/>
  <c r="FD404" i="4"/>
  <c r="FC383" i="4"/>
  <c r="FC404" i="4"/>
  <c r="EZ383" i="4"/>
  <c r="EZ404" i="4"/>
  <c r="EM383" i="4"/>
  <c r="EM404" i="4"/>
  <c r="EL383" i="4"/>
  <c r="EL404" i="4"/>
  <c r="EK383" i="4"/>
  <c r="EK404" i="4"/>
  <c r="EH383" i="4"/>
  <c r="EH404" i="4"/>
  <c r="EC383" i="4"/>
  <c r="EC404" i="4"/>
  <c r="EB383" i="4"/>
  <c r="EB404" i="4"/>
  <c r="DY383" i="4"/>
  <c r="DY404" i="4"/>
  <c r="DL383" i="4"/>
  <c r="DL404" i="4"/>
  <c r="DK383" i="4"/>
  <c r="DK404" i="4"/>
  <c r="DJ383" i="4"/>
  <c r="DJ404" i="4"/>
  <c r="DG383" i="4"/>
  <c r="DB383" i="4"/>
  <c r="DB404" i="4"/>
  <c r="DA383" i="4"/>
  <c r="DA404" i="4"/>
  <c r="CX383" i="4"/>
  <c r="CX404" i="4"/>
  <c r="BM383" i="4"/>
  <c r="BM404" i="4"/>
  <c r="BL383" i="4"/>
  <c r="BL404" i="4"/>
  <c r="BK383" i="4"/>
  <c r="BK404" i="4"/>
  <c r="BH383" i="4"/>
  <c r="BH404" i="4"/>
  <c r="BC383" i="4"/>
  <c r="BC404" i="4"/>
  <c r="BB383" i="4"/>
  <c r="BB404" i="4"/>
  <c r="AY383" i="4"/>
  <c r="AY404" i="4"/>
  <c r="AL383" i="4"/>
  <c r="AL404" i="4"/>
  <c r="AK383" i="4"/>
  <c r="AK404" i="4"/>
  <c r="AJ383" i="4"/>
  <c r="AJ404" i="4"/>
  <c r="AA383" i="4"/>
  <c r="AA404" i="4"/>
  <c r="V383" i="4"/>
  <c r="V404" i="4"/>
  <c r="U383" i="4"/>
  <c r="U404" i="4"/>
  <c r="R383" i="4"/>
  <c r="R404" i="4"/>
  <c r="E383" i="4"/>
  <c r="E404" i="4"/>
  <c r="GY382" i="4"/>
  <c r="GY403" i="4"/>
  <c r="GT382" i="4"/>
  <c r="GT403" i="4"/>
  <c r="GS382" i="4"/>
  <c r="GS403" i="4"/>
  <c r="GR382" i="4"/>
  <c r="GR403" i="4"/>
  <c r="GO382" i="4"/>
  <c r="GO403" i="4"/>
  <c r="GJ382" i="4"/>
  <c r="GJ403" i="4"/>
  <c r="GI382" i="4"/>
  <c r="GI403" i="4"/>
  <c r="GF382" i="4"/>
  <c r="GF403" i="4"/>
  <c r="FS382" i="4"/>
  <c r="FS403" i="4"/>
  <c r="FN382" i="4"/>
  <c r="FN403" i="4"/>
  <c r="FM382" i="4"/>
  <c r="FM403" i="4"/>
  <c r="W647" i="4"/>
  <c r="FL382" i="4"/>
  <c r="FL403" i="4"/>
  <c r="FI382" i="4"/>
  <c r="FI403" i="4"/>
  <c r="FD382" i="4"/>
  <c r="FD403" i="4"/>
  <c r="FC382" i="4"/>
  <c r="FC403" i="4"/>
  <c r="EZ382" i="4"/>
  <c r="EZ403" i="4"/>
  <c r="EM382" i="4"/>
  <c r="EM403" i="4"/>
  <c r="EL382" i="4"/>
  <c r="EL403" i="4"/>
  <c r="EK382" i="4"/>
  <c r="EH382" i="4"/>
  <c r="EH403" i="4"/>
  <c r="U646" i="4"/>
  <c r="EC382" i="4"/>
  <c r="EC403" i="4"/>
  <c r="EB382" i="4"/>
  <c r="EB403" i="4"/>
  <c r="DY382" i="4"/>
  <c r="DY403" i="4"/>
  <c r="DL382" i="4"/>
  <c r="DL403" i="4"/>
  <c r="DK382" i="4"/>
  <c r="DK403" i="4"/>
  <c r="DJ382" i="4"/>
  <c r="DJ403" i="4"/>
  <c r="DG382" i="4"/>
  <c r="DG403" i="4"/>
  <c r="DB382" i="4"/>
  <c r="DB403" i="4"/>
  <c r="DA382" i="4"/>
  <c r="DA403" i="4"/>
  <c r="CX382" i="4"/>
  <c r="CX403" i="4"/>
  <c r="BM382" i="4"/>
  <c r="BM403" i="4"/>
  <c r="BL382" i="4"/>
  <c r="BL403" i="4"/>
  <c r="BK382" i="4"/>
  <c r="BK403" i="4"/>
  <c r="BH382" i="4"/>
  <c r="BH403" i="4"/>
  <c r="BC382" i="4"/>
  <c r="BC403" i="4"/>
  <c r="BB382" i="4"/>
  <c r="BB403" i="4"/>
  <c r="S485" i="4"/>
  <c r="AY382" i="4"/>
  <c r="AY403" i="4"/>
  <c r="R485" i="4"/>
  <c r="AL382" i="4"/>
  <c r="AL403" i="4"/>
  <c r="AK382" i="4"/>
  <c r="AK403" i="4"/>
  <c r="AJ382" i="4"/>
  <c r="AJ403" i="4"/>
  <c r="AA382" i="4"/>
  <c r="AA403" i="4"/>
  <c r="V382" i="4"/>
  <c r="V403" i="4"/>
  <c r="U382" i="4"/>
  <c r="U403" i="4"/>
  <c r="R382" i="4"/>
  <c r="R403" i="4"/>
  <c r="E382" i="4"/>
  <c r="E403" i="4"/>
  <c r="Q642" i="4"/>
  <c r="GY381" i="4"/>
  <c r="GY402" i="4"/>
  <c r="GT381" i="4"/>
  <c r="GT402" i="4"/>
  <c r="GS381" i="4"/>
  <c r="GS402" i="4"/>
  <c r="GR381" i="4"/>
  <c r="GR402" i="4"/>
  <c r="GO381" i="4"/>
  <c r="GO402" i="4"/>
  <c r="GJ381" i="4"/>
  <c r="GJ402" i="4"/>
  <c r="GI381" i="4"/>
  <c r="GI402" i="4"/>
  <c r="GF381" i="4"/>
  <c r="GF402" i="4"/>
  <c r="FS381" i="4"/>
  <c r="FS402" i="4"/>
  <c r="FN381" i="4"/>
  <c r="FN402" i="4"/>
  <c r="FM381" i="4"/>
  <c r="FL381" i="4"/>
  <c r="FL402" i="4"/>
  <c r="FI381" i="4"/>
  <c r="FI402" i="4"/>
  <c r="FD381" i="4"/>
  <c r="FD402" i="4"/>
  <c r="FC381" i="4"/>
  <c r="FC402" i="4"/>
  <c r="EZ381" i="4"/>
  <c r="EZ402" i="4"/>
  <c r="EM381" i="4"/>
  <c r="EM402" i="4"/>
  <c r="EL381" i="4"/>
  <c r="EL402" i="4"/>
  <c r="EK381" i="4"/>
  <c r="EK402" i="4"/>
  <c r="EH381" i="4"/>
  <c r="EH402" i="4"/>
  <c r="EC381" i="4"/>
  <c r="EC402" i="4"/>
  <c r="EB381" i="4"/>
  <c r="EB402" i="4"/>
  <c r="DY381" i="4"/>
  <c r="DY402" i="4"/>
  <c r="DL381" i="4"/>
  <c r="DK381" i="4"/>
  <c r="DK402" i="4"/>
  <c r="DJ381" i="4"/>
  <c r="DJ402" i="4"/>
  <c r="DG381" i="4"/>
  <c r="DG402" i="4"/>
  <c r="DB381" i="4"/>
  <c r="DB402" i="4"/>
  <c r="DA381" i="4"/>
  <c r="DA402" i="4"/>
  <c r="CX381" i="4"/>
  <c r="CX402" i="4"/>
  <c r="BM381" i="4"/>
  <c r="BM402" i="4"/>
  <c r="BL381" i="4"/>
  <c r="BL402" i="4"/>
  <c r="BK381" i="4"/>
  <c r="BK402" i="4"/>
  <c r="BH381" i="4"/>
  <c r="BH402" i="4"/>
  <c r="BC381" i="4"/>
  <c r="BC402" i="4"/>
  <c r="BB381" i="4"/>
  <c r="BB402" i="4"/>
  <c r="AY381" i="4"/>
  <c r="AL381" i="4"/>
  <c r="AL402" i="4"/>
  <c r="AK381" i="4"/>
  <c r="AK402" i="4"/>
  <c r="AJ381" i="4"/>
  <c r="AJ402" i="4"/>
  <c r="AA381" i="4"/>
  <c r="AA402" i="4"/>
  <c r="V381" i="4"/>
  <c r="V402" i="4"/>
  <c r="U381" i="4"/>
  <c r="U402" i="4"/>
  <c r="R381" i="4"/>
  <c r="R402" i="4"/>
  <c r="E381" i="4"/>
  <c r="E402" i="4"/>
  <c r="GY380" i="4"/>
  <c r="GY401" i="4"/>
  <c r="GT380" i="4"/>
  <c r="GT401" i="4"/>
  <c r="GS380" i="4"/>
  <c r="GS401" i="4"/>
  <c r="GR380" i="4"/>
  <c r="GO380" i="4"/>
  <c r="GO401" i="4"/>
  <c r="GJ380" i="4"/>
  <c r="GJ401" i="4"/>
  <c r="GI380" i="4"/>
  <c r="GI401" i="4"/>
  <c r="GF380" i="4"/>
  <c r="GF401" i="4"/>
  <c r="FS380" i="4"/>
  <c r="FS401" i="4"/>
  <c r="FN380" i="4"/>
  <c r="FN401" i="4"/>
  <c r="FM380" i="4"/>
  <c r="FM401" i="4"/>
  <c r="W468" i="4"/>
  <c r="FL380" i="4"/>
  <c r="FL401" i="4"/>
  <c r="FI380" i="4"/>
  <c r="FI401" i="4"/>
  <c r="U468" i="4"/>
  <c r="FD380" i="4"/>
  <c r="FD401" i="4"/>
  <c r="FC380" i="4"/>
  <c r="FC401" i="4"/>
  <c r="EZ380" i="4"/>
  <c r="EM380" i="4"/>
  <c r="EM401" i="4"/>
  <c r="EL380" i="4"/>
  <c r="EL401" i="4"/>
  <c r="EK380" i="4"/>
  <c r="EK401" i="4"/>
  <c r="EH380" i="4"/>
  <c r="EH401" i="4"/>
  <c r="EC380" i="4"/>
  <c r="EC401" i="4"/>
  <c r="EB380" i="4"/>
  <c r="EB401" i="4"/>
  <c r="DY380" i="4"/>
  <c r="DY401" i="4"/>
  <c r="DL380" i="4"/>
  <c r="DL401" i="4"/>
  <c r="DK380" i="4"/>
  <c r="DK401" i="4"/>
  <c r="DJ380" i="4"/>
  <c r="DJ401" i="4"/>
  <c r="DG380" i="4"/>
  <c r="DG401" i="4"/>
  <c r="DB380" i="4"/>
  <c r="DB401" i="4"/>
  <c r="DA380" i="4"/>
  <c r="DA401" i="4"/>
  <c r="CX380" i="4"/>
  <c r="BM380" i="4"/>
  <c r="BM401" i="4"/>
  <c r="BL380" i="4"/>
  <c r="BL401" i="4"/>
  <c r="BK380" i="4"/>
  <c r="BK401" i="4"/>
  <c r="BH380" i="4"/>
  <c r="BH401" i="4"/>
  <c r="BC380" i="4"/>
  <c r="BC401" i="4"/>
  <c r="BB380" i="4"/>
  <c r="BB401" i="4"/>
  <c r="AY380" i="4"/>
  <c r="AY401" i="4"/>
  <c r="AL380" i="4"/>
  <c r="AL401" i="4"/>
  <c r="AK380" i="4"/>
  <c r="AK401" i="4"/>
  <c r="AJ380" i="4"/>
  <c r="AJ401" i="4"/>
  <c r="AA380" i="4"/>
  <c r="AA401" i="4"/>
  <c r="V380" i="4"/>
  <c r="V401" i="4"/>
  <c r="U380" i="4"/>
  <c r="U401" i="4"/>
  <c r="R380" i="4"/>
  <c r="R401" i="4"/>
  <c r="E380" i="4"/>
  <c r="E401" i="4"/>
  <c r="GY379" i="4"/>
  <c r="GY400" i="4"/>
  <c r="GT379" i="4"/>
  <c r="GT400" i="4"/>
  <c r="GS379" i="4"/>
  <c r="GS400" i="4"/>
  <c r="W459" i="4"/>
  <c r="GR379" i="4"/>
  <c r="GR400" i="4"/>
  <c r="GO379" i="4"/>
  <c r="GO400" i="4"/>
  <c r="GJ379" i="4"/>
  <c r="GJ400" i="4"/>
  <c r="GI379" i="4"/>
  <c r="GI400" i="4"/>
  <c r="GF379" i="4"/>
  <c r="GF400" i="4"/>
  <c r="FS379" i="4"/>
  <c r="FS400" i="4"/>
  <c r="FN379" i="4"/>
  <c r="FN400" i="4"/>
  <c r="X458" i="4"/>
  <c r="FM379" i="4"/>
  <c r="FM400" i="4"/>
  <c r="FL379" i="4"/>
  <c r="FL400" i="4"/>
  <c r="FI379" i="4"/>
  <c r="FI400" i="4"/>
  <c r="FD379" i="4"/>
  <c r="FD400" i="4"/>
  <c r="T458" i="4"/>
  <c r="FC379" i="4"/>
  <c r="FC400" i="4"/>
  <c r="EZ379" i="4"/>
  <c r="EZ400" i="4"/>
  <c r="EM379" i="4"/>
  <c r="EM400" i="4"/>
  <c r="EL379" i="4"/>
  <c r="EL400" i="4"/>
  <c r="W457" i="4"/>
  <c r="EK379" i="4"/>
  <c r="EK400" i="4"/>
  <c r="EH379" i="4"/>
  <c r="EH400" i="4"/>
  <c r="EC379" i="4"/>
  <c r="EC400" i="4"/>
  <c r="EB379" i="4"/>
  <c r="DY379" i="4"/>
  <c r="DY400" i="4"/>
  <c r="DL379" i="4"/>
  <c r="DL400" i="4"/>
  <c r="DK379" i="4"/>
  <c r="DK400" i="4"/>
  <c r="DJ379" i="4"/>
  <c r="DJ400" i="4"/>
  <c r="V456" i="4"/>
  <c r="DG379" i="4"/>
  <c r="DG400" i="4"/>
  <c r="DB379" i="4"/>
  <c r="DB400" i="4"/>
  <c r="DA379" i="4"/>
  <c r="DA400" i="4"/>
  <c r="CX379" i="4"/>
  <c r="CX400" i="4"/>
  <c r="R456" i="4"/>
  <c r="BM379" i="4"/>
  <c r="BM400" i="4"/>
  <c r="BL379" i="4"/>
  <c r="BL400" i="4"/>
  <c r="BK379" i="4"/>
  <c r="BK400" i="4"/>
  <c r="BH379" i="4"/>
  <c r="BH400" i="4"/>
  <c r="U455" i="4"/>
  <c r="BC379" i="4"/>
  <c r="BB379" i="4"/>
  <c r="BB400" i="4"/>
  <c r="S455" i="4"/>
  <c r="AY379" i="4"/>
  <c r="AY400" i="4"/>
  <c r="AL379" i="4"/>
  <c r="AL400" i="4"/>
  <c r="X454" i="4"/>
  <c r="AK379" i="4"/>
  <c r="AK400" i="4"/>
  <c r="AJ379" i="4"/>
  <c r="AJ400" i="4"/>
  <c r="AA379" i="4"/>
  <c r="AA400" i="4"/>
  <c r="V379" i="4"/>
  <c r="V400" i="4"/>
  <c r="U379" i="4"/>
  <c r="U400" i="4"/>
  <c r="R379" i="4"/>
  <c r="R400" i="4"/>
  <c r="E379" i="4"/>
  <c r="E400" i="4"/>
  <c r="Q621" i="4"/>
  <c r="GY378" i="4"/>
  <c r="GY399" i="4"/>
  <c r="GT378" i="4"/>
  <c r="GS378" i="4"/>
  <c r="GS399" i="4"/>
  <c r="GR378" i="4"/>
  <c r="GR399" i="4"/>
  <c r="V449" i="4"/>
  <c r="GO378" i="4"/>
  <c r="GO399" i="4"/>
  <c r="GJ378" i="4"/>
  <c r="GJ399" i="4"/>
  <c r="GI378" i="4"/>
  <c r="GI399" i="4"/>
  <c r="GF378" i="4"/>
  <c r="GF399" i="4"/>
  <c r="R449" i="4"/>
  <c r="FS378" i="4"/>
  <c r="FS399" i="4"/>
  <c r="FN378" i="4"/>
  <c r="FN399" i="4"/>
  <c r="FM378" i="4"/>
  <c r="FM399" i="4"/>
  <c r="W448" i="4"/>
  <c r="FL378" i="4"/>
  <c r="FL399" i="4"/>
  <c r="FI378" i="4"/>
  <c r="FI399" i="4"/>
  <c r="U448" i="4"/>
  <c r="FD378" i="4"/>
  <c r="FC378" i="4"/>
  <c r="FC399" i="4"/>
  <c r="S448" i="4"/>
  <c r="EZ378" i="4"/>
  <c r="EZ399" i="4"/>
  <c r="EM378" i="4"/>
  <c r="EM399" i="4"/>
  <c r="EL378" i="4"/>
  <c r="EL399" i="4"/>
  <c r="EK378" i="4"/>
  <c r="EK399" i="4"/>
  <c r="V447" i="4"/>
  <c r="EH378" i="4"/>
  <c r="EH399" i="4"/>
  <c r="EC378" i="4"/>
  <c r="EC399" i="4"/>
  <c r="EB378" i="4"/>
  <c r="EB399" i="4"/>
  <c r="DY378" i="4"/>
  <c r="DY399" i="4"/>
  <c r="R447" i="4"/>
  <c r="DL378" i="4"/>
  <c r="DL399" i="4"/>
  <c r="DK378" i="4"/>
  <c r="DK399" i="4"/>
  <c r="W446" i="4"/>
  <c r="DJ378" i="4"/>
  <c r="DJ399" i="4"/>
  <c r="DG378" i="4"/>
  <c r="DB378" i="4"/>
  <c r="DB399" i="4"/>
  <c r="DA378" i="4"/>
  <c r="DA399" i="4"/>
  <c r="CX378" i="4"/>
  <c r="CX399" i="4"/>
  <c r="BM378" i="4"/>
  <c r="BM399" i="4"/>
  <c r="X445" i="4"/>
  <c r="BL378" i="4"/>
  <c r="BL399" i="4"/>
  <c r="BK378" i="4"/>
  <c r="BK399" i="4"/>
  <c r="BH378" i="4"/>
  <c r="BH399" i="4"/>
  <c r="BC378" i="4"/>
  <c r="BC399" i="4"/>
  <c r="T445" i="4"/>
  <c r="BB378" i="4"/>
  <c r="BB399" i="4"/>
  <c r="AY378" i="4"/>
  <c r="AY399" i="4"/>
  <c r="R445" i="4"/>
  <c r="AL378" i="4"/>
  <c r="AL399" i="4"/>
  <c r="AK378" i="4"/>
  <c r="AK399" i="4"/>
  <c r="W444" i="4"/>
  <c r="AJ378" i="4"/>
  <c r="AA378" i="4"/>
  <c r="AA399" i="4"/>
  <c r="V378" i="4"/>
  <c r="V399" i="4"/>
  <c r="U378" i="4"/>
  <c r="U399" i="4"/>
  <c r="S444" i="4"/>
  <c r="R378" i="4"/>
  <c r="R399" i="4"/>
  <c r="E378" i="4"/>
  <c r="E399" i="4"/>
  <c r="Q614" i="4"/>
  <c r="GY377" i="4"/>
  <c r="GY398" i="4"/>
  <c r="GT377" i="4"/>
  <c r="GT398" i="4"/>
  <c r="GS377" i="4"/>
  <c r="GS398" i="4"/>
  <c r="GR377" i="4"/>
  <c r="GR398" i="4"/>
  <c r="GO377" i="4"/>
  <c r="GO398" i="4"/>
  <c r="GJ377" i="4"/>
  <c r="GJ398" i="4"/>
  <c r="GI377" i="4"/>
  <c r="GF377" i="4"/>
  <c r="GF398" i="4"/>
  <c r="FS377" i="4"/>
  <c r="FS398" i="4"/>
  <c r="FN377" i="4"/>
  <c r="FN398" i="4"/>
  <c r="FM377" i="4"/>
  <c r="FM398" i="4"/>
  <c r="FL377" i="4"/>
  <c r="FL398" i="4"/>
  <c r="FI377" i="4"/>
  <c r="FI398" i="4"/>
  <c r="FD377" i="4"/>
  <c r="FD398" i="4"/>
  <c r="FC377" i="4"/>
  <c r="FC398" i="4"/>
  <c r="EZ377" i="4"/>
  <c r="EZ398" i="4"/>
  <c r="EM377" i="4"/>
  <c r="EM398" i="4"/>
  <c r="EL377" i="4"/>
  <c r="EK377" i="4"/>
  <c r="EK398" i="4"/>
  <c r="EH377" i="4"/>
  <c r="EH398" i="4"/>
  <c r="EC377" i="4"/>
  <c r="EC398" i="4"/>
  <c r="EB377" i="4"/>
  <c r="EB398" i="4"/>
  <c r="DY377" i="4"/>
  <c r="DY398" i="4"/>
  <c r="DL377" i="4"/>
  <c r="DL398" i="4"/>
  <c r="DK377" i="4"/>
  <c r="DK398" i="4"/>
  <c r="DJ377" i="4"/>
  <c r="DJ398" i="4"/>
  <c r="DG377" i="4"/>
  <c r="DG398" i="4"/>
  <c r="DB377" i="4"/>
  <c r="DB398" i="4"/>
  <c r="DA377" i="4"/>
  <c r="DA398" i="4"/>
  <c r="CX377" i="4"/>
  <c r="BM377" i="4"/>
  <c r="BM398" i="4"/>
  <c r="BL377" i="4"/>
  <c r="BL398" i="4"/>
  <c r="BK377" i="4"/>
  <c r="BK398" i="4"/>
  <c r="BH377" i="4"/>
  <c r="BH398" i="4"/>
  <c r="BC377" i="4"/>
  <c r="BC398" i="4"/>
  <c r="BB377" i="4"/>
  <c r="BB398" i="4"/>
  <c r="AY377" i="4"/>
  <c r="AY398" i="4"/>
  <c r="AL377" i="4"/>
  <c r="AL398" i="4"/>
  <c r="AK377" i="4"/>
  <c r="AK398" i="4"/>
  <c r="AJ377" i="4"/>
  <c r="AJ398" i="4"/>
  <c r="AA377" i="4"/>
  <c r="AA398" i="4"/>
  <c r="V377" i="4"/>
  <c r="U377" i="4"/>
  <c r="U398" i="4"/>
  <c r="R377" i="4"/>
  <c r="R398" i="4"/>
  <c r="E377" i="4"/>
  <c r="E398" i="4"/>
  <c r="Q607" i="4"/>
  <c r="GX376" i="4"/>
  <c r="FR376" i="4"/>
  <c r="GX375" i="4"/>
  <c r="FR375" i="4"/>
  <c r="GX374" i="4"/>
  <c r="FR374" i="4"/>
  <c r="GX373" i="4"/>
  <c r="FR373" i="4"/>
  <c r="GX372" i="4"/>
  <c r="FR372" i="4"/>
  <c r="GX371" i="4"/>
  <c r="FR371" i="4"/>
  <c r="GX370" i="4"/>
  <c r="FR370" i="4"/>
  <c r="GX369" i="4"/>
  <c r="FR369" i="4"/>
  <c r="GX368" i="4"/>
  <c r="FR368" i="4"/>
  <c r="GX367" i="4"/>
  <c r="FR367" i="4"/>
  <c r="GX366" i="4"/>
  <c r="FR366" i="4"/>
  <c r="GX365" i="4"/>
  <c r="FR365" i="4"/>
  <c r="GX364" i="4"/>
  <c r="GX392" i="4"/>
  <c r="GX413" i="4"/>
  <c r="FR364" i="4"/>
  <c r="FR392" i="4"/>
  <c r="FR413" i="4"/>
  <c r="GX363" i="4"/>
  <c r="FR363" i="4"/>
  <c r="GX362" i="4"/>
  <c r="FR362" i="4"/>
  <c r="GX361" i="4"/>
  <c r="FR361" i="4"/>
  <c r="GX360" i="4"/>
  <c r="FR360" i="4"/>
  <c r="GX359" i="4"/>
  <c r="FR359" i="4"/>
  <c r="GX358" i="4"/>
  <c r="FR358" i="4"/>
  <c r="GX357" i="4"/>
  <c r="FR357" i="4"/>
  <c r="GX356" i="4"/>
  <c r="FR356" i="4"/>
  <c r="GX355" i="4"/>
  <c r="FR355" i="4"/>
  <c r="GX354" i="4"/>
  <c r="GX391" i="4"/>
  <c r="GX412" i="4"/>
  <c r="FR354" i="4"/>
  <c r="FR391" i="4"/>
  <c r="FR412" i="4"/>
  <c r="GX331" i="4"/>
  <c r="FR331" i="4"/>
  <c r="GX333" i="4"/>
  <c r="FR333" i="4"/>
  <c r="GX328" i="4"/>
  <c r="FR328" i="4"/>
  <c r="GX329" i="4"/>
  <c r="FR329" i="4"/>
  <c r="GX353" i="4"/>
  <c r="FR353" i="4"/>
  <c r="GX330" i="4"/>
  <c r="FR330" i="4"/>
  <c r="GX332" i="4"/>
  <c r="FR332" i="4"/>
  <c r="GX352" i="4"/>
  <c r="FR352" i="4"/>
  <c r="GX351" i="4"/>
  <c r="FR351" i="4"/>
  <c r="GX350" i="4"/>
  <c r="FR350" i="4"/>
  <c r="GX349" i="4"/>
  <c r="FR349" i="4"/>
  <c r="GX348" i="4"/>
  <c r="FR348" i="4"/>
  <c r="GX347" i="4"/>
  <c r="FR347" i="4"/>
  <c r="GX346" i="4"/>
  <c r="FR346" i="4"/>
  <c r="GX338" i="4"/>
  <c r="FR338" i="4"/>
  <c r="GX339" i="4"/>
  <c r="FR339" i="4"/>
  <c r="GX345" i="4"/>
  <c r="FR345" i="4"/>
  <c r="GX344" i="4"/>
  <c r="FR344" i="4"/>
  <c r="GX343" i="4"/>
  <c r="FR343" i="4"/>
  <c r="GX337" i="4"/>
  <c r="FR337" i="4"/>
  <c r="GX336" i="4"/>
  <c r="FR336" i="4"/>
  <c r="GX342" i="4"/>
  <c r="FR342" i="4"/>
  <c r="GX341" i="4"/>
  <c r="FR341" i="4"/>
  <c r="GX335" i="4"/>
  <c r="FR335" i="4"/>
  <c r="GX340" i="4"/>
  <c r="FR340" i="4"/>
  <c r="GX334" i="4"/>
  <c r="FR334" i="4"/>
  <c r="GX327" i="4"/>
  <c r="FR327" i="4"/>
  <c r="GX326" i="4"/>
  <c r="FR326" i="4"/>
  <c r="GX325" i="4"/>
  <c r="FR325" i="4"/>
  <c r="GX324" i="4"/>
  <c r="FR324" i="4"/>
  <c r="GX323" i="4"/>
  <c r="FR323" i="4"/>
  <c r="GX322" i="4"/>
  <c r="FR322" i="4"/>
  <c r="GX321" i="4"/>
  <c r="FR321" i="4"/>
  <c r="GX320" i="4"/>
  <c r="FR320" i="4"/>
  <c r="GX319" i="4"/>
  <c r="FR319" i="4"/>
  <c r="GX318" i="4"/>
  <c r="FR318" i="4"/>
  <c r="GX317" i="4"/>
  <c r="FR317" i="4"/>
  <c r="GX316" i="4"/>
  <c r="FR316" i="4"/>
  <c r="GX315" i="4"/>
  <c r="FR315" i="4"/>
  <c r="GX314" i="4"/>
  <c r="GX389" i="4"/>
  <c r="GX410" i="4"/>
  <c r="FR314" i="4"/>
  <c r="FR389" i="4"/>
  <c r="FR410" i="4"/>
  <c r="GX313" i="4"/>
  <c r="FR313" i="4"/>
  <c r="GX312" i="4"/>
  <c r="FR312" i="4"/>
  <c r="GX311" i="4"/>
  <c r="FR311" i="4"/>
  <c r="GX310" i="4"/>
  <c r="FR310" i="4"/>
  <c r="GX309" i="4"/>
  <c r="FR309" i="4"/>
  <c r="GX308" i="4"/>
  <c r="FR308" i="4"/>
  <c r="GX307" i="4"/>
  <c r="FR307" i="4"/>
  <c r="GX306" i="4"/>
  <c r="FR306" i="4"/>
  <c r="GX305" i="4"/>
  <c r="FR305" i="4"/>
  <c r="GX304" i="4"/>
  <c r="FR304" i="4"/>
  <c r="GX303" i="4"/>
  <c r="FR303" i="4"/>
  <c r="GX302" i="4"/>
  <c r="FR302" i="4"/>
  <c r="GX301" i="4"/>
  <c r="FR301" i="4"/>
  <c r="GX300" i="4"/>
  <c r="FR300" i="4"/>
  <c r="GX299" i="4"/>
  <c r="GX388" i="4"/>
  <c r="GX409" i="4"/>
  <c r="FR299" i="4"/>
  <c r="FR388" i="4"/>
  <c r="FR409" i="4"/>
  <c r="GX298" i="4"/>
  <c r="FR298" i="4"/>
  <c r="GX297" i="4"/>
  <c r="FR297" i="4"/>
  <c r="GX296" i="4"/>
  <c r="FR296" i="4"/>
  <c r="GX295" i="4"/>
  <c r="FR295" i="4"/>
  <c r="GX294" i="4"/>
  <c r="FR294" i="4"/>
  <c r="GX293" i="4"/>
  <c r="FR293" i="4"/>
  <c r="GX292" i="4"/>
  <c r="GX387" i="4"/>
  <c r="GX408" i="4"/>
  <c r="FR292" i="4"/>
  <c r="GX291" i="4"/>
  <c r="FR291" i="4"/>
  <c r="GX290" i="4"/>
  <c r="FR290" i="4"/>
  <c r="GX289" i="4"/>
  <c r="FR289" i="4"/>
  <c r="GX288" i="4"/>
  <c r="FR288" i="4"/>
  <c r="GX287" i="4"/>
  <c r="FR287" i="4"/>
  <c r="FR387" i="4"/>
  <c r="FR408" i="4"/>
  <c r="GX286" i="4"/>
  <c r="FR286" i="4"/>
  <c r="GX285" i="4"/>
  <c r="FR285" i="4"/>
  <c r="GX284" i="4"/>
  <c r="FR284" i="4"/>
  <c r="GX283" i="4"/>
  <c r="FR283" i="4"/>
  <c r="GX282" i="4"/>
  <c r="FR282" i="4"/>
  <c r="GX281" i="4"/>
  <c r="FR281" i="4"/>
  <c r="GX280" i="4"/>
  <c r="FR280" i="4"/>
  <c r="GX279" i="4"/>
  <c r="FR279" i="4"/>
  <c r="GX278" i="4"/>
  <c r="FR278" i="4"/>
  <c r="GX277" i="4"/>
  <c r="FR277" i="4"/>
  <c r="GX276" i="4"/>
  <c r="FR276" i="4"/>
  <c r="GX275" i="4"/>
  <c r="FR275" i="4"/>
  <c r="GX274" i="4"/>
  <c r="GX386" i="4"/>
  <c r="GX407" i="4"/>
  <c r="FR274" i="4"/>
  <c r="FR386" i="4"/>
  <c r="FR407" i="4"/>
  <c r="GX273" i="4"/>
  <c r="FR273" i="4"/>
  <c r="GX272" i="4"/>
  <c r="FR272" i="4"/>
  <c r="GX271" i="4"/>
  <c r="FR271" i="4"/>
  <c r="GX270" i="4"/>
  <c r="FR270" i="4"/>
  <c r="GX269" i="4"/>
  <c r="FR269" i="4"/>
  <c r="GX268" i="4"/>
  <c r="FR268" i="4"/>
  <c r="GX267" i="4"/>
  <c r="FR267" i="4"/>
  <c r="GX266" i="4"/>
  <c r="FR266" i="4"/>
  <c r="GX265" i="4"/>
  <c r="FR265" i="4"/>
  <c r="GX264" i="4"/>
  <c r="FR264" i="4"/>
  <c r="GX263" i="4"/>
  <c r="FR263" i="4"/>
  <c r="GX262" i="4"/>
  <c r="FR262" i="4"/>
  <c r="GX261" i="4"/>
  <c r="FR261" i="4"/>
  <c r="GX260" i="4"/>
  <c r="FR260" i="4"/>
  <c r="GX259" i="4"/>
  <c r="FR259" i="4"/>
  <c r="GX258" i="4"/>
  <c r="FR258" i="4"/>
  <c r="GX257" i="4"/>
  <c r="FR257" i="4"/>
  <c r="GX256" i="4"/>
  <c r="GX385" i="4"/>
  <c r="GX406" i="4"/>
  <c r="FR256" i="4"/>
  <c r="FR385" i="4"/>
  <c r="FR406" i="4"/>
  <c r="GX255" i="4"/>
  <c r="FR255" i="4"/>
  <c r="GX254" i="4"/>
  <c r="FR254" i="4"/>
  <c r="GX253" i="4"/>
  <c r="FR253" i="4"/>
  <c r="GX252" i="4"/>
  <c r="FR252" i="4"/>
  <c r="GX251" i="4"/>
  <c r="FR251" i="4"/>
  <c r="GX250" i="4"/>
  <c r="FR250" i="4"/>
  <c r="GX249" i="4"/>
  <c r="FR249" i="4"/>
  <c r="GX248" i="4"/>
  <c r="FR248" i="4"/>
  <c r="GX247" i="4"/>
  <c r="FR247" i="4"/>
  <c r="GX246" i="4"/>
  <c r="FR246" i="4"/>
  <c r="GX245" i="4"/>
  <c r="GX384" i="4"/>
  <c r="GX405" i="4"/>
  <c r="FR245" i="4"/>
  <c r="FR384" i="4"/>
  <c r="FR405" i="4"/>
  <c r="GX244" i="4"/>
  <c r="FR244" i="4"/>
  <c r="GX243" i="4"/>
  <c r="FR243" i="4"/>
  <c r="GX242" i="4"/>
  <c r="FR242" i="4"/>
  <c r="GX241" i="4"/>
  <c r="FR241" i="4"/>
  <c r="GX240" i="4"/>
  <c r="FR240" i="4"/>
  <c r="GX239" i="4"/>
  <c r="FR239" i="4"/>
  <c r="GX238" i="4"/>
  <c r="FR238" i="4"/>
  <c r="GX237" i="4"/>
  <c r="FR237" i="4"/>
  <c r="GX236" i="4"/>
  <c r="FR236" i="4"/>
  <c r="GX235" i="4"/>
  <c r="FR235" i="4"/>
  <c r="GX234" i="4"/>
  <c r="FR234" i="4"/>
  <c r="GX233" i="4"/>
  <c r="FR233" i="4"/>
  <c r="GX232" i="4"/>
  <c r="FR232" i="4"/>
  <c r="GX231" i="4"/>
  <c r="FR231" i="4"/>
  <c r="GX230" i="4"/>
  <c r="FR230" i="4"/>
  <c r="GX229" i="4"/>
  <c r="FR229" i="4"/>
  <c r="GX228" i="4"/>
  <c r="FR228" i="4"/>
  <c r="GX227" i="4"/>
  <c r="FR227" i="4"/>
  <c r="GX226" i="4"/>
  <c r="FR226" i="4"/>
  <c r="GX225" i="4"/>
  <c r="FR225" i="4"/>
  <c r="GX224" i="4"/>
  <c r="FR224" i="4"/>
  <c r="GX223" i="4"/>
  <c r="FR223" i="4"/>
  <c r="GX222" i="4"/>
  <c r="FR222" i="4"/>
  <c r="GX221" i="4"/>
  <c r="FR221" i="4"/>
  <c r="GX220" i="4"/>
  <c r="FR220" i="4"/>
  <c r="GX219" i="4"/>
  <c r="FR219" i="4"/>
  <c r="GX218" i="4"/>
  <c r="FR218" i="4"/>
  <c r="GX217" i="4"/>
  <c r="FR217" i="4"/>
  <c r="GX216" i="4"/>
  <c r="GX383" i="4"/>
  <c r="GX404" i="4"/>
  <c r="FR216" i="4"/>
  <c r="FR383" i="4"/>
  <c r="FR404" i="4"/>
  <c r="GX215" i="4"/>
  <c r="FR215" i="4"/>
  <c r="GX214" i="4"/>
  <c r="FR214" i="4"/>
  <c r="GX213" i="4"/>
  <c r="FR213" i="4"/>
  <c r="GX212" i="4"/>
  <c r="FR212" i="4"/>
  <c r="GX211" i="4"/>
  <c r="FR211" i="4"/>
  <c r="GX210" i="4"/>
  <c r="FR210" i="4"/>
  <c r="GX209" i="4"/>
  <c r="FR209" i="4"/>
  <c r="GX208" i="4"/>
  <c r="FR208" i="4"/>
  <c r="GX207" i="4"/>
  <c r="FR207" i="4"/>
  <c r="GX206" i="4"/>
  <c r="FR206" i="4"/>
  <c r="GX205" i="4"/>
  <c r="FR205" i="4"/>
  <c r="GX204" i="4"/>
  <c r="FR204" i="4"/>
  <c r="GX203" i="4"/>
  <c r="FR203" i="4"/>
  <c r="GX202" i="4"/>
  <c r="FR202" i="4"/>
  <c r="GX201" i="4"/>
  <c r="FR201" i="4"/>
  <c r="GX200" i="4"/>
  <c r="FR200" i="4"/>
  <c r="GX199" i="4"/>
  <c r="FR199" i="4"/>
  <c r="GX198" i="4"/>
  <c r="FR198" i="4"/>
  <c r="GX197" i="4"/>
  <c r="FR197" i="4"/>
  <c r="GX196" i="4"/>
  <c r="FR196" i="4"/>
  <c r="GX195" i="4"/>
  <c r="FR195" i="4"/>
  <c r="GX194" i="4"/>
  <c r="FR194" i="4"/>
  <c r="GX193" i="4"/>
  <c r="FR193" i="4"/>
  <c r="GX192" i="4"/>
  <c r="FR192" i="4"/>
  <c r="GX191" i="4"/>
  <c r="FR191" i="4"/>
  <c r="GX190" i="4"/>
  <c r="FR190" i="4"/>
  <c r="GX189" i="4"/>
  <c r="FR189" i="4"/>
  <c r="GX188" i="4"/>
  <c r="FR188" i="4"/>
  <c r="GX187" i="4"/>
  <c r="FR187" i="4"/>
  <c r="GX186" i="4"/>
  <c r="FR186" i="4"/>
  <c r="GX185" i="4"/>
  <c r="FR185" i="4"/>
  <c r="GX184" i="4"/>
  <c r="FR184" i="4"/>
  <c r="GX183" i="4"/>
  <c r="FR183" i="4"/>
  <c r="GX182" i="4"/>
  <c r="FR182" i="4"/>
  <c r="GX181" i="4"/>
  <c r="FR181" i="4"/>
  <c r="GX180" i="4"/>
  <c r="FR180" i="4"/>
  <c r="GX179" i="4"/>
  <c r="FR179" i="4"/>
  <c r="GX178" i="4"/>
  <c r="FR178" i="4"/>
  <c r="GX177" i="4"/>
  <c r="FR177" i="4"/>
  <c r="GX176" i="4"/>
  <c r="FR176" i="4"/>
  <c r="GX175" i="4"/>
  <c r="FR175" i="4"/>
  <c r="GX174" i="4"/>
  <c r="FR174" i="4"/>
  <c r="GX173" i="4"/>
  <c r="FR173" i="4"/>
  <c r="GX172" i="4"/>
  <c r="FR172" i="4"/>
  <c r="GX171" i="4"/>
  <c r="FR171" i="4"/>
  <c r="GX170" i="4"/>
  <c r="FR170" i="4"/>
  <c r="GX169" i="4"/>
  <c r="FR169" i="4"/>
  <c r="GX168" i="4"/>
  <c r="FR168" i="4"/>
  <c r="GX167" i="4"/>
  <c r="FR167" i="4"/>
  <c r="GX166" i="4"/>
  <c r="FR166" i="4"/>
  <c r="GX165" i="4"/>
  <c r="FR165" i="4"/>
  <c r="GX153" i="4"/>
  <c r="FR153" i="4"/>
  <c r="GX157" i="4"/>
  <c r="FR157" i="4"/>
  <c r="GX160" i="4"/>
  <c r="FR160" i="4"/>
  <c r="GX161" i="4"/>
  <c r="FR161" i="4"/>
  <c r="GX163" i="4"/>
  <c r="FR163" i="4"/>
  <c r="GX162" i="4"/>
  <c r="FR162" i="4"/>
  <c r="GX164" i="4"/>
  <c r="FR164" i="4"/>
  <c r="GX156" i="4"/>
  <c r="FR156" i="4"/>
  <c r="FR382" i="4"/>
  <c r="FR403" i="4"/>
  <c r="GX158" i="4"/>
  <c r="FR158" i="4"/>
  <c r="GX155" i="4"/>
  <c r="FR155" i="4"/>
  <c r="GX154" i="4"/>
  <c r="FR154" i="4"/>
  <c r="GX159" i="4"/>
  <c r="FR159" i="4"/>
  <c r="GX152" i="4"/>
  <c r="FR152" i="4"/>
  <c r="GX151" i="4"/>
  <c r="FR151" i="4"/>
  <c r="GX150" i="4"/>
  <c r="FR150" i="4"/>
  <c r="GX149" i="4"/>
  <c r="FR149" i="4"/>
  <c r="GX148" i="4"/>
  <c r="FR148" i="4"/>
  <c r="GX147" i="4"/>
  <c r="FR147" i="4"/>
  <c r="GX146" i="4"/>
  <c r="FR146" i="4"/>
  <c r="GX145" i="4"/>
  <c r="FR145" i="4"/>
  <c r="GX144" i="4"/>
  <c r="FR144" i="4"/>
  <c r="GX143" i="4"/>
  <c r="FR143" i="4"/>
  <c r="GX142" i="4"/>
  <c r="FR142" i="4"/>
  <c r="GX141" i="4"/>
  <c r="FR141" i="4"/>
  <c r="GX140" i="4"/>
  <c r="FR140" i="4"/>
  <c r="GX139" i="4"/>
  <c r="FR139" i="4"/>
  <c r="GX138" i="4"/>
  <c r="FR138" i="4"/>
  <c r="GX137" i="4"/>
  <c r="FR137" i="4"/>
  <c r="GX136" i="4"/>
  <c r="FR136" i="4"/>
  <c r="GX135" i="4"/>
  <c r="FR135" i="4"/>
  <c r="GX134" i="4"/>
  <c r="FR134" i="4"/>
  <c r="GX133" i="4"/>
  <c r="FR133" i="4"/>
  <c r="GX132" i="4"/>
  <c r="FR132" i="4"/>
  <c r="GX131" i="4"/>
  <c r="FR131" i="4"/>
  <c r="GX130" i="4"/>
  <c r="FR130" i="4"/>
  <c r="GX129" i="4"/>
  <c r="FR129" i="4"/>
  <c r="GX128" i="4"/>
  <c r="FR128" i="4"/>
  <c r="GX127" i="4"/>
  <c r="FR127" i="4"/>
  <c r="GX126" i="4"/>
  <c r="FR126" i="4"/>
  <c r="GX125" i="4"/>
  <c r="FR125" i="4"/>
  <c r="GX124" i="4"/>
  <c r="FR124" i="4"/>
  <c r="GX123" i="4"/>
  <c r="FR123" i="4"/>
  <c r="GX122" i="4"/>
  <c r="FR122" i="4"/>
  <c r="GX121" i="4"/>
  <c r="FR121" i="4"/>
  <c r="GX120" i="4"/>
  <c r="FR120" i="4"/>
  <c r="GX119" i="4"/>
  <c r="FR119" i="4"/>
  <c r="GX118" i="4"/>
  <c r="FR118" i="4"/>
  <c r="GX117" i="4"/>
  <c r="FR117" i="4"/>
  <c r="GX116" i="4"/>
  <c r="FR116" i="4"/>
  <c r="GX115" i="4"/>
  <c r="FR115" i="4"/>
  <c r="GX114" i="4"/>
  <c r="FR114" i="4"/>
  <c r="GX113" i="4"/>
  <c r="FR113" i="4"/>
  <c r="GX112" i="4"/>
  <c r="FR112" i="4"/>
  <c r="GX111" i="4"/>
  <c r="FR111" i="4"/>
  <c r="GX110" i="4"/>
  <c r="FR110" i="4"/>
  <c r="GX109" i="4"/>
  <c r="FR109" i="4"/>
  <c r="GX108" i="4"/>
  <c r="FR108" i="4"/>
  <c r="GX107" i="4"/>
  <c r="FR107" i="4"/>
  <c r="GX106" i="4"/>
  <c r="FR106" i="4"/>
  <c r="GX105" i="4"/>
  <c r="FR105" i="4"/>
  <c r="GX104" i="4"/>
  <c r="FR104" i="4"/>
  <c r="GX103" i="4"/>
  <c r="FR103" i="4"/>
  <c r="GX102" i="4"/>
  <c r="FR102" i="4"/>
  <c r="GX101" i="4"/>
  <c r="FR101" i="4"/>
  <c r="GX100" i="4"/>
  <c r="FR100" i="4"/>
  <c r="GX99" i="4"/>
  <c r="FR99" i="4"/>
  <c r="GX98" i="4"/>
  <c r="GX381" i="4"/>
  <c r="GX402" i="4"/>
  <c r="FR98" i="4"/>
  <c r="FR381" i="4"/>
  <c r="FR402" i="4"/>
  <c r="GX97" i="4"/>
  <c r="FR97" i="4"/>
  <c r="GX96" i="4"/>
  <c r="FR96" i="4"/>
  <c r="GX95" i="4"/>
  <c r="FR95" i="4"/>
  <c r="GX94" i="4"/>
  <c r="FR94" i="4"/>
  <c r="GX93" i="4"/>
  <c r="FR93" i="4"/>
  <c r="GX92" i="4"/>
  <c r="FR92" i="4"/>
  <c r="GX91" i="4"/>
  <c r="FR91" i="4"/>
  <c r="GX90" i="4"/>
  <c r="FR90" i="4"/>
  <c r="GX89" i="4"/>
  <c r="FR89" i="4"/>
  <c r="GX88" i="4"/>
  <c r="FR88" i="4"/>
  <c r="GX87" i="4"/>
  <c r="FR87" i="4"/>
  <c r="GX86" i="4"/>
  <c r="FR86" i="4"/>
  <c r="GX85" i="4"/>
  <c r="FR85" i="4"/>
  <c r="GX84" i="4"/>
  <c r="FR84" i="4"/>
  <c r="GX83" i="4"/>
  <c r="FR83" i="4"/>
  <c r="GX82" i="4"/>
  <c r="FR82" i="4"/>
  <c r="GX81" i="4"/>
  <c r="FR81" i="4"/>
  <c r="GX80" i="4"/>
  <c r="FR80" i="4"/>
  <c r="GX79" i="4"/>
  <c r="FR79" i="4"/>
  <c r="GX78" i="4"/>
  <c r="FR78" i="4"/>
  <c r="GX77" i="4"/>
  <c r="GX380" i="4"/>
  <c r="GX401" i="4"/>
  <c r="FR77" i="4"/>
  <c r="FR380" i="4"/>
  <c r="FR401" i="4"/>
  <c r="GX76" i="4"/>
  <c r="FR76" i="4"/>
  <c r="GX75" i="4"/>
  <c r="FR75" i="4"/>
  <c r="GX74" i="4"/>
  <c r="FR74" i="4"/>
  <c r="GX73" i="4"/>
  <c r="FR73" i="4"/>
  <c r="GX72" i="4"/>
  <c r="FR72" i="4"/>
  <c r="GX71" i="4"/>
  <c r="FR71" i="4"/>
  <c r="GX70" i="4"/>
  <c r="FR70" i="4"/>
  <c r="GX69" i="4"/>
  <c r="FR69" i="4"/>
  <c r="GX68" i="4"/>
  <c r="FR68" i="4"/>
  <c r="GX67" i="4"/>
  <c r="FR67" i="4"/>
  <c r="GX66" i="4"/>
  <c r="FR66" i="4"/>
  <c r="GX65" i="4"/>
  <c r="FR65" i="4"/>
  <c r="GX64" i="4"/>
  <c r="FR64" i="4"/>
  <c r="GX63" i="4"/>
  <c r="FR63" i="4"/>
  <c r="GX62" i="4"/>
  <c r="FR62" i="4"/>
  <c r="GX61" i="4"/>
  <c r="FR61" i="4"/>
  <c r="GX60" i="4"/>
  <c r="FR60" i="4"/>
  <c r="GX59" i="4"/>
  <c r="FR59" i="4"/>
  <c r="GX58" i="4"/>
  <c r="FR58" i="4"/>
  <c r="GX57" i="4"/>
  <c r="FR57" i="4"/>
  <c r="GX56" i="4"/>
  <c r="FR56" i="4"/>
  <c r="GX55" i="4"/>
  <c r="FR55" i="4"/>
  <c r="GX54" i="4"/>
  <c r="FR54" i="4"/>
  <c r="GX53" i="4"/>
  <c r="FR53" i="4"/>
  <c r="GX52" i="4"/>
  <c r="FR52" i="4"/>
  <c r="GX51" i="4"/>
  <c r="FR51" i="4"/>
  <c r="GX50" i="4"/>
  <c r="FR50" i="4"/>
  <c r="GX49" i="4"/>
  <c r="FR49" i="4"/>
  <c r="GX48" i="4"/>
  <c r="FR48" i="4"/>
  <c r="GX47" i="4"/>
  <c r="FR47" i="4"/>
  <c r="GX46" i="4"/>
  <c r="FR46" i="4"/>
  <c r="GX45" i="4"/>
  <c r="FR45" i="4"/>
  <c r="GX44" i="4"/>
  <c r="FR44" i="4"/>
  <c r="GX43" i="4"/>
  <c r="FR43" i="4"/>
  <c r="GX42" i="4"/>
  <c r="FR42" i="4"/>
  <c r="GX41" i="4"/>
  <c r="FR41" i="4"/>
  <c r="GX40" i="4"/>
  <c r="FR40" i="4"/>
  <c r="GX39" i="4"/>
  <c r="FR39" i="4"/>
  <c r="GX38" i="4"/>
  <c r="GX379" i="4"/>
  <c r="GX400" i="4"/>
  <c r="Y459" i="4"/>
  <c r="FR38" i="4"/>
  <c r="FR379" i="4"/>
  <c r="FR400" i="4"/>
  <c r="GX37" i="4"/>
  <c r="FR37" i="4"/>
  <c r="GX36" i="4"/>
  <c r="FR36" i="4"/>
  <c r="GX35" i="4"/>
  <c r="FR35" i="4"/>
  <c r="GX34" i="4"/>
  <c r="FR34" i="4"/>
  <c r="GX33" i="4"/>
  <c r="FR33" i="4"/>
  <c r="GX32" i="4"/>
  <c r="FR32" i="4"/>
  <c r="GX31" i="4"/>
  <c r="FR31" i="4"/>
  <c r="GX30" i="4"/>
  <c r="FR30" i="4"/>
  <c r="GX29" i="4"/>
  <c r="FR29" i="4"/>
  <c r="GX28" i="4"/>
  <c r="FR28" i="4"/>
  <c r="GX27" i="4"/>
  <c r="FR27" i="4"/>
  <c r="GX26" i="4"/>
  <c r="FR26" i="4"/>
  <c r="GX25" i="4"/>
  <c r="GX378" i="4"/>
  <c r="GX399" i="4"/>
  <c r="FR25" i="4"/>
  <c r="FR378" i="4"/>
  <c r="FR399" i="4"/>
  <c r="GX24" i="4"/>
  <c r="FR24" i="4"/>
  <c r="GX23" i="4"/>
  <c r="FR23" i="4"/>
  <c r="GX22" i="4"/>
  <c r="FR22" i="4"/>
  <c r="GX21" i="4"/>
  <c r="FR21" i="4"/>
  <c r="GX20" i="4"/>
  <c r="FR20" i="4"/>
  <c r="GX19" i="4"/>
  <c r="FR19" i="4"/>
  <c r="GX18" i="4"/>
  <c r="FR18" i="4"/>
  <c r="GX17" i="4"/>
  <c r="FR17" i="4"/>
  <c r="GX16" i="4"/>
  <c r="FR16" i="4"/>
  <c r="GX15" i="4"/>
  <c r="FR15" i="4"/>
  <c r="GX14" i="4"/>
  <c r="FR14" i="4"/>
  <c r="GX13" i="4"/>
  <c r="FR13" i="4"/>
  <c r="GX12" i="4"/>
  <c r="FR12" i="4"/>
  <c r="GX11" i="4"/>
  <c r="FR11" i="4"/>
  <c r="GX10" i="4"/>
  <c r="GX377" i="4"/>
  <c r="GX398" i="4"/>
  <c r="FR10" i="4"/>
  <c r="FR377" i="4"/>
  <c r="FR398" i="4"/>
  <c r="O614" i="1"/>
  <c r="O621" i="1"/>
  <c r="O628" i="1"/>
  <c r="O635" i="1"/>
  <c r="O642" i="1"/>
  <c r="O649" i="1"/>
  <c r="O656" i="1"/>
  <c r="O663" i="1"/>
  <c r="O670" i="1"/>
  <c r="O677" i="1"/>
  <c r="O684" i="1"/>
  <c r="O691" i="1"/>
  <c r="O698" i="1"/>
  <c r="O705" i="1"/>
  <c r="O712" i="1"/>
  <c r="Q441" i="1"/>
  <c r="Q451" i="1"/>
  <c r="GX365" i="1"/>
  <c r="GX366" i="1"/>
  <c r="GX367" i="1"/>
  <c r="GX368" i="1"/>
  <c r="GX369" i="1"/>
  <c r="GX370" i="1"/>
  <c r="GX371" i="1"/>
  <c r="GX372" i="1"/>
  <c r="GX373" i="1"/>
  <c r="GX374" i="1"/>
  <c r="GX375" i="1"/>
  <c r="GX376" i="1"/>
  <c r="GX364" i="1"/>
  <c r="GX355" i="1"/>
  <c r="GX356" i="1"/>
  <c r="GX357" i="1"/>
  <c r="GX358" i="1"/>
  <c r="GX359" i="1"/>
  <c r="GX360" i="1"/>
  <c r="GX361" i="1"/>
  <c r="GX362" i="1"/>
  <c r="GX363" i="1"/>
  <c r="GX354" i="1"/>
  <c r="GX329" i="1"/>
  <c r="GX330" i="1"/>
  <c r="GX331" i="1"/>
  <c r="GX332" i="1"/>
  <c r="GX333" i="1"/>
  <c r="GX334" i="1"/>
  <c r="GX335" i="1"/>
  <c r="GX336" i="1"/>
  <c r="GX337" i="1"/>
  <c r="GX338" i="1"/>
  <c r="GX339" i="1"/>
  <c r="GX328" i="1"/>
  <c r="GX315" i="1"/>
  <c r="GX316" i="1"/>
  <c r="GX317" i="1"/>
  <c r="GX318" i="1"/>
  <c r="GX319" i="1"/>
  <c r="GX320" i="1"/>
  <c r="GX321" i="1"/>
  <c r="GX322" i="1"/>
  <c r="GX323" i="1"/>
  <c r="GX324" i="1"/>
  <c r="GX325" i="1"/>
  <c r="GX326" i="1"/>
  <c r="GX327" i="1"/>
  <c r="GX314" i="1"/>
  <c r="GX300" i="1"/>
  <c r="GX301" i="1"/>
  <c r="GX302" i="1"/>
  <c r="GX303" i="1"/>
  <c r="GX304" i="1"/>
  <c r="GX305" i="1"/>
  <c r="GX306" i="1"/>
  <c r="GX307" i="1"/>
  <c r="GX308" i="1"/>
  <c r="GX309" i="1"/>
  <c r="GX310" i="1"/>
  <c r="GX311" i="1"/>
  <c r="GX312" i="1"/>
  <c r="GX313" i="1"/>
  <c r="GX299" i="1"/>
  <c r="GX288" i="1"/>
  <c r="GX289" i="1"/>
  <c r="GX290" i="1"/>
  <c r="GX291" i="1"/>
  <c r="GX292" i="1"/>
  <c r="GX293" i="1"/>
  <c r="GX294" i="1"/>
  <c r="GX295" i="1"/>
  <c r="GX296" i="1"/>
  <c r="GX297" i="1"/>
  <c r="GX298" i="1"/>
  <c r="GX287" i="1"/>
  <c r="GX275" i="1"/>
  <c r="GX276" i="1"/>
  <c r="GX277" i="1"/>
  <c r="GX278" i="1"/>
  <c r="GX279" i="1"/>
  <c r="GX280" i="1"/>
  <c r="GX281" i="1"/>
  <c r="GX282" i="1"/>
  <c r="GX283" i="1"/>
  <c r="GX284" i="1"/>
  <c r="GX285" i="1"/>
  <c r="GX286" i="1"/>
  <c r="GX274" i="1"/>
  <c r="GX257" i="1"/>
  <c r="GX258" i="1"/>
  <c r="GX259" i="1"/>
  <c r="GX260" i="1"/>
  <c r="GX261" i="1"/>
  <c r="GX262" i="1"/>
  <c r="GX263" i="1"/>
  <c r="GX264" i="1"/>
  <c r="GX265" i="1"/>
  <c r="GX266" i="1"/>
  <c r="GX267" i="1"/>
  <c r="GX268" i="1"/>
  <c r="GX269" i="1"/>
  <c r="GX270" i="1"/>
  <c r="GX271" i="1"/>
  <c r="GX272" i="1"/>
  <c r="GX273" i="1"/>
  <c r="GX256" i="1"/>
  <c r="GX246" i="1"/>
  <c r="GX247" i="1"/>
  <c r="GX248" i="1"/>
  <c r="GX249" i="1"/>
  <c r="GX250" i="1"/>
  <c r="GX251" i="1"/>
  <c r="GX252" i="1"/>
  <c r="GX253" i="1"/>
  <c r="GX254" i="1"/>
  <c r="GX255" i="1"/>
  <c r="GX245" i="1"/>
  <c r="GX217" i="1"/>
  <c r="GX218" i="1"/>
  <c r="GX219" i="1"/>
  <c r="GX220" i="1"/>
  <c r="GX221" i="1"/>
  <c r="GX222" i="1"/>
  <c r="GX223" i="1"/>
  <c r="GX224" i="1"/>
  <c r="GX225" i="1"/>
  <c r="GX226" i="1"/>
  <c r="GX227" i="1"/>
  <c r="GX228" i="1"/>
  <c r="GX229" i="1"/>
  <c r="GX230" i="1"/>
  <c r="GX231" i="1"/>
  <c r="GX232" i="1"/>
  <c r="GX233" i="1"/>
  <c r="GX234" i="1"/>
  <c r="GX235" i="1"/>
  <c r="GX236" i="1"/>
  <c r="GX237" i="1"/>
  <c r="GX238" i="1"/>
  <c r="GX239" i="1"/>
  <c r="GX240" i="1"/>
  <c r="GX241" i="1"/>
  <c r="GX242" i="1"/>
  <c r="GX243" i="1"/>
  <c r="GX244" i="1"/>
  <c r="GX216" i="1"/>
  <c r="GX154" i="1"/>
  <c r="GX155" i="1"/>
  <c r="GX156" i="1"/>
  <c r="GX157" i="1"/>
  <c r="GX158" i="1"/>
  <c r="GX159" i="1"/>
  <c r="GX160" i="1"/>
  <c r="GX161" i="1"/>
  <c r="GX162" i="1"/>
  <c r="GX163" i="1"/>
  <c r="GX164" i="1"/>
  <c r="GX165" i="1"/>
  <c r="GX166" i="1"/>
  <c r="GX167" i="1"/>
  <c r="GX168" i="1"/>
  <c r="GX169" i="1"/>
  <c r="GX170" i="1"/>
  <c r="GX171" i="1"/>
  <c r="GX172" i="1"/>
  <c r="GX173" i="1"/>
  <c r="GX174" i="1"/>
  <c r="GX175" i="1"/>
  <c r="GX176" i="1"/>
  <c r="GX177" i="1"/>
  <c r="GX178" i="1"/>
  <c r="GX179" i="1"/>
  <c r="GX180" i="1"/>
  <c r="GX181" i="1"/>
  <c r="GX182" i="1"/>
  <c r="GX183" i="1"/>
  <c r="GX184" i="1"/>
  <c r="GX185" i="1"/>
  <c r="GX186" i="1"/>
  <c r="GX187" i="1"/>
  <c r="GX188" i="1"/>
  <c r="GX189" i="1"/>
  <c r="GX190" i="1"/>
  <c r="GX191" i="1"/>
  <c r="GX192" i="1"/>
  <c r="GX193" i="1"/>
  <c r="GX194" i="1"/>
  <c r="GX195" i="1"/>
  <c r="GX196" i="1"/>
  <c r="GX197" i="1"/>
  <c r="GX198" i="1"/>
  <c r="GX199" i="1"/>
  <c r="GX200" i="1"/>
  <c r="GX201" i="1"/>
  <c r="GX202" i="1"/>
  <c r="GX203" i="1"/>
  <c r="GX204" i="1"/>
  <c r="GX205" i="1"/>
  <c r="GX206" i="1"/>
  <c r="GX207" i="1"/>
  <c r="GX208" i="1"/>
  <c r="GX209" i="1"/>
  <c r="GX210" i="1"/>
  <c r="GX211" i="1"/>
  <c r="GX212" i="1"/>
  <c r="GX213" i="1"/>
  <c r="GX214" i="1"/>
  <c r="GX215" i="1"/>
  <c r="GX153" i="1"/>
  <c r="GX99" i="1"/>
  <c r="GX100" i="1"/>
  <c r="GX101" i="1"/>
  <c r="GX102" i="1"/>
  <c r="GX103" i="1"/>
  <c r="GX104" i="1"/>
  <c r="GX105" i="1"/>
  <c r="GX106" i="1"/>
  <c r="GX107" i="1"/>
  <c r="GX108" i="1"/>
  <c r="GX109" i="1"/>
  <c r="GX110" i="1"/>
  <c r="GX111" i="1"/>
  <c r="GX112" i="1"/>
  <c r="GX113" i="1"/>
  <c r="GX114" i="1"/>
  <c r="GX115" i="1"/>
  <c r="GX116" i="1"/>
  <c r="GX117" i="1"/>
  <c r="GX118" i="1"/>
  <c r="GX119" i="1"/>
  <c r="GX120" i="1"/>
  <c r="GX121" i="1"/>
  <c r="GX122" i="1"/>
  <c r="GX123" i="1"/>
  <c r="GX124" i="1"/>
  <c r="GX125" i="1"/>
  <c r="GX126" i="1"/>
  <c r="GX127" i="1"/>
  <c r="GX128" i="1"/>
  <c r="GX129" i="1"/>
  <c r="GX130" i="1"/>
  <c r="GX131" i="1"/>
  <c r="GX132" i="1"/>
  <c r="GX133" i="1"/>
  <c r="GX134" i="1"/>
  <c r="GX135" i="1"/>
  <c r="GX136" i="1"/>
  <c r="GX137" i="1"/>
  <c r="GX138" i="1"/>
  <c r="GX139" i="1"/>
  <c r="GX140" i="1"/>
  <c r="GX141" i="1"/>
  <c r="GX142" i="1"/>
  <c r="GX143" i="1"/>
  <c r="GX144" i="1"/>
  <c r="GX145" i="1"/>
  <c r="GX146" i="1"/>
  <c r="GX147" i="1"/>
  <c r="GX148" i="1"/>
  <c r="GX149" i="1"/>
  <c r="GX150" i="1"/>
  <c r="GX151" i="1"/>
  <c r="GX152" i="1"/>
  <c r="GX98" i="1"/>
  <c r="GX78" i="1"/>
  <c r="GX79" i="1"/>
  <c r="GX80" i="1"/>
  <c r="GX81" i="1"/>
  <c r="GX82" i="1"/>
  <c r="GX83" i="1"/>
  <c r="GX84" i="1"/>
  <c r="GX85" i="1"/>
  <c r="GX86" i="1"/>
  <c r="GX87" i="1"/>
  <c r="GX88" i="1"/>
  <c r="GX89" i="1"/>
  <c r="GX90" i="1"/>
  <c r="GX91" i="1"/>
  <c r="GX92" i="1"/>
  <c r="GX93" i="1"/>
  <c r="GX94" i="1"/>
  <c r="GX95" i="1"/>
  <c r="GX96" i="1"/>
  <c r="GX97" i="1"/>
  <c r="GX77" i="1"/>
  <c r="GX39" i="1"/>
  <c r="GX40" i="1"/>
  <c r="GX41" i="1"/>
  <c r="GX42" i="1"/>
  <c r="GX43" i="1"/>
  <c r="GX44" i="1"/>
  <c r="GX45" i="1"/>
  <c r="GX46" i="1"/>
  <c r="GX47" i="1"/>
  <c r="GX48" i="1"/>
  <c r="GX49" i="1"/>
  <c r="GX50" i="1"/>
  <c r="GX51" i="1"/>
  <c r="GX52" i="1"/>
  <c r="GX53" i="1"/>
  <c r="GX54" i="1"/>
  <c r="GX55" i="1"/>
  <c r="GX56" i="1"/>
  <c r="GX57" i="1"/>
  <c r="GX58" i="1"/>
  <c r="GX59" i="1"/>
  <c r="GX60" i="1"/>
  <c r="GX61" i="1"/>
  <c r="GX62" i="1"/>
  <c r="GX63" i="1"/>
  <c r="GX64" i="1"/>
  <c r="GX65" i="1"/>
  <c r="GX66" i="1"/>
  <c r="GX67" i="1"/>
  <c r="GX68" i="1"/>
  <c r="GX69" i="1"/>
  <c r="GX70" i="1"/>
  <c r="GX71" i="1"/>
  <c r="GX72" i="1"/>
  <c r="GX73" i="1"/>
  <c r="GX74" i="1"/>
  <c r="GX75" i="1"/>
  <c r="GX76" i="1"/>
  <c r="GX38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25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10" i="1"/>
  <c r="GX353" i="1"/>
  <c r="GX352" i="1"/>
  <c r="GX351" i="1"/>
  <c r="GX350" i="1"/>
  <c r="GX349" i="1"/>
  <c r="GX348" i="1"/>
  <c r="GX347" i="1"/>
  <c r="GX346" i="1"/>
  <c r="GX345" i="1"/>
  <c r="GX344" i="1"/>
  <c r="GX343" i="1"/>
  <c r="GX342" i="1"/>
  <c r="GX341" i="1"/>
  <c r="GX340" i="1"/>
  <c r="FR365" i="1"/>
  <c r="FR366" i="1"/>
  <c r="FR367" i="1"/>
  <c r="FR368" i="1"/>
  <c r="FR369" i="1"/>
  <c r="FR370" i="1"/>
  <c r="FR371" i="1"/>
  <c r="FR372" i="1"/>
  <c r="FR373" i="1"/>
  <c r="FR374" i="1"/>
  <c r="FR375" i="1"/>
  <c r="FR376" i="1"/>
  <c r="FR364" i="1"/>
  <c r="FR355" i="1"/>
  <c r="FR356" i="1"/>
  <c r="FR357" i="1"/>
  <c r="FR358" i="1"/>
  <c r="FR359" i="1"/>
  <c r="FR360" i="1"/>
  <c r="FR361" i="1"/>
  <c r="FR362" i="1"/>
  <c r="FR363" i="1"/>
  <c r="FR354" i="1"/>
  <c r="FR329" i="1"/>
  <c r="FR330" i="1"/>
  <c r="FR331" i="1"/>
  <c r="FR332" i="1"/>
  <c r="FR333" i="1"/>
  <c r="FR334" i="1"/>
  <c r="FR335" i="1"/>
  <c r="FR336" i="1"/>
  <c r="FR337" i="1"/>
  <c r="FR338" i="1"/>
  <c r="FR339" i="1"/>
  <c r="FR340" i="1"/>
  <c r="FR341" i="1"/>
  <c r="FR342" i="1"/>
  <c r="FR343" i="1"/>
  <c r="FR344" i="1"/>
  <c r="FR345" i="1"/>
  <c r="FR346" i="1"/>
  <c r="FR347" i="1"/>
  <c r="FR348" i="1"/>
  <c r="FR349" i="1"/>
  <c r="FR350" i="1"/>
  <c r="FR351" i="1"/>
  <c r="FR352" i="1"/>
  <c r="FR353" i="1"/>
  <c r="FR328" i="1"/>
  <c r="FR315" i="1"/>
  <c r="FR316" i="1"/>
  <c r="FR317" i="1"/>
  <c r="FR318" i="1"/>
  <c r="FR319" i="1"/>
  <c r="FR320" i="1"/>
  <c r="FR321" i="1"/>
  <c r="FR322" i="1"/>
  <c r="FR323" i="1"/>
  <c r="FR324" i="1"/>
  <c r="FR325" i="1"/>
  <c r="FR326" i="1"/>
  <c r="FR327" i="1"/>
  <c r="FR314" i="1"/>
  <c r="FR300" i="1"/>
  <c r="FR301" i="1"/>
  <c r="FR302" i="1"/>
  <c r="FR303" i="1"/>
  <c r="FR304" i="1"/>
  <c r="FR305" i="1"/>
  <c r="FR306" i="1"/>
  <c r="FR307" i="1"/>
  <c r="FR308" i="1"/>
  <c r="FR309" i="1"/>
  <c r="FR310" i="1"/>
  <c r="FR311" i="1"/>
  <c r="FR312" i="1"/>
  <c r="FR313" i="1"/>
  <c r="FR299" i="1"/>
  <c r="FR288" i="1"/>
  <c r="FR289" i="1"/>
  <c r="FR290" i="1"/>
  <c r="FR291" i="1"/>
  <c r="FR292" i="1"/>
  <c r="FR293" i="1"/>
  <c r="FR294" i="1"/>
  <c r="FR295" i="1"/>
  <c r="FR296" i="1"/>
  <c r="FR297" i="1"/>
  <c r="FR298" i="1"/>
  <c r="FR287" i="1"/>
  <c r="FR275" i="1"/>
  <c r="FR276" i="1"/>
  <c r="FR277" i="1"/>
  <c r="FR278" i="1"/>
  <c r="FR279" i="1"/>
  <c r="FR280" i="1"/>
  <c r="FR281" i="1"/>
  <c r="FR282" i="1"/>
  <c r="FR283" i="1"/>
  <c r="FR284" i="1"/>
  <c r="FR285" i="1"/>
  <c r="FR286" i="1"/>
  <c r="FR274" i="1"/>
  <c r="FR257" i="1"/>
  <c r="FR258" i="1"/>
  <c r="FR259" i="1"/>
  <c r="FR260" i="1"/>
  <c r="FR261" i="1"/>
  <c r="FR262" i="1"/>
  <c r="FR263" i="1"/>
  <c r="FR264" i="1"/>
  <c r="FR265" i="1"/>
  <c r="FR266" i="1"/>
  <c r="FR267" i="1"/>
  <c r="FR268" i="1"/>
  <c r="FR269" i="1"/>
  <c r="FR270" i="1"/>
  <c r="FR271" i="1"/>
  <c r="FR272" i="1"/>
  <c r="FR273" i="1"/>
  <c r="FR256" i="1"/>
  <c r="FR246" i="1"/>
  <c r="FR247" i="1"/>
  <c r="FR248" i="1"/>
  <c r="FR249" i="1"/>
  <c r="FR250" i="1"/>
  <c r="FR251" i="1"/>
  <c r="FR252" i="1"/>
  <c r="FR253" i="1"/>
  <c r="FR254" i="1"/>
  <c r="FR255" i="1"/>
  <c r="FR245" i="1"/>
  <c r="FR217" i="1"/>
  <c r="FR218" i="1"/>
  <c r="FR219" i="1"/>
  <c r="FR220" i="1"/>
  <c r="FR221" i="1"/>
  <c r="FR222" i="1"/>
  <c r="FR223" i="1"/>
  <c r="FR224" i="1"/>
  <c r="FR225" i="1"/>
  <c r="FR226" i="1"/>
  <c r="FR227" i="1"/>
  <c r="FR228" i="1"/>
  <c r="FR229" i="1"/>
  <c r="FR230" i="1"/>
  <c r="FR231" i="1"/>
  <c r="FR232" i="1"/>
  <c r="FR233" i="1"/>
  <c r="FR234" i="1"/>
  <c r="FR235" i="1"/>
  <c r="FR236" i="1"/>
  <c r="FR237" i="1"/>
  <c r="FR238" i="1"/>
  <c r="FR239" i="1"/>
  <c r="FR240" i="1"/>
  <c r="FR241" i="1"/>
  <c r="FR242" i="1"/>
  <c r="FR243" i="1"/>
  <c r="FR244" i="1"/>
  <c r="FR216" i="1"/>
  <c r="FR154" i="1"/>
  <c r="FR155" i="1"/>
  <c r="FR156" i="1"/>
  <c r="FR157" i="1"/>
  <c r="FR158" i="1"/>
  <c r="FR159" i="1"/>
  <c r="FR160" i="1"/>
  <c r="FR161" i="1"/>
  <c r="FR162" i="1"/>
  <c r="FR163" i="1"/>
  <c r="FR164" i="1"/>
  <c r="FR165" i="1"/>
  <c r="FR166" i="1"/>
  <c r="FR167" i="1"/>
  <c r="FR168" i="1"/>
  <c r="FR169" i="1"/>
  <c r="FR170" i="1"/>
  <c r="FR171" i="1"/>
  <c r="FR172" i="1"/>
  <c r="FR173" i="1"/>
  <c r="FR174" i="1"/>
  <c r="FR175" i="1"/>
  <c r="FR176" i="1"/>
  <c r="FR177" i="1"/>
  <c r="FR178" i="1"/>
  <c r="FR179" i="1"/>
  <c r="FR180" i="1"/>
  <c r="FR181" i="1"/>
  <c r="FR182" i="1"/>
  <c r="FR183" i="1"/>
  <c r="FR184" i="1"/>
  <c r="FR185" i="1"/>
  <c r="FR186" i="1"/>
  <c r="FR187" i="1"/>
  <c r="FR188" i="1"/>
  <c r="FR189" i="1"/>
  <c r="FR190" i="1"/>
  <c r="FR191" i="1"/>
  <c r="FR192" i="1"/>
  <c r="FR193" i="1"/>
  <c r="FR194" i="1"/>
  <c r="FR195" i="1"/>
  <c r="FR196" i="1"/>
  <c r="FR197" i="1"/>
  <c r="FR198" i="1"/>
  <c r="FR199" i="1"/>
  <c r="FR200" i="1"/>
  <c r="FR201" i="1"/>
  <c r="FR202" i="1"/>
  <c r="FR203" i="1"/>
  <c r="FR204" i="1"/>
  <c r="FR205" i="1"/>
  <c r="FR206" i="1"/>
  <c r="FR207" i="1"/>
  <c r="FR208" i="1"/>
  <c r="FR209" i="1"/>
  <c r="FR210" i="1"/>
  <c r="FR211" i="1"/>
  <c r="FR212" i="1"/>
  <c r="FR213" i="1"/>
  <c r="FR214" i="1"/>
  <c r="FR215" i="1"/>
  <c r="FR153" i="1"/>
  <c r="FR110" i="1"/>
  <c r="FR111" i="1"/>
  <c r="FR112" i="1"/>
  <c r="FR113" i="1"/>
  <c r="FR114" i="1"/>
  <c r="FR115" i="1"/>
  <c r="FR116" i="1"/>
  <c r="FR117" i="1"/>
  <c r="FR118" i="1"/>
  <c r="FR119" i="1"/>
  <c r="FR120" i="1"/>
  <c r="FR121" i="1"/>
  <c r="FR122" i="1"/>
  <c r="FR123" i="1"/>
  <c r="FR124" i="1"/>
  <c r="FR125" i="1"/>
  <c r="FR126" i="1"/>
  <c r="FR127" i="1"/>
  <c r="FR128" i="1"/>
  <c r="FR129" i="1"/>
  <c r="FR130" i="1"/>
  <c r="FR131" i="1"/>
  <c r="FR132" i="1"/>
  <c r="FR133" i="1"/>
  <c r="FR134" i="1"/>
  <c r="FR135" i="1"/>
  <c r="FR136" i="1"/>
  <c r="FR137" i="1"/>
  <c r="FR138" i="1"/>
  <c r="FR139" i="1"/>
  <c r="FR140" i="1"/>
  <c r="FR141" i="1"/>
  <c r="FR142" i="1"/>
  <c r="FR143" i="1"/>
  <c r="FR144" i="1"/>
  <c r="FR145" i="1"/>
  <c r="FR146" i="1"/>
  <c r="FR147" i="1"/>
  <c r="FR148" i="1"/>
  <c r="FR149" i="1"/>
  <c r="FR150" i="1"/>
  <c r="FR151" i="1"/>
  <c r="FR152" i="1"/>
  <c r="FR99" i="1"/>
  <c r="FR100" i="1"/>
  <c r="FR101" i="1"/>
  <c r="FR102" i="1"/>
  <c r="FR103" i="1"/>
  <c r="FR104" i="1"/>
  <c r="FR105" i="1"/>
  <c r="FR106" i="1"/>
  <c r="FR107" i="1"/>
  <c r="FR108" i="1"/>
  <c r="FR109" i="1"/>
  <c r="FR98" i="1"/>
  <c r="FR78" i="1"/>
  <c r="FR79" i="1"/>
  <c r="FR80" i="1"/>
  <c r="FR81" i="1"/>
  <c r="FR82" i="1"/>
  <c r="FR83" i="1"/>
  <c r="FR84" i="1"/>
  <c r="FR85" i="1"/>
  <c r="FR86" i="1"/>
  <c r="FR87" i="1"/>
  <c r="FR88" i="1"/>
  <c r="FR89" i="1"/>
  <c r="FR90" i="1"/>
  <c r="FR91" i="1"/>
  <c r="FR92" i="1"/>
  <c r="FR93" i="1"/>
  <c r="FR94" i="1"/>
  <c r="FR95" i="1"/>
  <c r="FR96" i="1"/>
  <c r="FR97" i="1"/>
  <c r="FR77" i="1"/>
  <c r="FR52" i="1"/>
  <c r="FR53" i="1"/>
  <c r="FR54" i="1"/>
  <c r="FR55" i="1"/>
  <c r="FR56" i="1"/>
  <c r="FR57" i="1"/>
  <c r="FR58" i="1"/>
  <c r="FR59" i="1"/>
  <c r="FR60" i="1"/>
  <c r="FR61" i="1"/>
  <c r="FR62" i="1"/>
  <c r="FR63" i="1"/>
  <c r="FR64" i="1"/>
  <c r="FR65" i="1"/>
  <c r="FR66" i="1"/>
  <c r="FR67" i="1"/>
  <c r="FR68" i="1"/>
  <c r="FR69" i="1"/>
  <c r="FR70" i="1"/>
  <c r="FR71" i="1"/>
  <c r="FR72" i="1"/>
  <c r="FR73" i="1"/>
  <c r="FR74" i="1"/>
  <c r="FR75" i="1"/>
  <c r="FR76" i="1"/>
  <c r="FR39" i="1"/>
  <c r="FR40" i="1"/>
  <c r="FR41" i="1"/>
  <c r="FR42" i="1"/>
  <c r="FR43" i="1"/>
  <c r="FR44" i="1"/>
  <c r="FR45" i="1"/>
  <c r="FR46" i="1"/>
  <c r="FR47" i="1"/>
  <c r="FR48" i="1"/>
  <c r="FR49" i="1"/>
  <c r="FR50" i="1"/>
  <c r="FR51" i="1"/>
  <c r="FR38" i="1"/>
  <c r="FR31" i="1"/>
  <c r="FR32" i="1"/>
  <c r="FR33" i="1"/>
  <c r="FR34" i="1"/>
  <c r="FR35" i="1"/>
  <c r="FR36" i="1"/>
  <c r="FR37" i="1"/>
  <c r="FR26" i="1"/>
  <c r="FR27" i="1"/>
  <c r="FR28" i="1"/>
  <c r="FR29" i="1"/>
  <c r="FR30" i="1"/>
  <c r="FR25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10" i="1"/>
  <c r="FS392" i="1"/>
  <c r="FS413" i="1"/>
  <c r="FS391" i="1"/>
  <c r="FS412" i="1"/>
  <c r="FS390" i="1"/>
  <c r="FS411" i="1"/>
  <c r="FS389" i="1"/>
  <c r="FS410" i="1"/>
  <c r="FS388" i="1"/>
  <c r="FS409" i="1"/>
  <c r="FS387" i="1"/>
  <c r="FS408" i="1"/>
  <c r="FS386" i="1"/>
  <c r="FS407" i="1"/>
  <c r="FS385" i="1"/>
  <c r="FS406" i="1"/>
  <c r="FS384" i="1"/>
  <c r="FS405" i="1"/>
  <c r="FS383" i="1"/>
  <c r="FS404" i="1"/>
  <c r="FS382" i="1"/>
  <c r="FS403" i="1"/>
  <c r="FS381" i="1"/>
  <c r="FS402" i="1"/>
  <c r="FS380" i="1"/>
  <c r="FS401" i="1"/>
  <c r="FS379" i="1"/>
  <c r="FS400" i="1"/>
  <c r="FS378" i="1"/>
  <c r="FS399" i="1"/>
  <c r="Z448" i="1"/>
  <c r="FS377" i="1"/>
  <c r="FS398" i="1"/>
  <c r="GY392" i="1"/>
  <c r="GY413" i="1"/>
  <c r="GY391" i="1"/>
  <c r="GY412" i="1"/>
  <c r="GY390" i="1"/>
  <c r="GY411" i="1"/>
  <c r="GY389" i="1"/>
  <c r="GY410" i="1"/>
  <c r="GY388" i="1"/>
  <c r="GY409" i="1"/>
  <c r="GY387" i="1"/>
  <c r="GY408" i="1"/>
  <c r="GY386" i="1"/>
  <c r="GY407" i="1"/>
  <c r="GY385" i="1"/>
  <c r="GY406" i="1"/>
  <c r="GY384" i="1"/>
  <c r="GY405" i="1"/>
  <c r="GY383" i="1"/>
  <c r="GY404" i="1"/>
  <c r="GY382" i="1"/>
  <c r="GY403" i="1"/>
  <c r="GY381" i="1"/>
  <c r="GY402" i="1"/>
  <c r="GY380" i="1"/>
  <c r="GY401" i="1"/>
  <c r="GY379" i="1"/>
  <c r="GY400" i="1"/>
  <c r="GY378" i="1"/>
  <c r="GY399" i="1"/>
  <c r="Z620" i="1"/>
  <c r="GY377" i="1"/>
  <c r="GY398" i="1"/>
  <c r="GT392" i="1"/>
  <c r="GT413" i="1"/>
  <c r="GS392" i="1"/>
  <c r="GS413" i="1"/>
  <c r="GR392" i="1"/>
  <c r="GR413" i="1"/>
  <c r="GT391" i="1"/>
  <c r="GT412" i="1"/>
  <c r="GS391" i="1"/>
  <c r="GS412" i="1"/>
  <c r="GR391" i="1"/>
  <c r="GR412" i="1"/>
  <c r="GT390" i="1"/>
  <c r="GT411" i="1"/>
  <c r="GS390" i="1"/>
  <c r="GS411" i="1"/>
  <c r="GR390" i="1"/>
  <c r="GR411" i="1"/>
  <c r="GT389" i="1"/>
  <c r="GT410" i="1"/>
  <c r="GS389" i="1"/>
  <c r="GS410" i="1"/>
  <c r="GR389" i="1"/>
  <c r="GR410" i="1"/>
  <c r="GT388" i="1"/>
  <c r="GT409" i="1"/>
  <c r="GS388" i="1"/>
  <c r="GS409" i="1"/>
  <c r="GR388" i="1"/>
  <c r="GR409" i="1"/>
  <c r="GT387" i="1"/>
  <c r="GT408" i="1"/>
  <c r="GS387" i="1"/>
  <c r="GS408" i="1"/>
  <c r="GR387" i="1"/>
  <c r="GR408" i="1"/>
  <c r="GT386" i="1"/>
  <c r="GT407" i="1"/>
  <c r="GS386" i="1"/>
  <c r="GS407" i="1"/>
  <c r="GR386" i="1"/>
  <c r="GR407" i="1"/>
  <c r="GT385" i="1"/>
  <c r="GT406" i="1"/>
  <c r="GS385" i="1"/>
  <c r="GS406" i="1"/>
  <c r="GR385" i="1"/>
  <c r="GR406" i="1"/>
  <c r="GT384" i="1"/>
  <c r="GT405" i="1"/>
  <c r="GS384" i="1"/>
  <c r="GS405" i="1"/>
  <c r="GR384" i="1"/>
  <c r="GR405" i="1"/>
  <c r="GT383" i="1"/>
  <c r="GT404" i="1"/>
  <c r="GS383" i="1"/>
  <c r="GS404" i="1"/>
  <c r="GR383" i="1"/>
  <c r="GR404" i="1"/>
  <c r="GT382" i="1"/>
  <c r="GT403" i="1"/>
  <c r="GS382" i="1"/>
  <c r="GS403" i="1"/>
  <c r="GR382" i="1"/>
  <c r="GR403" i="1"/>
  <c r="GT381" i="1"/>
  <c r="GT402" i="1"/>
  <c r="GS381" i="1"/>
  <c r="GS402" i="1"/>
  <c r="GR381" i="1"/>
  <c r="GR402" i="1"/>
  <c r="GT380" i="1"/>
  <c r="GT401" i="1"/>
  <c r="GS380" i="1"/>
  <c r="GS401" i="1"/>
  <c r="GR380" i="1"/>
  <c r="GR401" i="1"/>
  <c r="GT379" i="1"/>
  <c r="GT400" i="1"/>
  <c r="GS379" i="1"/>
  <c r="GS400" i="1"/>
  <c r="GR379" i="1"/>
  <c r="GR400" i="1"/>
  <c r="GT378" i="1"/>
  <c r="GT399" i="1"/>
  <c r="GS378" i="1"/>
  <c r="GS399" i="1"/>
  <c r="W449" i="1"/>
  <c r="GR378" i="1"/>
  <c r="GR399" i="1"/>
  <c r="V449" i="1"/>
  <c r="GT377" i="1"/>
  <c r="GT398" i="1"/>
  <c r="GS377" i="1"/>
  <c r="GS398" i="1"/>
  <c r="GR377" i="1"/>
  <c r="GR398" i="1"/>
  <c r="V613" i="1"/>
  <c r="FN392" i="1"/>
  <c r="FN413" i="1"/>
  <c r="FM392" i="1"/>
  <c r="FM413" i="1"/>
  <c r="FL392" i="1"/>
  <c r="FL413" i="1"/>
  <c r="FN391" i="1"/>
  <c r="FN412" i="1"/>
  <c r="FM391" i="1"/>
  <c r="FM412" i="1"/>
  <c r="FL391" i="1"/>
  <c r="FL412" i="1"/>
  <c r="FN390" i="1"/>
  <c r="FN411" i="1"/>
  <c r="FM390" i="1"/>
  <c r="FM411" i="1"/>
  <c r="FL390" i="1"/>
  <c r="FL411" i="1"/>
  <c r="FN389" i="1"/>
  <c r="FN410" i="1"/>
  <c r="FM389" i="1"/>
  <c r="FM410" i="1"/>
  <c r="FL389" i="1"/>
  <c r="FL410" i="1"/>
  <c r="FN388" i="1"/>
  <c r="FN409" i="1"/>
  <c r="FM388" i="1"/>
  <c r="FM409" i="1"/>
  <c r="FL388" i="1"/>
  <c r="FL409" i="1"/>
  <c r="FN387" i="1"/>
  <c r="FN408" i="1"/>
  <c r="FM387" i="1"/>
  <c r="FM408" i="1"/>
  <c r="FL387" i="1"/>
  <c r="FL408" i="1"/>
  <c r="FN386" i="1"/>
  <c r="FN407" i="1"/>
  <c r="FM386" i="1"/>
  <c r="FM407" i="1"/>
  <c r="FL386" i="1"/>
  <c r="FL407" i="1"/>
  <c r="FN385" i="1"/>
  <c r="FN406" i="1"/>
  <c r="FM385" i="1"/>
  <c r="FM406" i="1"/>
  <c r="FL385" i="1"/>
  <c r="FL406" i="1"/>
  <c r="FN384" i="1"/>
  <c r="FN405" i="1"/>
  <c r="FM384" i="1"/>
  <c r="FM405" i="1"/>
  <c r="FL384" i="1"/>
  <c r="FL405" i="1"/>
  <c r="FN383" i="1"/>
  <c r="FN404" i="1"/>
  <c r="FM383" i="1"/>
  <c r="FM404" i="1"/>
  <c r="FL383" i="1"/>
  <c r="FL404" i="1"/>
  <c r="FN382" i="1"/>
  <c r="FN403" i="1"/>
  <c r="FM382" i="1"/>
  <c r="FM403" i="1"/>
  <c r="FL382" i="1"/>
  <c r="FL403" i="1"/>
  <c r="FN381" i="1"/>
  <c r="FN402" i="1"/>
  <c r="FM381" i="1"/>
  <c r="FM402" i="1"/>
  <c r="FL381" i="1"/>
  <c r="FL402" i="1"/>
  <c r="FN380" i="1"/>
  <c r="FN401" i="1"/>
  <c r="FM380" i="1"/>
  <c r="FM401" i="1"/>
  <c r="FL380" i="1"/>
  <c r="FL401" i="1"/>
  <c r="FN379" i="1"/>
  <c r="FN400" i="1"/>
  <c r="FM379" i="1"/>
  <c r="FM400" i="1"/>
  <c r="FL379" i="1"/>
  <c r="FL400" i="1"/>
  <c r="FN378" i="1"/>
  <c r="FN399" i="1"/>
  <c r="X448" i="1"/>
  <c r="FM378" i="1"/>
  <c r="FM399" i="1"/>
  <c r="W619" i="1"/>
  <c r="FL378" i="1"/>
  <c r="FL399" i="1"/>
  <c r="V619" i="1"/>
  <c r="FN377" i="1"/>
  <c r="FN398" i="1"/>
  <c r="FM377" i="1"/>
  <c r="FM398" i="1"/>
  <c r="FL377" i="1"/>
  <c r="FL398" i="1"/>
  <c r="V612" i="1"/>
  <c r="EM392" i="1"/>
  <c r="EM413" i="1"/>
  <c r="EL392" i="1"/>
  <c r="EL413" i="1"/>
  <c r="EK392" i="1"/>
  <c r="EK413" i="1"/>
  <c r="EM391" i="1"/>
  <c r="EM412" i="1"/>
  <c r="EL391" i="1"/>
  <c r="EL412" i="1"/>
  <c r="EK391" i="1"/>
  <c r="EK412" i="1"/>
  <c r="EM390" i="1"/>
  <c r="EM411" i="1"/>
  <c r="EL390" i="1"/>
  <c r="EL411" i="1"/>
  <c r="EK390" i="1"/>
  <c r="EK411" i="1"/>
  <c r="EM389" i="1"/>
  <c r="EM410" i="1"/>
  <c r="EL389" i="1"/>
  <c r="EL410" i="1"/>
  <c r="EK389" i="1"/>
  <c r="EK410" i="1"/>
  <c r="EM388" i="1"/>
  <c r="EM409" i="1"/>
  <c r="EL388" i="1"/>
  <c r="EL409" i="1"/>
  <c r="EK388" i="1"/>
  <c r="EK409" i="1"/>
  <c r="EM387" i="1"/>
  <c r="EM408" i="1"/>
  <c r="EL387" i="1"/>
  <c r="EL408" i="1"/>
  <c r="EK387" i="1"/>
  <c r="EK408" i="1"/>
  <c r="EM386" i="1"/>
  <c r="EM407" i="1"/>
  <c r="EL386" i="1"/>
  <c r="EL407" i="1"/>
  <c r="EK386" i="1"/>
  <c r="EK407" i="1"/>
  <c r="EM385" i="1"/>
  <c r="EM406" i="1"/>
  <c r="EL385" i="1"/>
  <c r="EL406" i="1"/>
  <c r="EK385" i="1"/>
  <c r="EK406" i="1"/>
  <c r="EM384" i="1"/>
  <c r="EM405" i="1"/>
  <c r="EL384" i="1"/>
  <c r="EL405" i="1"/>
  <c r="EK384" i="1"/>
  <c r="EK405" i="1"/>
  <c r="EM383" i="1"/>
  <c r="EM404" i="1"/>
  <c r="EL383" i="1"/>
  <c r="EL404" i="1"/>
  <c r="EK383" i="1"/>
  <c r="EK404" i="1"/>
  <c r="EM382" i="1"/>
  <c r="EM403" i="1"/>
  <c r="EL382" i="1"/>
  <c r="EL403" i="1"/>
  <c r="EK382" i="1"/>
  <c r="EK403" i="1"/>
  <c r="EM381" i="1"/>
  <c r="EM402" i="1"/>
  <c r="EL381" i="1"/>
  <c r="EL402" i="1"/>
  <c r="EK381" i="1"/>
  <c r="EK402" i="1"/>
  <c r="EM380" i="1"/>
  <c r="EM401" i="1"/>
  <c r="EL380" i="1"/>
  <c r="EL401" i="1"/>
  <c r="EK380" i="1"/>
  <c r="EK401" i="1"/>
  <c r="EM379" i="1"/>
  <c r="EM400" i="1"/>
  <c r="EL379" i="1"/>
  <c r="EL400" i="1"/>
  <c r="EK379" i="1"/>
  <c r="EK400" i="1"/>
  <c r="EM378" i="1"/>
  <c r="EM399" i="1"/>
  <c r="X447" i="1"/>
  <c r="EL378" i="1"/>
  <c r="EL399" i="1"/>
  <c r="W447" i="1"/>
  <c r="EK378" i="1"/>
  <c r="EK399" i="1"/>
  <c r="EM377" i="1"/>
  <c r="EM398" i="1"/>
  <c r="EL377" i="1"/>
  <c r="EL398" i="1"/>
  <c r="EK377" i="1"/>
  <c r="EK398" i="1"/>
  <c r="GO392" i="1"/>
  <c r="GO413" i="1"/>
  <c r="GJ392" i="1"/>
  <c r="GJ413" i="1"/>
  <c r="GI392" i="1"/>
  <c r="GI413" i="1"/>
  <c r="GF392" i="1"/>
  <c r="GF413" i="1"/>
  <c r="GO391" i="1"/>
  <c r="GO412" i="1"/>
  <c r="GJ391" i="1"/>
  <c r="GJ412" i="1"/>
  <c r="GI391" i="1"/>
  <c r="GI412" i="1"/>
  <c r="GF391" i="1"/>
  <c r="GF412" i="1"/>
  <c r="GO390" i="1"/>
  <c r="GO411" i="1"/>
  <c r="GJ390" i="1"/>
  <c r="GJ411" i="1"/>
  <c r="GI390" i="1"/>
  <c r="GI411" i="1"/>
  <c r="GF390" i="1"/>
  <c r="GF411" i="1"/>
  <c r="GO389" i="1"/>
  <c r="GO410" i="1"/>
  <c r="GJ389" i="1"/>
  <c r="GJ410" i="1"/>
  <c r="GI389" i="1"/>
  <c r="GI410" i="1"/>
  <c r="GF389" i="1"/>
  <c r="GF410" i="1"/>
  <c r="GO388" i="1"/>
  <c r="GO409" i="1"/>
  <c r="GJ388" i="1"/>
  <c r="GJ409" i="1"/>
  <c r="GI388" i="1"/>
  <c r="GI409" i="1"/>
  <c r="GF388" i="1"/>
  <c r="GF409" i="1"/>
  <c r="GO387" i="1"/>
  <c r="GO408" i="1"/>
  <c r="GJ387" i="1"/>
  <c r="GJ408" i="1"/>
  <c r="GI387" i="1"/>
  <c r="GI408" i="1"/>
  <c r="GF387" i="1"/>
  <c r="GF408" i="1"/>
  <c r="GO386" i="1"/>
  <c r="GO407" i="1"/>
  <c r="GJ386" i="1"/>
  <c r="GJ407" i="1"/>
  <c r="GI386" i="1"/>
  <c r="GI407" i="1"/>
  <c r="GF386" i="1"/>
  <c r="GF407" i="1"/>
  <c r="GO385" i="1"/>
  <c r="GO406" i="1"/>
  <c r="GJ385" i="1"/>
  <c r="GJ406" i="1"/>
  <c r="GI385" i="1"/>
  <c r="GI406" i="1"/>
  <c r="GF385" i="1"/>
  <c r="GF406" i="1"/>
  <c r="GO384" i="1"/>
  <c r="GO405" i="1"/>
  <c r="GJ384" i="1"/>
  <c r="GJ405" i="1"/>
  <c r="GI384" i="1"/>
  <c r="GI405" i="1"/>
  <c r="GF384" i="1"/>
  <c r="GF405" i="1"/>
  <c r="GO383" i="1"/>
  <c r="GO404" i="1"/>
  <c r="GJ383" i="1"/>
  <c r="GJ404" i="1"/>
  <c r="GI383" i="1"/>
  <c r="GI404" i="1"/>
  <c r="GF383" i="1"/>
  <c r="GF404" i="1"/>
  <c r="GO382" i="1"/>
  <c r="GO403" i="1"/>
  <c r="GJ382" i="1"/>
  <c r="GJ403" i="1"/>
  <c r="GI382" i="1"/>
  <c r="GI403" i="1"/>
  <c r="GF382" i="1"/>
  <c r="GF403" i="1"/>
  <c r="GO381" i="1"/>
  <c r="GO402" i="1"/>
  <c r="GJ381" i="1"/>
  <c r="GJ402" i="1"/>
  <c r="GI381" i="1"/>
  <c r="GI402" i="1"/>
  <c r="GF381" i="1"/>
  <c r="GF402" i="1"/>
  <c r="GO380" i="1"/>
  <c r="GO401" i="1"/>
  <c r="GJ380" i="1"/>
  <c r="GJ401" i="1"/>
  <c r="GI380" i="1"/>
  <c r="GI401" i="1"/>
  <c r="GF380" i="1"/>
  <c r="GF401" i="1"/>
  <c r="GO379" i="1"/>
  <c r="GO400" i="1"/>
  <c r="GJ379" i="1"/>
  <c r="GJ400" i="1"/>
  <c r="GI379" i="1"/>
  <c r="GI400" i="1"/>
  <c r="GF379" i="1"/>
  <c r="GF400" i="1"/>
  <c r="GO378" i="1"/>
  <c r="GO399" i="1"/>
  <c r="U449" i="1"/>
  <c r="GJ378" i="1"/>
  <c r="GJ399" i="1"/>
  <c r="T449" i="1"/>
  <c r="GI378" i="1"/>
  <c r="GI399" i="1"/>
  <c r="S449" i="1"/>
  <c r="GF378" i="1"/>
  <c r="GF399" i="1"/>
  <c r="GO377" i="1"/>
  <c r="GO398" i="1"/>
  <c r="GJ377" i="1"/>
  <c r="GJ398" i="1"/>
  <c r="GI377" i="1"/>
  <c r="GI398" i="1"/>
  <c r="GF377" i="1"/>
  <c r="GF398" i="1"/>
  <c r="FI392" i="1"/>
  <c r="FI413" i="1"/>
  <c r="FD392" i="1"/>
  <c r="FD413" i="1"/>
  <c r="FC392" i="1"/>
  <c r="FC413" i="1"/>
  <c r="EZ392" i="1"/>
  <c r="EZ413" i="1"/>
  <c r="FI391" i="1"/>
  <c r="FI412" i="1"/>
  <c r="FD391" i="1"/>
  <c r="FD412" i="1"/>
  <c r="FC391" i="1"/>
  <c r="FC412" i="1"/>
  <c r="EZ391" i="1"/>
  <c r="EZ412" i="1"/>
  <c r="FI390" i="1"/>
  <c r="FI411" i="1"/>
  <c r="FD390" i="1"/>
  <c r="FD411" i="1"/>
  <c r="FC390" i="1"/>
  <c r="FC411" i="1"/>
  <c r="EZ390" i="1"/>
  <c r="EZ411" i="1"/>
  <c r="FI389" i="1"/>
  <c r="FI410" i="1"/>
  <c r="FD389" i="1"/>
  <c r="FD410" i="1"/>
  <c r="FC389" i="1"/>
  <c r="FC410" i="1"/>
  <c r="EZ389" i="1"/>
  <c r="EZ410" i="1"/>
  <c r="FI388" i="1"/>
  <c r="FI409" i="1"/>
  <c r="FD388" i="1"/>
  <c r="FD409" i="1"/>
  <c r="FC388" i="1"/>
  <c r="FC409" i="1"/>
  <c r="EZ388" i="1"/>
  <c r="EZ409" i="1"/>
  <c r="FI387" i="1"/>
  <c r="FI408" i="1"/>
  <c r="FD387" i="1"/>
  <c r="FD408" i="1"/>
  <c r="FC387" i="1"/>
  <c r="FC408" i="1"/>
  <c r="EZ387" i="1"/>
  <c r="EZ408" i="1"/>
  <c r="FI386" i="1"/>
  <c r="FI407" i="1"/>
  <c r="FD386" i="1"/>
  <c r="FD407" i="1"/>
  <c r="FC386" i="1"/>
  <c r="FC407" i="1"/>
  <c r="EZ386" i="1"/>
  <c r="EZ407" i="1"/>
  <c r="FI385" i="1"/>
  <c r="FI406" i="1"/>
  <c r="FD385" i="1"/>
  <c r="FD406" i="1"/>
  <c r="FC385" i="1"/>
  <c r="FC406" i="1"/>
  <c r="EZ385" i="1"/>
  <c r="EZ406" i="1"/>
  <c r="FI384" i="1"/>
  <c r="FI405" i="1"/>
  <c r="FD384" i="1"/>
  <c r="FD405" i="1"/>
  <c r="FC384" i="1"/>
  <c r="FC405" i="1"/>
  <c r="EZ384" i="1"/>
  <c r="EZ405" i="1"/>
  <c r="FI383" i="1"/>
  <c r="FI404" i="1"/>
  <c r="FD383" i="1"/>
  <c r="FD404" i="1"/>
  <c r="FC383" i="1"/>
  <c r="FC404" i="1"/>
  <c r="EZ383" i="1"/>
  <c r="EZ404" i="1"/>
  <c r="FI382" i="1"/>
  <c r="FI403" i="1"/>
  <c r="FD382" i="1"/>
  <c r="FD403" i="1"/>
  <c r="FC382" i="1"/>
  <c r="FC403" i="1"/>
  <c r="EZ382" i="1"/>
  <c r="EZ403" i="1"/>
  <c r="FI381" i="1"/>
  <c r="FI402" i="1"/>
  <c r="FD381" i="1"/>
  <c r="FD402" i="1"/>
  <c r="FC381" i="1"/>
  <c r="FC402" i="1"/>
  <c r="EZ381" i="1"/>
  <c r="EZ402" i="1"/>
  <c r="FI380" i="1"/>
  <c r="FI401" i="1"/>
  <c r="FD380" i="1"/>
  <c r="FD401" i="1"/>
  <c r="FC380" i="1"/>
  <c r="FC401" i="1"/>
  <c r="EZ380" i="1"/>
  <c r="EZ401" i="1"/>
  <c r="FI379" i="1"/>
  <c r="FI400" i="1"/>
  <c r="FD379" i="1"/>
  <c r="FD400" i="1"/>
  <c r="FC379" i="1"/>
  <c r="FC400" i="1"/>
  <c r="EZ379" i="1"/>
  <c r="EZ400" i="1"/>
  <c r="FI378" i="1"/>
  <c r="FI399" i="1"/>
  <c r="FD378" i="1"/>
  <c r="FD399" i="1"/>
  <c r="T448" i="1"/>
  <c r="FC378" i="1"/>
  <c r="FC399" i="1"/>
  <c r="S448" i="1"/>
  <c r="EZ378" i="1"/>
  <c r="EZ399" i="1"/>
  <c r="R448" i="1"/>
  <c r="FI377" i="1"/>
  <c r="FI398" i="1"/>
  <c r="FD377" i="1"/>
  <c r="FD398" i="1"/>
  <c r="FC377" i="1"/>
  <c r="FC398" i="1"/>
  <c r="EZ377" i="1"/>
  <c r="EZ398" i="1"/>
  <c r="EH392" i="1"/>
  <c r="EH413" i="1"/>
  <c r="EH391" i="1"/>
  <c r="EH412" i="1"/>
  <c r="EH390" i="1"/>
  <c r="EH411" i="1"/>
  <c r="EH389" i="1"/>
  <c r="EH410" i="1"/>
  <c r="EH388" i="1"/>
  <c r="EH409" i="1"/>
  <c r="EH387" i="1"/>
  <c r="EH408" i="1"/>
  <c r="EH386" i="1"/>
  <c r="EH407" i="1"/>
  <c r="EH385" i="1"/>
  <c r="EH406" i="1"/>
  <c r="EH384" i="1"/>
  <c r="EH405" i="1"/>
  <c r="EH383" i="1"/>
  <c r="EH404" i="1"/>
  <c r="EH382" i="1"/>
  <c r="EH403" i="1"/>
  <c r="EH381" i="1"/>
  <c r="EH402" i="1"/>
  <c r="EH380" i="1"/>
  <c r="EH401" i="1"/>
  <c r="EH379" i="1"/>
  <c r="EH400" i="1"/>
  <c r="EH378" i="1"/>
  <c r="EH399" i="1"/>
  <c r="U447" i="1"/>
  <c r="EH377" i="1"/>
  <c r="EH398" i="1"/>
  <c r="EC392" i="1"/>
  <c r="EC413" i="1"/>
  <c r="EC391" i="1"/>
  <c r="EC412" i="1"/>
  <c r="EC390" i="1"/>
  <c r="EC411" i="1"/>
  <c r="EC389" i="1"/>
  <c r="EC410" i="1"/>
  <c r="EC388" i="1"/>
  <c r="EC409" i="1"/>
  <c r="EC387" i="1"/>
  <c r="EC408" i="1"/>
  <c r="EC386" i="1"/>
  <c r="EC407" i="1"/>
  <c r="EC385" i="1"/>
  <c r="EC406" i="1"/>
  <c r="EC384" i="1"/>
  <c r="EC405" i="1"/>
  <c r="EC383" i="1"/>
  <c r="EC404" i="1"/>
  <c r="EC382" i="1"/>
  <c r="EC403" i="1"/>
  <c r="EC381" i="1"/>
  <c r="EC402" i="1"/>
  <c r="EC380" i="1"/>
  <c r="EC401" i="1"/>
  <c r="EC379" i="1"/>
  <c r="EC400" i="1"/>
  <c r="EC378" i="1"/>
  <c r="EC399" i="1"/>
  <c r="T618" i="1"/>
  <c r="EC377" i="1"/>
  <c r="EC398" i="1"/>
  <c r="EB392" i="1"/>
  <c r="EB413" i="1"/>
  <c r="EB391" i="1"/>
  <c r="EB412" i="1"/>
  <c r="EB390" i="1"/>
  <c r="EB411" i="1"/>
  <c r="EB389" i="1"/>
  <c r="EB410" i="1"/>
  <c r="EB388" i="1"/>
  <c r="EB409" i="1"/>
  <c r="EB387" i="1"/>
  <c r="EB408" i="1"/>
  <c r="EB386" i="1"/>
  <c r="EB407" i="1"/>
  <c r="EB385" i="1"/>
  <c r="EB406" i="1"/>
  <c r="EB384" i="1"/>
  <c r="EB405" i="1"/>
  <c r="EB383" i="1"/>
  <c r="EB404" i="1"/>
  <c r="EB382" i="1"/>
  <c r="EB403" i="1"/>
  <c r="EB381" i="1"/>
  <c r="EB402" i="1"/>
  <c r="EB380" i="1"/>
  <c r="EB401" i="1"/>
  <c r="EB379" i="1"/>
  <c r="EB400" i="1"/>
  <c r="EB378" i="1"/>
  <c r="EB399" i="1"/>
  <c r="S447" i="1"/>
  <c r="EB377" i="1"/>
  <c r="EB398" i="1"/>
  <c r="DY392" i="1"/>
  <c r="DY413" i="1"/>
  <c r="DY391" i="1"/>
  <c r="DY412" i="1"/>
  <c r="DY390" i="1"/>
  <c r="DY411" i="1"/>
  <c r="DY389" i="1"/>
  <c r="DY410" i="1"/>
  <c r="DY388" i="1"/>
  <c r="DY409" i="1"/>
  <c r="DY387" i="1"/>
  <c r="DY408" i="1"/>
  <c r="DY386" i="1"/>
  <c r="DY407" i="1"/>
  <c r="DY385" i="1"/>
  <c r="DY406" i="1"/>
  <c r="DY384" i="1"/>
  <c r="DY405" i="1"/>
  <c r="DY383" i="1"/>
  <c r="DY404" i="1"/>
  <c r="DY382" i="1"/>
  <c r="DY403" i="1"/>
  <c r="DY381" i="1"/>
  <c r="DY402" i="1"/>
  <c r="DY380" i="1"/>
  <c r="DY401" i="1"/>
  <c r="DY379" i="1"/>
  <c r="DY400" i="1"/>
  <c r="DY378" i="1"/>
  <c r="DY399" i="1"/>
  <c r="R618" i="1"/>
  <c r="DY377" i="1"/>
  <c r="DY398" i="1"/>
  <c r="DL392" i="1"/>
  <c r="DL413" i="1"/>
  <c r="DL391" i="1"/>
  <c r="DL412" i="1"/>
  <c r="DL390" i="1"/>
  <c r="DL411" i="1"/>
  <c r="DL389" i="1"/>
  <c r="DL410" i="1"/>
  <c r="DL388" i="1"/>
  <c r="DL409" i="1"/>
  <c r="DL387" i="1"/>
  <c r="DL408" i="1"/>
  <c r="DL386" i="1"/>
  <c r="DL407" i="1"/>
  <c r="DL385" i="1"/>
  <c r="DL406" i="1"/>
  <c r="DL384" i="1"/>
  <c r="DL405" i="1"/>
  <c r="DL383" i="1"/>
  <c r="DL404" i="1"/>
  <c r="DL382" i="1"/>
  <c r="DL403" i="1"/>
  <c r="DL381" i="1"/>
  <c r="DL402" i="1"/>
  <c r="DL380" i="1"/>
  <c r="DL401" i="1"/>
  <c r="DL379" i="1"/>
  <c r="DL400" i="1"/>
  <c r="DL378" i="1"/>
  <c r="DL399" i="1"/>
  <c r="X617" i="1"/>
  <c r="DL377" i="1"/>
  <c r="DL398" i="1"/>
  <c r="DK392" i="1"/>
  <c r="DK413" i="1"/>
  <c r="DK391" i="1"/>
  <c r="DK412" i="1"/>
  <c r="DK390" i="1"/>
  <c r="DK411" i="1"/>
  <c r="DK389" i="1"/>
  <c r="DK410" i="1"/>
  <c r="DK388" i="1"/>
  <c r="DK409" i="1"/>
  <c r="DK387" i="1"/>
  <c r="DK408" i="1"/>
  <c r="DK386" i="1"/>
  <c r="DK407" i="1"/>
  <c r="DK385" i="1"/>
  <c r="DK406" i="1"/>
  <c r="DK384" i="1"/>
  <c r="DK405" i="1"/>
  <c r="DK383" i="1"/>
  <c r="DK404" i="1"/>
  <c r="DK382" i="1"/>
  <c r="DK403" i="1"/>
  <c r="DK381" i="1"/>
  <c r="DK402" i="1"/>
  <c r="DK380" i="1"/>
  <c r="DK401" i="1"/>
  <c r="DK379" i="1"/>
  <c r="DK400" i="1"/>
  <c r="DK378" i="1"/>
  <c r="DK399" i="1"/>
  <c r="W617" i="1"/>
  <c r="DK377" i="1"/>
  <c r="DK398" i="1"/>
  <c r="DJ392" i="1"/>
  <c r="DJ413" i="1"/>
  <c r="DJ391" i="1"/>
  <c r="DJ412" i="1"/>
  <c r="DJ390" i="1"/>
  <c r="DJ411" i="1"/>
  <c r="DJ389" i="1"/>
  <c r="DJ410" i="1"/>
  <c r="DJ388" i="1"/>
  <c r="DJ409" i="1"/>
  <c r="DJ387" i="1"/>
  <c r="DJ408" i="1"/>
  <c r="DJ386" i="1"/>
  <c r="DJ407" i="1"/>
  <c r="DJ385" i="1"/>
  <c r="DJ406" i="1"/>
  <c r="DJ384" i="1"/>
  <c r="DJ405" i="1"/>
  <c r="DJ383" i="1"/>
  <c r="DJ404" i="1"/>
  <c r="DJ382" i="1"/>
  <c r="DJ403" i="1"/>
  <c r="DJ381" i="1"/>
  <c r="DJ402" i="1"/>
  <c r="DJ380" i="1"/>
  <c r="DJ401" i="1"/>
  <c r="DJ379" i="1"/>
  <c r="DJ400" i="1"/>
  <c r="DJ378" i="1"/>
  <c r="DJ399" i="1"/>
  <c r="V446" i="1"/>
  <c r="DJ377" i="1"/>
  <c r="DJ398" i="1"/>
  <c r="V436" i="1"/>
  <c r="DG392" i="1"/>
  <c r="DG413" i="1"/>
  <c r="DG391" i="1"/>
  <c r="DG412" i="1"/>
  <c r="DG390" i="1"/>
  <c r="DG411" i="1"/>
  <c r="DG389" i="1"/>
  <c r="DG410" i="1"/>
  <c r="DG388" i="1"/>
  <c r="DG409" i="1"/>
  <c r="DG387" i="1"/>
  <c r="DG408" i="1"/>
  <c r="DG386" i="1"/>
  <c r="DG407" i="1"/>
  <c r="DG385" i="1"/>
  <c r="DG406" i="1"/>
  <c r="DG384" i="1"/>
  <c r="DG405" i="1"/>
  <c r="DG383" i="1"/>
  <c r="DG404" i="1"/>
  <c r="DG382" i="1"/>
  <c r="DG403" i="1"/>
  <c r="DG381" i="1"/>
  <c r="DG402" i="1"/>
  <c r="DG380" i="1"/>
  <c r="DG401" i="1"/>
  <c r="DG379" i="1"/>
  <c r="DG400" i="1"/>
  <c r="DG378" i="1"/>
  <c r="DG399" i="1"/>
  <c r="U446" i="1"/>
  <c r="DG377" i="1"/>
  <c r="DG398" i="1"/>
  <c r="DB413" i="1"/>
  <c r="DB412" i="1"/>
  <c r="DB411" i="1"/>
  <c r="DB410" i="1"/>
  <c r="DB409" i="1"/>
  <c r="DB408" i="1"/>
  <c r="DB407" i="1"/>
  <c r="DB406" i="1"/>
  <c r="DB384" i="1"/>
  <c r="DB405" i="1"/>
  <c r="DB383" i="1"/>
  <c r="DB404" i="1"/>
  <c r="DB382" i="1"/>
  <c r="DB381" i="1"/>
  <c r="DB402" i="1"/>
  <c r="DB380" i="1"/>
  <c r="DB401" i="1"/>
  <c r="DB379" i="1"/>
  <c r="DB400" i="1"/>
  <c r="DB378" i="1"/>
  <c r="DB399" i="1"/>
  <c r="T446" i="1"/>
  <c r="DB377" i="1"/>
  <c r="DB398" i="1"/>
  <c r="DA392" i="1"/>
  <c r="DA413" i="1"/>
  <c r="DA391" i="1"/>
  <c r="DA412" i="1"/>
  <c r="DA390" i="1"/>
  <c r="DA411" i="1"/>
  <c r="DA389" i="1"/>
  <c r="DA410" i="1"/>
  <c r="DA388" i="1"/>
  <c r="DA409" i="1"/>
  <c r="DA387" i="1"/>
  <c r="DA408" i="1"/>
  <c r="DA386" i="1"/>
  <c r="DA407" i="1"/>
  <c r="DA385" i="1"/>
  <c r="DA406" i="1"/>
  <c r="DA384" i="1"/>
  <c r="DA405" i="1"/>
  <c r="DA383" i="1"/>
  <c r="DA404" i="1"/>
  <c r="DA382" i="1"/>
  <c r="DA403" i="1"/>
  <c r="DA381" i="1"/>
  <c r="DA402" i="1"/>
  <c r="DA380" i="1"/>
  <c r="DA379" i="1"/>
  <c r="DA400" i="1"/>
  <c r="DA378" i="1"/>
  <c r="DA399" i="1"/>
  <c r="S446" i="1"/>
  <c r="DA377" i="1"/>
  <c r="DA398" i="1"/>
  <c r="CX392" i="1"/>
  <c r="CX413" i="1"/>
  <c r="CX391" i="1"/>
  <c r="CX412" i="1"/>
  <c r="CX390" i="1"/>
  <c r="CX411" i="1"/>
  <c r="CX389" i="1"/>
  <c r="CX410" i="1"/>
  <c r="CX388" i="1"/>
  <c r="CX409" i="1"/>
  <c r="CX387" i="1"/>
  <c r="CX408" i="1"/>
  <c r="CX386" i="1"/>
  <c r="CX407" i="1"/>
  <c r="CX385" i="1"/>
  <c r="CX406" i="1"/>
  <c r="CX384" i="1"/>
  <c r="CX405" i="1"/>
  <c r="CX383" i="1"/>
  <c r="CX404" i="1"/>
  <c r="CX382" i="1"/>
  <c r="CX403" i="1"/>
  <c r="CX381" i="1"/>
  <c r="CX402" i="1"/>
  <c r="CX380" i="1"/>
  <c r="CX401" i="1"/>
  <c r="CX379" i="1"/>
  <c r="CX400" i="1"/>
  <c r="CX378" i="1"/>
  <c r="CX399" i="1"/>
  <c r="R446" i="1"/>
  <c r="CX377" i="1"/>
  <c r="CX398" i="1"/>
  <c r="BM392" i="1"/>
  <c r="BM413" i="1"/>
  <c r="BM391" i="1"/>
  <c r="BM412" i="1"/>
  <c r="BM390" i="1"/>
  <c r="BM411" i="1"/>
  <c r="BM389" i="1"/>
  <c r="BM410" i="1"/>
  <c r="BM388" i="1"/>
  <c r="BM409" i="1"/>
  <c r="BM387" i="1"/>
  <c r="BM408" i="1"/>
  <c r="BM386" i="1"/>
  <c r="BM407" i="1"/>
  <c r="BM385" i="1"/>
  <c r="BM406" i="1"/>
  <c r="BM384" i="1"/>
  <c r="BM405" i="1"/>
  <c r="BM383" i="1"/>
  <c r="BM404" i="1"/>
  <c r="BM382" i="1"/>
  <c r="BM403" i="1"/>
  <c r="BM381" i="1"/>
  <c r="BM402" i="1"/>
  <c r="BM380" i="1"/>
  <c r="BM401" i="1"/>
  <c r="BM379" i="1"/>
  <c r="BM400" i="1"/>
  <c r="BM378" i="1"/>
  <c r="BM399" i="1"/>
  <c r="BM377" i="1"/>
  <c r="BM398" i="1"/>
  <c r="BL392" i="1"/>
  <c r="BL413" i="1"/>
  <c r="BL391" i="1"/>
  <c r="BL412" i="1"/>
  <c r="BL390" i="1"/>
  <c r="BL411" i="1"/>
  <c r="BL389" i="1"/>
  <c r="BL410" i="1"/>
  <c r="BL388" i="1"/>
  <c r="BL409" i="1"/>
  <c r="BL387" i="1"/>
  <c r="BL408" i="1"/>
  <c r="BL386" i="1"/>
  <c r="BL407" i="1"/>
  <c r="BL385" i="1"/>
  <c r="BL406" i="1"/>
  <c r="BL384" i="1"/>
  <c r="BL405" i="1"/>
  <c r="BL383" i="1"/>
  <c r="BL404" i="1"/>
  <c r="BL382" i="1"/>
  <c r="BL403" i="1"/>
  <c r="BL381" i="1"/>
  <c r="BL402" i="1"/>
  <c r="BL380" i="1"/>
  <c r="BL401" i="1"/>
  <c r="BL379" i="1"/>
  <c r="BL400" i="1"/>
  <c r="BL378" i="1"/>
  <c r="BL399" i="1"/>
  <c r="W445" i="1"/>
  <c r="BL377" i="1"/>
  <c r="BL398" i="1"/>
  <c r="BK392" i="1"/>
  <c r="BK413" i="1"/>
  <c r="BK391" i="1"/>
  <c r="BK412" i="1"/>
  <c r="BK390" i="1"/>
  <c r="BK411" i="1"/>
  <c r="BK389" i="1"/>
  <c r="BK410" i="1"/>
  <c r="BK388" i="1"/>
  <c r="BK409" i="1"/>
  <c r="BK387" i="1"/>
  <c r="BK408" i="1"/>
  <c r="BK386" i="1"/>
  <c r="BK407" i="1"/>
  <c r="BK385" i="1"/>
  <c r="BK406" i="1"/>
  <c r="BK384" i="1"/>
  <c r="BK405" i="1"/>
  <c r="BK383" i="1"/>
  <c r="BK404" i="1"/>
  <c r="BK382" i="1"/>
  <c r="BK403" i="1"/>
  <c r="BK381" i="1"/>
  <c r="BK402" i="1"/>
  <c r="BK380" i="1"/>
  <c r="BK401" i="1"/>
  <c r="BK379" i="1"/>
  <c r="BK400" i="1"/>
  <c r="BK378" i="1"/>
  <c r="BK399" i="1"/>
  <c r="V616" i="1"/>
  <c r="BK377" i="1"/>
  <c r="BK398" i="1"/>
  <c r="BH392" i="1"/>
  <c r="BH413" i="1"/>
  <c r="BH391" i="1"/>
  <c r="BH412" i="1"/>
  <c r="BH390" i="1"/>
  <c r="BH411" i="1"/>
  <c r="BH389" i="1"/>
  <c r="BH410" i="1"/>
  <c r="BH388" i="1"/>
  <c r="BH409" i="1"/>
  <c r="BH387" i="1"/>
  <c r="BH408" i="1"/>
  <c r="BH386" i="1"/>
  <c r="BH407" i="1"/>
  <c r="BH385" i="1"/>
  <c r="BH406" i="1"/>
  <c r="BH384" i="1"/>
  <c r="BH405" i="1"/>
  <c r="BH383" i="1"/>
  <c r="BH404" i="1"/>
  <c r="BH382" i="1"/>
  <c r="BH403" i="1"/>
  <c r="BH381" i="1"/>
  <c r="BH402" i="1"/>
  <c r="BH380" i="1"/>
  <c r="BH401" i="1"/>
  <c r="BH379" i="1"/>
  <c r="BH400" i="1"/>
  <c r="BH378" i="1"/>
  <c r="BH399" i="1"/>
  <c r="U445" i="1"/>
  <c r="BH377" i="1"/>
  <c r="BH398" i="1"/>
  <c r="U435" i="1"/>
  <c r="BC392" i="1"/>
  <c r="BC413" i="1"/>
  <c r="BC391" i="1"/>
  <c r="BC412" i="1"/>
  <c r="BC390" i="1"/>
  <c r="BC411" i="1"/>
  <c r="BC389" i="1"/>
  <c r="BC410" i="1"/>
  <c r="BC388" i="1"/>
  <c r="BC409" i="1"/>
  <c r="BC387" i="1"/>
  <c r="BC408" i="1"/>
  <c r="BC386" i="1"/>
  <c r="BC407" i="1"/>
  <c r="BC385" i="1"/>
  <c r="BC406" i="1"/>
  <c r="BC384" i="1"/>
  <c r="BC405" i="1"/>
  <c r="BC383" i="1"/>
  <c r="BC404" i="1"/>
  <c r="BC382" i="1"/>
  <c r="BC403" i="1"/>
  <c r="BC381" i="1"/>
  <c r="BC402" i="1"/>
  <c r="BC380" i="1"/>
  <c r="BC401" i="1"/>
  <c r="BC379" i="1"/>
  <c r="BC400" i="1"/>
  <c r="BC378" i="1"/>
  <c r="BC399" i="1"/>
  <c r="T616" i="1"/>
  <c r="BC377" i="1"/>
  <c r="BC398" i="1"/>
  <c r="T609" i="1"/>
  <c r="BB392" i="1"/>
  <c r="BB413" i="1"/>
  <c r="BB391" i="1"/>
  <c r="BB412" i="1"/>
  <c r="BB390" i="1"/>
  <c r="BB411" i="1"/>
  <c r="BB389" i="1"/>
  <c r="BB410" i="1"/>
  <c r="BB388" i="1"/>
  <c r="BB409" i="1"/>
  <c r="BB387" i="1"/>
  <c r="BB408" i="1"/>
  <c r="BB386" i="1"/>
  <c r="BB407" i="1"/>
  <c r="BB385" i="1"/>
  <c r="BB406" i="1"/>
  <c r="BB384" i="1"/>
  <c r="BB405" i="1"/>
  <c r="BB383" i="1"/>
  <c r="BB404" i="1"/>
  <c r="BB382" i="1"/>
  <c r="BB403" i="1"/>
  <c r="BB381" i="1"/>
  <c r="BB402" i="1"/>
  <c r="BB380" i="1"/>
  <c r="BB401" i="1"/>
  <c r="BB379" i="1"/>
  <c r="BB400" i="1"/>
  <c r="BB378" i="1"/>
  <c r="BB399" i="1"/>
  <c r="S616" i="1"/>
  <c r="BB377" i="1"/>
  <c r="BB398" i="1"/>
  <c r="AY392" i="1"/>
  <c r="AY413" i="1"/>
  <c r="AY391" i="1"/>
  <c r="AY412" i="1"/>
  <c r="AY390" i="1"/>
  <c r="AY411" i="1"/>
  <c r="AY389" i="1"/>
  <c r="AY410" i="1"/>
  <c r="AY388" i="1"/>
  <c r="AY409" i="1"/>
  <c r="AY387" i="1"/>
  <c r="AY408" i="1"/>
  <c r="AY386" i="1"/>
  <c r="AY407" i="1"/>
  <c r="AY385" i="1"/>
  <c r="AY406" i="1"/>
  <c r="AY384" i="1"/>
  <c r="AY405" i="1"/>
  <c r="AY383" i="1"/>
  <c r="AY404" i="1"/>
  <c r="AY382" i="1"/>
  <c r="AY403" i="1"/>
  <c r="AY381" i="1"/>
  <c r="AY402" i="1"/>
  <c r="AY380" i="1"/>
  <c r="AY401" i="1"/>
  <c r="AY379" i="1"/>
  <c r="AY400" i="1"/>
  <c r="AY378" i="1"/>
  <c r="AY399" i="1"/>
  <c r="R445" i="1"/>
  <c r="AY377" i="1"/>
  <c r="AY398" i="1"/>
  <c r="AL392" i="1"/>
  <c r="AL413" i="1"/>
  <c r="AL391" i="1"/>
  <c r="AL412" i="1"/>
  <c r="AL390" i="1"/>
  <c r="AL411" i="1"/>
  <c r="AL389" i="1"/>
  <c r="AL410" i="1"/>
  <c r="AL388" i="1"/>
  <c r="AL409" i="1"/>
  <c r="AL387" i="1"/>
  <c r="AL408" i="1"/>
  <c r="AL386" i="1"/>
  <c r="AL407" i="1"/>
  <c r="AL385" i="1"/>
  <c r="AL406" i="1"/>
  <c r="AL384" i="1"/>
  <c r="AL405" i="1"/>
  <c r="AL383" i="1"/>
  <c r="AL404" i="1"/>
  <c r="AL382" i="1"/>
  <c r="AL403" i="1"/>
  <c r="AL381" i="1"/>
  <c r="AL402" i="1"/>
  <c r="AL380" i="1"/>
  <c r="AL401" i="1"/>
  <c r="AL379" i="1"/>
  <c r="AL400" i="1"/>
  <c r="AL378" i="1"/>
  <c r="AL399" i="1"/>
  <c r="X444" i="1"/>
  <c r="AL377" i="1"/>
  <c r="AL398" i="1"/>
  <c r="AK392" i="1"/>
  <c r="AK413" i="1"/>
  <c r="AK391" i="1"/>
  <c r="AK412" i="1"/>
  <c r="AK390" i="1"/>
  <c r="AK411" i="1"/>
  <c r="AK389" i="1"/>
  <c r="AK410" i="1"/>
  <c r="AK388" i="1"/>
  <c r="AK409" i="1"/>
  <c r="AK387" i="1"/>
  <c r="AK408" i="1"/>
  <c r="AK386" i="1"/>
  <c r="AK407" i="1"/>
  <c r="AK385" i="1"/>
  <c r="AK406" i="1"/>
  <c r="AK384" i="1"/>
  <c r="AK405" i="1"/>
  <c r="AK383" i="1"/>
  <c r="AK404" i="1"/>
  <c r="AK382" i="1"/>
  <c r="AK403" i="1"/>
  <c r="AK381" i="1"/>
  <c r="AK402" i="1"/>
  <c r="AK380" i="1"/>
  <c r="AK401" i="1"/>
  <c r="AK379" i="1"/>
  <c r="AK400" i="1"/>
  <c r="AK378" i="1"/>
  <c r="AK399" i="1"/>
  <c r="W444" i="1"/>
  <c r="AK377" i="1"/>
  <c r="AK398" i="1"/>
  <c r="AJ392" i="1"/>
  <c r="AJ413" i="1"/>
  <c r="AJ391" i="1"/>
  <c r="AJ412" i="1"/>
  <c r="AJ390" i="1"/>
  <c r="AJ411" i="1"/>
  <c r="AJ389" i="1"/>
  <c r="AJ410" i="1"/>
  <c r="AJ388" i="1"/>
  <c r="AJ409" i="1"/>
  <c r="AJ387" i="1"/>
  <c r="AJ408" i="1"/>
  <c r="AJ386" i="1"/>
  <c r="AJ407" i="1"/>
  <c r="AJ385" i="1"/>
  <c r="AJ406" i="1"/>
  <c r="AJ384" i="1"/>
  <c r="AJ405" i="1"/>
  <c r="AJ383" i="1"/>
  <c r="AJ404" i="1"/>
  <c r="AJ382" i="1"/>
  <c r="AJ403" i="1"/>
  <c r="AJ381" i="1"/>
  <c r="AJ402" i="1"/>
  <c r="AJ380" i="1"/>
  <c r="AJ401" i="1"/>
  <c r="AJ379" i="1"/>
  <c r="AJ400" i="1"/>
  <c r="AJ378" i="1"/>
  <c r="AJ399" i="1"/>
  <c r="V444" i="1"/>
  <c r="AJ377" i="1"/>
  <c r="AJ398" i="1"/>
  <c r="AA392" i="1"/>
  <c r="AA413" i="1"/>
  <c r="AA391" i="1"/>
  <c r="AA412" i="1"/>
  <c r="AA390" i="1"/>
  <c r="AA411" i="1"/>
  <c r="AA389" i="1"/>
  <c r="AA410" i="1"/>
  <c r="AA388" i="1"/>
  <c r="AA409" i="1"/>
  <c r="AA387" i="1"/>
  <c r="AA408" i="1"/>
  <c r="AA386" i="1"/>
  <c r="AA407" i="1"/>
  <c r="AA385" i="1"/>
  <c r="AA406" i="1"/>
  <c r="AA384" i="1"/>
  <c r="AA405" i="1"/>
  <c r="AA383" i="1"/>
  <c r="AA404" i="1"/>
  <c r="AA382" i="1"/>
  <c r="AA403" i="1"/>
  <c r="AA381" i="1"/>
  <c r="AA402" i="1"/>
  <c r="AA380" i="1"/>
  <c r="AA401" i="1"/>
  <c r="AA379" i="1"/>
  <c r="AA400" i="1"/>
  <c r="AA378" i="1"/>
  <c r="AA399" i="1"/>
  <c r="U444" i="1"/>
  <c r="AA377" i="1"/>
  <c r="AA398" i="1"/>
  <c r="V392" i="1"/>
  <c r="V413" i="1"/>
  <c r="V391" i="1"/>
  <c r="V412" i="1"/>
  <c r="V390" i="1"/>
  <c r="V411" i="1"/>
  <c r="V389" i="1"/>
  <c r="V410" i="1"/>
  <c r="V388" i="1"/>
  <c r="V409" i="1"/>
  <c r="V387" i="1"/>
  <c r="V408" i="1"/>
  <c r="V386" i="1"/>
  <c r="V407" i="1"/>
  <c r="V385" i="1"/>
  <c r="V406" i="1"/>
  <c r="V384" i="1"/>
  <c r="V405" i="1"/>
  <c r="V383" i="1"/>
  <c r="V404" i="1"/>
  <c r="V382" i="1"/>
  <c r="V403" i="1"/>
  <c r="V381" i="1"/>
  <c r="V402" i="1"/>
  <c r="V380" i="1"/>
  <c r="V401" i="1"/>
  <c r="V379" i="1"/>
  <c r="V400" i="1"/>
  <c r="V378" i="1"/>
  <c r="V399" i="1"/>
  <c r="T444" i="1"/>
  <c r="V377" i="1"/>
  <c r="V398" i="1"/>
  <c r="T608" i="1"/>
  <c r="AL608" i="1"/>
  <c r="U392" i="1"/>
  <c r="U413" i="1"/>
  <c r="U391" i="1"/>
  <c r="U412" i="1"/>
  <c r="U390" i="1"/>
  <c r="U411" i="1"/>
  <c r="U389" i="1"/>
  <c r="U410" i="1"/>
  <c r="U388" i="1"/>
  <c r="U409" i="1"/>
  <c r="U387" i="1"/>
  <c r="U408" i="1"/>
  <c r="U386" i="1"/>
  <c r="U407" i="1"/>
  <c r="U385" i="1"/>
  <c r="U406" i="1"/>
  <c r="U384" i="1"/>
  <c r="U405" i="1"/>
  <c r="U383" i="1"/>
  <c r="U404" i="1"/>
  <c r="U382" i="1"/>
  <c r="U403" i="1"/>
  <c r="U381" i="1"/>
  <c r="U402" i="1"/>
  <c r="U380" i="1"/>
  <c r="U401" i="1"/>
  <c r="U379" i="1"/>
  <c r="U400" i="1"/>
  <c r="U378" i="1"/>
  <c r="U399" i="1"/>
  <c r="U377" i="1"/>
  <c r="U398" i="1"/>
  <c r="R392" i="1"/>
  <c r="R413" i="1"/>
  <c r="R391" i="1"/>
  <c r="R412" i="1"/>
  <c r="R390" i="1"/>
  <c r="R411" i="1"/>
  <c r="R389" i="1"/>
  <c r="R410" i="1"/>
  <c r="R388" i="1"/>
  <c r="R409" i="1"/>
  <c r="R387" i="1"/>
  <c r="R408" i="1"/>
  <c r="R386" i="1"/>
  <c r="R407" i="1"/>
  <c r="R385" i="1"/>
  <c r="R406" i="1"/>
  <c r="R384" i="1"/>
  <c r="R405" i="1"/>
  <c r="R383" i="1"/>
  <c r="R404" i="1"/>
  <c r="R382" i="1"/>
  <c r="R403" i="1"/>
  <c r="R381" i="1"/>
  <c r="R402" i="1"/>
  <c r="R380" i="1"/>
  <c r="R401" i="1"/>
  <c r="R379" i="1"/>
  <c r="R400" i="1"/>
  <c r="R378" i="1"/>
  <c r="R399" i="1"/>
  <c r="R444" i="1"/>
  <c r="R377" i="1"/>
  <c r="R398" i="1"/>
  <c r="E386" i="1"/>
  <c r="E407" i="1"/>
  <c r="E392" i="1"/>
  <c r="E413" i="1"/>
  <c r="E391" i="1"/>
  <c r="E412" i="1"/>
  <c r="E390" i="1"/>
  <c r="E411" i="1"/>
  <c r="E389" i="1"/>
  <c r="E410" i="1"/>
  <c r="E388" i="1"/>
  <c r="E409" i="1"/>
  <c r="E387" i="1"/>
  <c r="E408" i="1"/>
  <c r="E385" i="1"/>
  <c r="E406" i="1"/>
  <c r="E384" i="1"/>
  <c r="E405" i="1"/>
  <c r="E383" i="1"/>
  <c r="E404" i="1"/>
  <c r="E382" i="1"/>
  <c r="E403" i="1"/>
  <c r="E381" i="1"/>
  <c r="E402" i="1"/>
  <c r="E380" i="1"/>
  <c r="E401" i="1"/>
  <c r="E379" i="1"/>
  <c r="E400" i="1"/>
  <c r="E378" i="1"/>
  <c r="E399" i="1"/>
  <c r="E377" i="1"/>
  <c r="E398" i="1"/>
  <c r="Q607" i="1"/>
  <c r="FR392" i="1"/>
  <c r="FR413" i="1"/>
  <c r="FR384" i="1"/>
  <c r="FR405" i="1"/>
  <c r="GX390" i="1"/>
  <c r="GX411" i="1"/>
  <c r="FR391" i="1"/>
  <c r="FR412" i="1"/>
  <c r="V625" i="1"/>
  <c r="W626" i="1"/>
  <c r="T434" i="1"/>
  <c r="FR385" i="1"/>
  <c r="FR406" i="1"/>
  <c r="GX384" i="1"/>
  <c r="GX405" i="1"/>
  <c r="T435" i="1"/>
  <c r="FR380" i="1"/>
  <c r="FR401" i="1"/>
  <c r="FR377" i="1"/>
  <c r="FR398" i="1"/>
  <c r="Y438" i="1"/>
  <c r="FR383" i="1"/>
  <c r="FR404" i="1"/>
  <c r="FR387" i="1"/>
  <c r="FR408" i="1"/>
  <c r="FR378" i="1"/>
  <c r="FR399" i="1"/>
  <c r="Y619" i="1"/>
  <c r="FR386" i="1"/>
  <c r="FR407" i="1"/>
  <c r="FR389" i="1"/>
  <c r="FR410" i="1"/>
  <c r="U609" i="1"/>
  <c r="FR379" i="1"/>
  <c r="FR400" i="1"/>
  <c r="FR390" i="1"/>
  <c r="FR411" i="1"/>
  <c r="X449" i="1"/>
  <c r="X620" i="1"/>
  <c r="X436" i="1"/>
  <c r="X610" i="1"/>
  <c r="U619" i="1"/>
  <c r="U448" i="1"/>
  <c r="R608" i="1"/>
  <c r="R434" i="1"/>
  <c r="U608" i="1"/>
  <c r="U434" i="1"/>
  <c r="X608" i="1"/>
  <c r="AP608" i="1"/>
  <c r="X434" i="1"/>
  <c r="S439" i="1"/>
  <c r="S613" i="1"/>
  <c r="FR388" i="1"/>
  <c r="FR409" i="1"/>
  <c r="GX377" i="1"/>
  <c r="GX398" i="1"/>
  <c r="GX382" i="1"/>
  <c r="GX403" i="1"/>
  <c r="T611" i="1"/>
  <c r="T437" i="1"/>
  <c r="GX380" i="1"/>
  <c r="GX401" i="1"/>
  <c r="W435" i="1"/>
  <c r="W609" i="1"/>
  <c r="S610" i="1"/>
  <c r="S436" i="1"/>
  <c r="R611" i="1"/>
  <c r="R437" i="1"/>
  <c r="V611" i="1"/>
  <c r="V437" i="1"/>
  <c r="Z439" i="1"/>
  <c r="Z613" i="1"/>
  <c r="FR381" i="1"/>
  <c r="FR402" i="1"/>
  <c r="V438" i="1"/>
  <c r="V610" i="1"/>
  <c r="T613" i="1"/>
  <c r="T439" i="1"/>
  <c r="W437" i="1"/>
  <c r="W611" i="1"/>
  <c r="W612" i="1"/>
  <c r="W438" i="1"/>
  <c r="W439" i="1"/>
  <c r="W613" i="1"/>
  <c r="V439" i="1"/>
  <c r="Q712" i="1"/>
  <c r="R729" i="1"/>
  <c r="X611" i="1"/>
  <c r="X437" i="1"/>
  <c r="X612" i="1"/>
  <c r="X438" i="1"/>
  <c r="X613" i="1"/>
  <c r="X439" i="1"/>
  <c r="R616" i="1"/>
  <c r="U439" i="1"/>
  <c r="U613" i="1"/>
  <c r="R612" i="1"/>
  <c r="R438" i="1"/>
  <c r="Z612" i="1"/>
  <c r="Z438" i="1"/>
  <c r="GX378" i="1"/>
  <c r="GX399" i="1"/>
  <c r="Y620" i="1"/>
  <c r="W446" i="1"/>
  <c r="S608" i="1"/>
  <c r="S434" i="1"/>
  <c r="V608" i="1"/>
  <c r="V434" i="1"/>
  <c r="S612" i="1"/>
  <c r="S438" i="1"/>
  <c r="GX381" i="1"/>
  <c r="GX402" i="1"/>
  <c r="GX386" i="1"/>
  <c r="GX407" i="1"/>
  <c r="R609" i="1"/>
  <c r="R435" i="1"/>
  <c r="X609" i="1"/>
  <c r="X435" i="1"/>
  <c r="T612" i="1"/>
  <c r="T438" i="1"/>
  <c r="GX385" i="1"/>
  <c r="GX406" i="1"/>
  <c r="GX387" i="1"/>
  <c r="GX408" i="1"/>
  <c r="GX391" i="1"/>
  <c r="GX412" i="1"/>
  <c r="U437" i="1"/>
  <c r="U611" i="1"/>
  <c r="T610" i="1"/>
  <c r="T436" i="1"/>
  <c r="U438" i="1"/>
  <c r="U612" i="1"/>
  <c r="FR382" i="1"/>
  <c r="FR403" i="1"/>
  <c r="W610" i="1"/>
  <c r="W436" i="1"/>
  <c r="S437" i="1"/>
  <c r="S611" i="1"/>
  <c r="W608" i="1"/>
  <c r="W434" i="1"/>
  <c r="S435" i="1"/>
  <c r="S609" i="1"/>
  <c r="V609" i="1"/>
  <c r="V435" i="1"/>
  <c r="R610" i="1"/>
  <c r="R436" i="1"/>
  <c r="U610" i="1"/>
  <c r="U436" i="1"/>
  <c r="R613" i="1"/>
  <c r="R439" i="1"/>
  <c r="X626" i="1"/>
  <c r="GX383" i="1"/>
  <c r="GX404" i="1"/>
  <c r="T625" i="1"/>
  <c r="GX389" i="1"/>
  <c r="GX410" i="1"/>
  <c r="GX392" i="1"/>
  <c r="GX413" i="1"/>
  <c r="W620" i="1"/>
  <c r="Z459" i="1"/>
  <c r="V626" i="1"/>
  <c r="X624" i="1"/>
  <c r="S623" i="1"/>
  <c r="X458" i="1"/>
  <c r="X627" i="1"/>
  <c r="U626" i="1"/>
  <c r="W624" i="1"/>
  <c r="R623" i="1"/>
  <c r="W627" i="1"/>
  <c r="T626" i="1"/>
  <c r="V624" i="1"/>
  <c r="X622" i="1"/>
  <c r="U455" i="1"/>
  <c r="V627" i="1"/>
  <c r="S626" i="1"/>
  <c r="U624" i="1"/>
  <c r="W622" i="1"/>
  <c r="U627" i="1"/>
  <c r="R626" i="1"/>
  <c r="T624" i="1"/>
  <c r="V622" i="1"/>
  <c r="T627" i="1"/>
  <c r="X625" i="1"/>
  <c r="S624" i="1"/>
  <c r="U622" i="1"/>
  <c r="S627" i="1"/>
  <c r="W625" i="1"/>
  <c r="R624" i="1"/>
  <c r="T622" i="1"/>
  <c r="Z626" i="1"/>
  <c r="U625" i="1"/>
  <c r="W623" i="1"/>
  <c r="R622" i="1"/>
  <c r="Y626" i="1"/>
  <c r="S457" i="1"/>
  <c r="S622" i="1"/>
  <c r="R627" i="1"/>
  <c r="GX388" i="1"/>
  <c r="GX409" i="1"/>
  <c r="Q461" i="1"/>
  <c r="R469" i="1"/>
  <c r="T623" i="1"/>
  <c r="Z627" i="1"/>
  <c r="U623" i="1"/>
  <c r="V623" i="1"/>
  <c r="X623" i="1"/>
  <c r="R625" i="1"/>
  <c r="S625" i="1"/>
  <c r="U616" i="1"/>
  <c r="S618" i="1"/>
  <c r="X619" i="1"/>
  <c r="R615" i="1"/>
  <c r="W616" i="1"/>
  <c r="U618" i="1"/>
  <c r="Z619" i="1"/>
  <c r="S445" i="1"/>
  <c r="X446" i="1"/>
  <c r="V448" i="1"/>
  <c r="S615" i="1"/>
  <c r="X616" i="1"/>
  <c r="V618" i="1"/>
  <c r="R620" i="1"/>
  <c r="T445" i="1"/>
  <c r="R447" i="1"/>
  <c r="W448" i="1"/>
  <c r="Z449" i="1"/>
  <c r="T615" i="1"/>
  <c r="AL616" i="1"/>
  <c r="R617" i="1"/>
  <c r="W618" i="1"/>
  <c r="S620" i="1"/>
  <c r="U615" i="1"/>
  <c r="S617" i="1"/>
  <c r="X618" i="1"/>
  <c r="T620" i="1"/>
  <c r="V445" i="1"/>
  <c r="T447" i="1"/>
  <c r="Y448" i="1"/>
  <c r="V615" i="1"/>
  <c r="AQ620" i="1"/>
  <c r="T617" i="1"/>
  <c r="R619" i="1"/>
  <c r="U620" i="1"/>
  <c r="W615" i="1"/>
  <c r="AO616" i="1"/>
  <c r="U617" i="1"/>
  <c r="S619" i="1"/>
  <c r="V620" i="1"/>
  <c r="S444" i="1"/>
  <c r="X445" i="1"/>
  <c r="V447" i="1"/>
  <c r="R449" i="1"/>
  <c r="X615" i="1"/>
  <c r="AP620" i="1"/>
  <c r="V617" i="1"/>
  <c r="T619" i="1"/>
  <c r="Q635" i="1"/>
  <c r="Q642" i="1"/>
  <c r="Q649" i="1"/>
  <c r="Q656" i="1"/>
  <c r="Q663" i="1"/>
  <c r="Q670" i="1"/>
  <c r="Q677" i="1"/>
  <c r="Q684" i="1"/>
  <c r="Q691" i="1"/>
  <c r="Q614" i="1"/>
  <c r="Q698" i="1"/>
  <c r="Q621" i="1"/>
  <c r="Q705" i="1"/>
  <c r="Q628" i="1"/>
  <c r="V455" i="1"/>
  <c r="T457" i="1"/>
  <c r="Y458" i="1"/>
  <c r="R454" i="1"/>
  <c r="W455" i="1"/>
  <c r="U457" i="1"/>
  <c r="Z458" i="1"/>
  <c r="S454" i="1"/>
  <c r="X455" i="1"/>
  <c r="V457" i="1"/>
  <c r="R459" i="1"/>
  <c r="T454" i="1"/>
  <c r="R456" i="1"/>
  <c r="W457" i="1"/>
  <c r="S459" i="1"/>
  <c r="U454" i="1"/>
  <c r="S456" i="1"/>
  <c r="X457" i="1"/>
  <c r="T459" i="1"/>
  <c r="V454" i="1"/>
  <c r="T456" i="1"/>
  <c r="R458" i="1"/>
  <c r="U459" i="1"/>
  <c r="W454" i="1"/>
  <c r="U456" i="1"/>
  <c r="S458" i="1"/>
  <c r="V459" i="1"/>
  <c r="X454" i="1"/>
  <c r="V456" i="1"/>
  <c r="T458" i="1"/>
  <c r="W459" i="1"/>
  <c r="R455" i="1"/>
  <c r="W456" i="1"/>
  <c r="U458" i="1"/>
  <c r="X459" i="1"/>
  <c r="S455" i="1"/>
  <c r="X456" i="1"/>
  <c r="V458" i="1"/>
  <c r="T455" i="1"/>
  <c r="R457" i="1"/>
  <c r="W458" i="1"/>
  <c r="GX379" i="1"/>
  <c r="GX400" i="1"/>
  <c r="Y459" i="1"/>
  <c r="W466" i="1"/>
  <c r="W469" i="1"/>
  <c r="R468" i="1"/>
  <c r="U468" i="1"/>
  <c r="T466" i="1"/>
  <c r="X465" i="1"/>
  <c r="T469" i="1"/>
  <c r="V467" i="1"/>
  <c r="Z468" i="1"/>
  <c r="Y612" i="1"/>
  <c r="R465" i="1"/>
  <c r="V464" i="1"/>
  <c r="S464" i="1"/>
  <c r="T468" i="1"/>
  <c r="X467" i="1"/>
  <c r="U467" i="1"/>
  <c r="W468" i="1"/>
  <c r="V466" i="1"/>
  <c r="S466" i="1"/>
  <c r="W465" i="1"/>
  <c r="R467" i="1"/>
  <c r="X464" i="1"/>
  <c r="U464" i="1"/>
  <c r="R464" i="1"/>
  <c r="Y627" i="1"/>
  <c r="T465" i="1"/>
  <c r="V469" i="1"/>
  <c r="S469" i="1"/>
  <c r="Y468" i="1"/>
  <c r="V468" i="1"/>
  <c r="S468" i="1"/>
  <c r="W467" i="1"/>
  <c r="T467" i="1"/>
  <c r="Y469" i="1"/>
  <c r="X466" i="1"/>
  <c r="U466" i="1"/>
  <c r="R466" i="1"/>
  <c r="V465" i="1"/>
  <c r="S465" i="1"/>
  <c r="W464" i="1"/>
  <c r="T464" i="1"/>
  <c r="X469" i="1"/>
  <c r="U469" i="1"/>
  <c r="Y449" i="1"/>
  <c r="Y439" i="1"/>
  <c r="Y613" i="1"/>
  <c r="Z469" i="1"/>
  <c r="X633" i="1"/>
  <c r="S632" i="1"/>
  <c r="U630" i="1"/>
  <c r="Z634" i="1"/>
  <c r="W633" i="1"/>
  <c r="R632" i="1"/>
  <c r="T630" i="1"/>
  <c r="Y634" i="1"/>
  <c r="V633" i="1"/>
  <c r="X631" i="1"/>
  <c r="S630" i="1"/>
  <c r="X634" i="1"/>
  <c r="U633" i="1"/>
  <c r="W631" i="1"/>
  <c r="R630" i="1"/>
  <c r="W634" i="1"/>
  <c r="T633" i="1"/>
  <c r="V631" i="1"/>
  <c r="X629" i="1"/>
  <c r="V634" i="1"/>
  <c r="S633" i="1"/>
  <c r="U631" i="1"/>
  <c r="W629" i="1"/>
  <c r="U634" i="1"/>
  <c r="R633" i="1"/>
  <c r="T631" i="1"/>
  <c r="V629" i="1"/>
  <c r="S634" i="1"/>
  <c r="W632" i="1"/>
  <c r="R631" i="1"/>
  <c r="T629" i="1"/>
  <c r="X468" i="1"/>
  <c r="W630" i="1"/>
  <c r="V630" i="1"/>
  <c r="T634" i="1"/>
  <c r="U629" i="1"/>
  <c r="Q471" i="1"/>
  <c r="R634" i="1"/>
  <c r="S629" i="1"/>
  <c r="S467" i="1"/>
  <c r="Z633" i="1"/>
  <c r="R629" i="1"/>
  <c r="U465" i="1"/>
  <c r="Y633" i="1"/>
  <c r="X632" i="1"/>
  <c r="V632" i="1"/>
  <c r="U632" i="1"/>
  <c r="X630" i="1"/>
  <c r="T632" i="1"/>
  <c r="S631" i="1"/>
  <c r="Z479" i="1"/>
  <c r="Z640" i="1"/>
  <c r="U639" i="1"/>
  <c r="W637" i="1"/>
  <c r="R636" i="1"/>
  <c r="Y640" i="1"/>
  <c r="T639" i="1"/>
  <c r="V637" i="1"/>
  <c r="X640" i="1"/>
  <c r="S639" i="1"/>
  <c r="U637" i="1"/>
  <c r="Z641" i="1"/>
  <c r="W640" i="1"/>
  <c r="R639" i="1"/>
  <c r="T637" i="1"/>
  <c r="Q481" i="1"/>
  <c r="Y641" i="1"/>
  <c r="V640" i="1"/>
  <c r="X638" i="1"/>
  <c r="S637" i="1"/>
  <c r="X478" i="1"/>
  <c r="X641" i="1"/>
  <c r="U640" i="1"/>
  <c r="W638" i="1"/>
  <c r="R637" i="1"/>
  <c r="S477" i="1"/>
  <c r="W641" i="1"/>
  <c r="T640" i="1"/>
  <c r="V638" i="1"/>
  <c r="X636" i="1"/>
  <c r="U475" i="1"/>
  <c r="U641" i="1"/>
  <c r="R640" i="1"/>
  <c r="T638" i="1"/>
  <c r="V636" i="1"/>
  <c r="S641" i="1"/>
  <c r="T636" i="1"/>
  <c r="AL639" i="1"/>
  <c r="R641" i="1"/>
  <c r="S636" i="1"/>
  <c r="AK639" i="1"/>
  <c r="S640" i="1"/>
  <c r="X639" i="1"/>
  <c r="W639" i="1"/>
  <c r="V639" i="1"/>
  <c r="U638" i="1"/>
  <c r="S638" i="1"/>
  <c r="R638" i="1"/>
  <c r="T641" i="1"/>
  <c r="U636" i="1"/>
  <c r="V641" i="1"/>
  <c r="X637" i="1"/>
  <c r="W636" i="1"/>
  <c r="V475" i="1"/>
  <c r="R476" i="1"/>
  <c r="U476" i="1"/>
  <c r="X476" i="1"/>
  <c r="T477" i="1"/>
  <c r="W477" i="1"/>
  <c r="S478" i="1"/>
  <c r="V478" i="1"/>
  <c r="Y478" i="1"/>
  <c r="S479" i="1"/>
  <c r="V479" i="1"/>
  <c r="Y479" i="1"/>
  <c r="R474" i="1"/>
  <c r="U474" i="1"/>
  <c r="X474" i="1"/>
  <c r="T475" i="1"/>
  <c r="W475" i="1"/>
  <c r="S476" i="1"/>
  <c r="V476" i="1"/>
  <c r="R477" i="1"/>
  <c r="U477" i="1"/>
  <c r="X477" i="1"/>
  <c r="T478" i="1"/>
  <c r="W478" i="1"/>
  <c r="Z478" i="1"/>
  <c r="T479" i="1"/>
  <c r="W479" i="1"/>
  <c r="S474" i="1"/>
  <c r="V474" i="1"/>
  <c r="R475" i="1"/>
  <c r="X475" i="1"/>
  <c r="T476" i="1"/>
  <c r="W476" i="1"/>
  <c r="V477" i="1"/>
  <c r="R478" i="1"/>
  <c r="U478" i="1"/>
  <c r="R479" i="1"/>
  <c r="U479" i="1"/>
  <c r="X479" i="1"/>
  <c r="T474" i="1"/>
  <c r="W474" i="1"/>
  <c r="S475" i="1"/>
  <c r="Z489" i="1"/>
  <c r="S648" i="1"/>
  <c r="W646" i="1"/>
  <c r="R645" i="1"/>
  <c r="T643" i="1"/>
  <c r="X488" i="1"/>
  <c r="R648" i="1"/>
  <c r="V646" i="1"/>
  <c r="X644" i="1"/>
  <c r="S643" i="1"/>
  <c r="S487" i="1"/>
  <c r="Z647" i="1"/>
  <c r="U646" i="1"/>
  <c r="W644" i="1"/>
  <c r="R643" i="1"/>
  <c r="U485" i="1"/>
  <c r="Y647" i="1"/>
  <c r="T646" i="1"/>
  <c r="V644" i="1"/>
  <c r="X647" i="1"/>
  <c r="S646" i="1"/>
  <c r="U644" i="1"/>
  <c r="Z648" i="1"/>
  <c r="W647" i="1"/>
  <c r="R646" i="1"/>
  <c r="T644" i="1"/>
  <c r="Y648" i="1"/>
  <c r="V647" i="1"/>
  <c r="X645" i="1"/>
  <c r="S644" i="1"/>
  <c r="W648" i="1"/>
  <c r="T647" i="1"/>
  <c r="V645" i="1"/>
  <c r="X643" i="1"/>
  <c r="R647" i="1"/>
  <c r="X646" i="1"/>
  <c r="Q491" i="1"/>
  <c r="W645" i="1"/>
  <c r="U645" i="1"/>
  <c r="T645" i="1"/>
  <c r="S645" i="1"/>
  <c r="X648" i="1"/>
  <c r="R644" i="1"/>
  <c r="V648" i="1"/>
  <c r="W643" i="1"/>
  <c r="AO647" i="1"/>
  <c r="U648" i="1"/>
  <c r="V643" i="1"/>
  <c r="S647" i="1"/>
  <c r="T648" i="1"/>
  <c r="U647" i="1"/>
  <c r="U643" i="1"/>
  <c r="Z488" i="1"/>
  <c r="V484" i="1"/>
  <c r="R485" i="1"/>
  <c r="R489" i="1"/>
  <c r="T486" i="1"/>
  <c r="W486" i="1"/>
  <c r="T484" i="1"/>
  <c r="R488" i="1"/>
  <c r="U488" i="1"/>
  <c r="R486" i="1"/>
  <c r="U489" i="1"/>
  <c r="X489" i="1"/>
  <c r="W487" i="1"/>
  <c r="W484" i="1"/>
  <c r="S485" i="1"/>
  <c r="S489" i="1"/>
  <c r="U486" i="1"/>
  <c r="X486" i="1"/>
  <c r="V485" i="1"/>
  <c r="V487" i="1"/>
  <c r="S488" i="1"/>
  <c r="V488" i="1"/>
  <c r="T487" i="1"/>
  <c r="U484" i="1"/>
  <c r="V489" i="1"/>
  <c r="Y489" i="1"/>
  <c r="Y488" i="1"/>
  <c r="S486" i="1"/>
  <c r="X484" i="1"/>
  <c r="S484" i="1"/>
  <c r="R484" i="1"/>
  <c r="X487" i="1"/>
  <c r="V486" i="1"/>
  <c r="T485" i="1"/>
  <c r="W485" i="1"/>
  <c r="T489" i="1"/>
  <c r="T488" i="1"/>
  <c r="R487" i="1"/>
  <c r="U487" i="1"/>
  <c r="X485" i="1"/>
  <c r="W489" i="1"/>
  <c r="W488" i="1"/>
  <c r="Z499" i="1"/>
  <c r="V655" i="1"/>
  <c r="S654" i="1"/>
  <c r="U652" i="1"/>
  <c r="W650" i="1"/>
  <c r="U655" i="1"/>
  <c r="R654" i="1"/>
  <c r="T652" i="1"/>
  <c r="V650" i="1"/>
  <c r="AN655" i="1"/>
  <c r="T655" i="1"/>
  <c r="X653" i="1"/>
  <c r="S652" i="1"/>
  <c r="U650" i="1"/>
  <c r="S655" i="1"/>
  <c r="W653" i="1"/>
  <c r="R652" i="1"/>
  <c r="T650" i="1"/>
  <c r="R655" i="1"/>
  <c r="V653" i="1"/>
  <c r="X651" i="1"/>
  <c r="S650" i="1"/>
  <c r="AK655" i="1"/>
  <c r="Z654" i="1"/>
  <c r="U653" i="1"/>
  <c r="W651" i="1"/>
  <c r="R650" i="1"/>
  <c r="Y654" i="1"/>
  <c r="T653" i="1"/>
  <c r="V651" i="1"/>
  <c r="X654" i="1"/>
  <c r="S653" i="1"/>
  <c r="U651" i="1"/>
  <c r="Y655" i="1"/>
  <c r="V654" i="1"/>
  <c r="X652" i="1"/>
  <c r="S651" i="1"/>
  <c r="X498" i="1"/>
  <c r="R653" i="1"/>
  <c r="U495" i="1"/>
  <c r="W652" i="1"/>
  <c r="V652" i="1"/>
  <c r="T651" i="1"/>
  <c r="R651" i="1"/>
  <c r="X650" i="1"/>
  <c r="Z655" i="1"/>
  <c r="X655" i="1"/>
  <c r="W655" i="1"/>
  <c r="T654" i="1"/>
  <c r="S497" i="1"/>
  <c r="W654" i="1"/>
  <c r="U654" i="1"/>
  <c r="Q501" i="1"/>
  <c r="V495" i="1"/>
  <c r="R496" i="1"/>
  <c r="U496" i="1"/>
  <c r="X496" i="1"/>
  <c r="T497" i="1"/>
  <c r="W497" i="1"/>
  <c r="S498" i="1"/>
  <c r="V498" i="1"/>
  <c r="Y498" i="1"/>
  <c r="S499" i="1"/>
  <c r="V499" i="1"/>
  <c r="Y499" i="1"/>
  <c r="R494" i="1"/>
  <c r="U494" i="1"/>
  <c r="X494" i="1"/>
  <c r="T495" i="1"/>
  <c r="W495" i="1"/>
  <c r="S496" i="1"/>
  <c r="V496" i="1"/>
  <c r="R497" i="1"/>
  <c r="U497" i="1"/>
  <c r="X497" i="1"/>
  <c r="T498" i="1"/>
  <c r="W498" i="1"/>
  <c r="Z498" i="1"/>
  <c r="T499" i="1"/>
  <c r="W499" i="1"/>
  <c r="S494" i="1"/>
  <c r="V494" i="1"/>
  <c r="R495" i="1"/>
  <c r="X495" i="1"/>
  <c r="T496" i="1"/>
  <c r="W496" i="1"/>
  <c r="V497" i="1"/>
  <c r="R498" i="1"/>
  <c r="U498" i="1"/>
  <c r="R499" i="1"/>
  <c r="U499" i="1"/>
  <c r="X499" i="1"/>
  <c r="T494" i="1"/>
  <c r="W494" i="1"/>
  <c r="S495" i="1"/>
  <c r="Z509" i="1"/>
  <c r="X662" i="1"/>
  <c r="U661" i="1"/>
  <c r="W659" i="1"/>
  <c r="R658" i="1"/>
  <c r="W662" i="1"/>
  <c r="T661" i="1"/>
  <c r="V659" i="1"/>
  <c r="X657" i="1"/>
  <c r="V662" i="1"/>
  <c r="S661" i="1"/>
  <c r="U659" i="1"/>
  <c r="W657" i="1"/>
  <c r="U662" i="1"/>
  <c r="R661" i="1"/>
  <c r="T659" i="1"/>
  <c r="V657" i="1"/>
  <c r="T662" i="1"/>
  <c r="X660" i="1"/>
  <c r="S659" i="1"/>
  <c r="U657" i="1"/>
  <c r="Q511" i="1"/>
  <c r="S662" i="1"/>
  <c r="W660" i="1"/>
  <c r="R659" i="1"/>
  <c r="T657" i="1"/>
  <c r="X508" i="1"/>
  <c r="R662" i="1"/>
  <c r="V660" i="1"/>
  <c r="X658" i="1"/>
  <c r="S657" i="1"/>
  <c r="S507" i="1"/>
  <c r="Z661" i="1"/>
  <c r="U660" i="1"/>
  <c r="W658" i="1"/>
  <c r="R657" i="1"/>
  <c r="U505" i="1"/>
  <c r="X661" i="1"/>
  <c r="S660" i="1"/>
  <c r="U658" i="1"/>
  <c r="T660" i="1"/>
  <c r="R660" i="1"/>
  <c r="X659" i="1"/>
  <c r="V658" i="1"/>
  <c r="T658" i="1"/>
  <c r="S658" i="1"/>
  <c r="Z662" i="1"/>
  <c r="Y662" i="1"/>
  <c r="V661" i="1"/>
  <c r="Y661" i="1"/>
  <c r="W661" i="1"/>
  <c r="S504" i="1"/>
  <c r="T509" i="1"/>
  <c r="W509" i="1"/>
  <c r="X505" i="1"/>
  <c r="V504" i="1"/>
  <c r="R505" i="1"/>
  <c r="V507" i="1"/>
  <c r="T506" i="1"/>
  <c r="W506" i="1"/>
  <c r="R509" i="1"/>
  <c r="R508" i="1"/>
  <c r="U508" i="1"/>
  <c r="T507" i="1"/>
  <c r="U509" i="1"/>
  <c r="X509" i="1"/>
  <c r="T504" i="1"/>
  <c r="W504" i="1"/>
  <c r="S505" i="1"/>
  <c r="Y508" i="1"/>
  <c r="R506" i="1"/>
  <c r="U506" i="1"/>
  <c r="X506" i="1"/>
  <c r="R504" i="1"/>
  <c r="W507" i="1"/>
  <c r="S508" i="1"/>
  <c r="V508" i="1"/>
  <c r="W505" i="1"/>
  <c r="S509" i="1"/>
  <c r="V509" i="1"/>
  <c r="Y509" i="1"/>
  <c r="U507" i="1"/>
  <c r="U504" i="1"/>
  <c r="X504" i="1"/>
  <c r="T505" i="1"/>
  <c r="Z508" i="1"/>
  <c r="S506" i="1"/>
  <c r="V506" i="1"/>
  <c r="R507" i="1"/>
  <c r="V505" i="1"/>
  <c r="X507" i="1"/>
  <c r="T508" i="1"/>
  <c r="W508" i="1"/>
  <c r="Z519" i="1"/>
  <c r="Z669" i="1"/>
  <c r="W668" i="1"/>
  <c r="R667" i="1"/>
  <c r="T665" i="1"/>
  <c r="Y669" i="1"/>
  <c r="V668" i="1"/>
  <c r="X666" i="1"/>
  <c r="S665" i="1"/>
  <c r="X518" i="1"/>
  <c r="X669" i="1"/>
  <c r="U668" i="1"/>
  <c r="W666" i="1"/>
  <c r="R665" i="1"/>
  <c r="S517" i="1"/>
  <c r="W669" i="1"/>
  <c r="T668" i="1"/>
  <c r="V666" i="1"/>
  <c r="X664" i="1"/>
  <c r="U515" i="1"/>
  <c r="V669" i="1"/>
  <c r="S668" i="1"/>
  <c r="U666" i="1"/>
  <c r="W664" i="1"/>
  <c r="U669" i="1"/>
  <c r="R668" i="1"/>
  <c r="T666" i="1"/>
  <c r="V664" i="1"/>
  <c r="T669" i="1"/>
  <c r="X667" i="1"/>
  <c r="S666" i="1"/>
  <c r="U664" i="1"/>
  <c r="S669" i="1"/>
  <c r="W667" i="1"/>
  <c r="R666" i="1"/>
  <c r="T664" i="1"/>
  <c r="Z668" i="1"/>
  <c r="U667" i="1"/>
  <c r="W665" i="1"/>
  <c r="R664" i="1"/>
  <c r="V667" i="1"/>
  <c r="T667" i="1"/>
  <c r="S667" i="1"/>
  <c r="X665" i="1"/>
  <c r="V665" i="1"/>
  <c r="U665" i="1"/>
  <c r="S664" i="1"/>
  <c r="X668" i="1"/>
  <c r="R669" i="1"/>
  <c r="Y668" i="1"/>
  <c r="Q521" i="1"/>
  <c r="V515" i="1"/>
  <c r="R516" i="1"/>
  <c r="U516" i="1"/>
  <c r="X516" i="1"/>
  <c r="T517" i="1"/>
  <c r="W517" i="1"/>
  <c r="S518" i="1"/>
  <c r="V518" i="1"/>
  <c r="Y518" i="1"/>
  <c r="S519" i="1"/>
  <c r="V519" i="1"/>
  <c r="Y519" i="1"/>
  <c r="R514" i="1"/>
  <c r="U514" i="1"/>
  <c r="X514" i="1"/>
  <c r="T515" i="1"/>
  <c r="W515" i="1"/>
  <c r="S516" i="1"/>
  <c r="V516" i="1"/>
  <c r="R517" i="1"/>
  <c r="U517" i="1"/>
  <c r="X517" i="1"/>
  <c r="T518" i="1"/>
  <c r="W518" i="1"/>
  <c r="Z518" i="1"/>
  <c r="T519" i="1"/>
  <c r="W519" i="1"/>
  <c r="S514" i="1"/>
  <c r="V514" i="1"/>
  <c r="R515" i="1"/>
  <c r="X515" i="1"/>
  <c r="T516" i="1"/>
  <c r="W516" i="1"/>
  <c r="V517" i="1"/>
  <c r="R518" i="1"/>
  <c r="U518" i="1"/>
  <c r="R519" i="1"/>
  <c r="U519" i="1"/>
  <c r="X519" i="1"/>
  <c r="T514" i="1"/>
  <c r="W514" i="1"/>
  <c r="S515" i="1"/>
  <c r="Z529" i="1"/>
  <c r="Y675" i="1"/>
  <c r="T674" i="1"/>
  <c r="V672" i="1"/>
  <c r="X675" i="1"/>
  <c r="S674" i="1"/>
  <c r="U672" i="1"/>
  <c r="Z676" i="1"/>
  <c r="W675" i="1"/>
  <c r="R674" i="1"/>
  <c r="T672" i="1"/>
  <c r="Y676" i="1"/>
  <c r="V675" i="1"/>
  <c r="X673" i="1"/>
  <c r="S672" i="1"/>
  <c r="X676" i="1"/>
  <c r="U675" i="1"/>
  <c r="W673" i="1"/>
  <c r="R672" i="1"/>
  <c r="W676" i="1"/>
  <c r="T675" i="1"/>
  <c r="V673" i="1"/>
  <c r="X671" i="1"/>
  <c r="V676" i="1"/>
  <c r="S675" i="1"/>
  <c r="U673" i="1"/>
  <c r="W671" i="1"/>
  <c r="U676" i="1"/>
  <c r="R675" i="1"/>
  <c r="T673" i="1"/>
  <c r="V671" i="1"/>
  <c r="S676" i="1"/>
  <c r="W674" i="1"/>
  <c r="R673" i="1"/>
  <c r="T671" i="1"/>
  <c r="X674" i="1"/>
  <c r="V674" i="1"/>
  <c r="U674" i="1"/>
  <c r="S673" i="1"/>
  <c r="X672" i="1"/>
  <c r="W672" i="1"/>
  <c r="U671" i="1"/>
  <c r="S671" i="1"/>
  <c r="R671" i="1"/>
  <c r="Q531" i="1"/>
  <c r="Z675" i="1"/>
  <c r="T676" i="1"/>
  <c r="R676" i="1"/>
  <c r="Z528" i="1"/>
  <c r="T529" i="1"/>
  <c r="W529" i="1"/>
  <c r="S524" i="1"/>
  <c r="V524" i="1"/>
  <c r="R525" i="1"/>
  <c r="X525" i="1"/>
  <c r="T526" i="1"/>
  <c r="W526" i="1"/>
  <c r="U525" i="1"/>
  <c r="V527" i="1"/>
  <c r="R528" i="1"/>
  <c r="U528" i="1"/>
  <c r="S527" i="1"/>
  <c r="R529" i="1"/>
  <c r="U529" i="1"/>
  <c r="X529" i="1"/>
  <c r="X528" i="1"/>
  <c r="T524" i="1"/>
  <c r="W524" i="1"/>
  <c r="S525" i="1"/>
  <c r="V525" i="1"/>
  <c r="R526" i="1"/>
  <c r="U526" i="1"/>
  <c r="X526" i="1"/>
  <c r="T527" i="1"/>
  <c r="W527" i="1"/>
  <c r="S528" i="1"/>
  <c r="V528" i="1"/>
  <c r="Y528" i="1"/>
  <c r="S529" i="1"/>
  <c r="V529" i="1"/>
  <c r="Y529" i="1"/>
  <c r="R524" i="1"/>
  <c r="U524" i="1"/>
  <c r="X524" i="1"/>
  <c r="T525" i="1"/>
  <c r="W525" i="1"/>
  <c r="S526" i="1"/>
  <c r="V526" i="1"/>
  <c r="R527" i="1"/>
  <c r="U527" i="1"/>
  <c r="X527" i="1"/>
  <c r="T528" i="1"/>
  <c r="W528" i="1"/>
  <c r="Z539" i="1"/>
  <c r="R683" i="1"/>
  <c r="V681" i="1"/>
  <c r="X679" i="1"/>
  <c r="S678" i="1"/>
  <c r="Z682" i="1"/>
  <c r="U681" i="1"/>
  <c r="W679" i="1"/>
  <c r="R678" i="1"/>
  <c r="AJ683" i="1"/>
  <c r="Y682" i="1"/>
  <c r="T681" i="1"/>
  <c r="V679" i="1"/>
  <c r="X682" i="1"/>
  <c r="S681" i="1"/>
  <c r="U679" i="1"/>
  <c r="Z683" i="1"/>
  <c r="W682" i="1"/>
  <c r="R681" i="1"/>
  <c r="T679" i="1"/>
  <c r="Y683" i="1"/>
  <c r="V682" i="1"/>
  <c r="X680" i="1"/>
  <c r="S679" i="1"/>
  <c r="X683" i="1"/>
  <c r="U682" i="1"/>
  <c r="W680" i="1"/>
  <c r="R679" i="1"/>
  <c r="W683" i="1"/>
  <c r="T682" i="1"/>
  <c r="V680" i="1"/>
  <c r="X678" i="1"/>
  <c r="U683" i="1"/>
  <c r="R682" i="1"/>
  <c r="T680" i="1"/>
  <c r="V678" i="1"/>
  <c r="S682" i="1"/>
  <c r="X681" i="1"/>
  <c r="W681" i="1"/>
  <c r="U680" i="1"/>
  <c r="S680" i="1"/>
  <c r="R680" i="1"/>
  <c r="W678" i="1"/>
  <c r="U678" i="1"/>
  <c r="Q541" i="1"/>
  <c r="T678" i="1"/>
  <c r="S683" i="1"/>
  <c r="T683" i="1"/>
  <c r="V683" i="1"/>
  <c r="U537" i="1"/>
  <c r="U534" i="1"/>
  <c r="X534" i="1"/>
  <c r="T535" i="1"/>
  <c r="Z538" i="1"/>
  <c r="S536" i="1"/>
  <c r="V536" i="1"/>
  <c r="R537" i="1"/>
  <c r="Y538" i="1"/>
  <c r="X537" i="1"/>
  <c r="T538" i="1"/>
  <c r="W538" i="1"/>
  <c r="S534" i="1"/>
  <c r="T539" i="1"/>
  <c r="W539" i="1"/>
  <c r="X535" i="1"/>
  <c r="V534" i="1"/>
  <c r="R535" i="1"/>
  <c r="V537" i="1"/>
  <c r="T536" i="1"/>
  <c r="W536" i="1"/>
  <c r="U535" i="1"/>
  <c r="R539" i="1"/>
  <c r="R538" i="1"/>
  <c r="U538" i="1"/>
  <c r="S537" i="1"/>
  <c r="V535" i="1"/>
  <c r="U539" i="1"/>
  <c r="X539" i="1"/>
  <c r="X538" i="1"/>
  <c r="T534" i="1"/>
  <c r="W534" i="1"/>
  <c r="S535" i="1"/>
  <c r="T537" i="1"/>
  <c r="R536" i="1"/>
  <c r="U536" i="1"/>
  <c r="X536" i="1"/>
  <c r="R534" i="1"/>
  <c r="W537" i="1"/>
  <c r="S538" i="1"/>
  <c r="V538" i="1"/>
  <c r="W535" i="1"/>
  <c r="S539" i="1"/>
  <c r="V539" i="1"/>
  <c r="Y539" i="1"/>
  <c r="Z549" i="1"/>
  <c r="T690" i="1"/>
  <c r="X688" i="1"/>
  <c r="S687" i="1"/>
  <c r="U685" i="1"/>
  <c r="S690" i="1"/>
  <c r="W688" i="1"/>
  <c r="R687" i="1"/>
  <c r="T685" i="1"/>
  <c r="R690" i="1"/>
  <c r="V688" i="1"/>
  <c r="X686" i="1"/>
  <c r="S685" i="1"/>
  <c r="Z689" i="1"/>
  <c r="U688" i="1"/>
  <c r="W686" i="1"/>
  <c r="R685" i="1"/>
  <c r="Y689" i="1"/>
  <c r="T688" i="1"/>
  <c r="V686" i="1"/>
  <c r="X689" i="1"/>
  <c r="S688" i="1"/>
  <c r="U686" i="1"/>
  <c r="Z690" i="1"/>
  <c r="W689" i="1"/>
  <c r="R688" i="1"/>
  <c r="T686" i="1"/>
  <c r="Q551" i="1"/>
  <c r="Y690" i="1"/>
  <c r="V689" i="1"/>
  <c r="X687" i="1"/>
  <c r="S686" i="1"/>
  <c r="X548" i="1"/>
  <c r="W690" i="1"/>
  <c r="T689" i="1"/>
  <c r="V687" i="1"/>
  <c r="X685" i="1"/>
  <c r="U545" i="1"/>
  <c r="U689" i="1"/>
  <c r="S689" i="1"/>
  <c r="R689" i="1"/>
  <c r="W687" i="1"/>
  <c r="U687" i="1"/>
  <c r="T687" i="1"/>
  <c r="R686" i="1"/>
  <c r="S547" i="1"/>
  <c r="W685" i="1"/>
  <c r="V685" i="1"/>
  <c r="AN689" i="1"/>
  <c r="U690" i="1"/>
  <c r="X690" i="1"/>
  <c r="V690" i="1"/>
  <c r="V545" i="1"/>
  <c r="R546" i="1"/>
  <c r="U546" i="1"/>
  <c r="X546" i="1"/>
  <c r="T547" i="1"/>
  <c r="W547" i="1"/>
  <c r="S548" i="1"/>
  <c r="V548" i="1"/>
  <c r="Y548" i="1"/>
  <c r="S549" i="1"/>
  <c r="V549" i="1"/>
  <c r="Y549" i="1"/>
  <c r="R544" i="1"/>
  <c r="U544" i="1"/>
  <c r="X544" i="1"/>
  <c r="T545" i="1"/>
  <c r="W545" i="1"/>
  <c r="S546" i="1"/>
  <c r="V546" i="1"/>
  <c r="R547" i="1"/>
  <c r="U547" i="1"/>
  <c r="X547" i="1"/>
  <c r="T548" i="1"/>
  <c r="W548" i="1"/>
  <c r="Z548" i="1"/>
  <c r="T549" i="1"/>
  <c r="W549" i="1"/>
  <c r="S544" i="1"/>
  <c r="V544" i="1"/>
  <c r="R545" i="1"/>
  <c r="X545" i="1"/>
  <c r="T546" i="1"/>
  <c r="W546" i="1"/>
  <c r="V547" i="1"/>
  <c r="R548" i="1"/>
  <c r="U548" i="1"/>
  <c r="R549" i="1"/>
  <c r="U549" i="1"/>
  <c r="X549" i="1"/>
  <c r="T544" i="1"/>
  <c r="W544" i="1"/>
  <c r="S545" i="1"/>
  <c r="Z559" i="1"/>
  <c r="V697" i="1"/>
  <c r="S696" i="1"/>
  <c r="U694" i="1"/>
  <c r="W692" i="1"/>
  <c r="U697" i="1"/>
  <c r="R696" i="1"/>
  <c r="T694" i="1"/>
  <c r="V692" i="1"/>
  <c r="T697" i="1"/>
  <c r="X695" i="1"/>
  <c r="S694" i="1"/>
  <c r="U692" i="1"/>
  <c r="Q561" i="1"/>
  <c r="S697" i="1"/>
  <c r="W695" i="1"/>
  <c r="R694" i="1"/>
  <c r="T692" i="1"/>
  <c r="AL697" i="1"/>
  <c r="X558" i="1"/>
  <c r="R697" i="1"/>
  <c r="V695" i="1"/>
  <c r="X693" i="1"/>
  <c r="S692" i="1"/>
  <c r="S557" i="1"/>
  <c r="Z696" i="1"/>
  <c r="U695" i="1"/>
  <c r="W693" i="1"/>
  <c r="R692" i="1"/>
  <c r="U555" i="1"/>
  <c r="Y696" i="1"/>
  <c r="T695" i="1"/>
  <c r="V693" i="1"/>
  <c r="X696" i="1"/>
  <c r="S695" i="1"/>
  <c r="U693" i="1"/>
  <c r="Y697" i="1"/>
  <c r="V696" i="1"/>
  <c r="X694" i="1"/>
  <c r="S693" i="1"/>
  <c r="W696" i="1"/>
  <c r="U696" i="1"/>
  <c r="T696" i="1"/>
  <c r="R695" i="1"/>
  <c r="W694" i="1"/>
  <c r="V694" i="1"/>
  <c r="T693" i="1"/>
  <c r="R693" i="1"/>
  <c r="X692" i="1"/>
  <c r="W697" i="1"/>
  <c r="Z697" i="1"/>
  <c r="X697" i="1"/>
  <c r="Z558" i="1"/>
  <c r="T559" i="1"/>
  <c r="W559" i="1"/>
  <c r="S554" i="1"/>
  <c r="V554" i="1"/>
  <c r="R555" i="1"/>
  <c r="X555" i="1"/>
  <c r="T556" i="1"/>
  <c r="W556" i="1"/>
  <c r="V557" i="1"/>
  <c r="R558" i="1"/>
  <c r="U558" i="1"/>
  <c r="R559" i="1"/>
  <c r="U559" i="1"/>
  <c r="X559" i="1"/>
  <c r="T554" i="1"/>
  <c r="W554" i="1"/>
  <c r="S555" i="1"/>
  <c r="V555" i="1"/>
  <c r="R556" i="1"/>
  <c r="U556" i="1"/>
  <c r="X556" i="1"/>
  <c r="T557" i="1"/>
  <c r="W557" i="1"/>
  <c r="S558" i="1"/>
  <c r="V558" i="1"/>
  <c r="Y558" i="1"/>
  <c r="S559" i="1"/>
  <c r="V559" i="1"/>
  <c r="Y559" i="1"/>
  <c r="R554" i="1"/>
  <c r="U554" i="1"/>
  <c r="X554" i="1"/>
  <c r="T555" i="1"/>
  <c r="W555" i="1"/>
  <c r="S556" i="1"/>
  <c r="V556" i="1"/>
  <c r="R557" i="1"/>
  <c r="U557" i="1"/>
  <c r="X557" i="1"/>
  <c r="T558" i="1"/>
  <c r="W558" i="1"/>
  <c r="Z569" i="1"/>
  <c r="X704" i="1"/>
  <c r="U703" i="1"/>
  <c r="W701" i="1"/>
  <c r="R700" i="1"/>
  <c r="W704" i="1"/>
  <c r="T703" i="1"/>
  <c r="V701" i="1"/>
  <c r="X699" i="1"/>
  <c r="U565" i="1"/>
  <c r="V704" i="1"/>
  <c r="S703" i="1"/>
  <c r="U701" i="1"/>
  <c r="W699" i="1"/>
  <c r="U704" i="1"/>
  <c r="R703" i="1"/>
  <c r="T701" i="1"/>
  <c r="V699" i="1"/>
  <c r="T704" i="1"/>
  <c r="X702" i="1"/>
  <c r="S701" i="1"/>
  <c r="U699" i="1"/>
  <c r="S704" i="1"/>
  <c r="W702" i="1"/>
  <c r="R701" i="1"/>
  <c r="T699" i="1"/>
  <c r="R704" i="1"/>
  <c r="V702" i="1"/>
  <c r="X700" i="1"/>
  <c r="S699" i="1"/>
  <c r="AK704" i="1"/>
  <c r="Z703" i="1"/>
  <c r="U702" i="1"/>
  <c r="W700" i="1"/>
  <c r="R699" i="1"/>
  <c r="X703" i="1"/>
  <c r="S702" i="1"/>
  <c r="U700" i="1"/>
  <c r="Y703" i="1"/>
  <c r="W703" i="1"/>
  <c r="V703" i="1"/>
  <c r="T702" i="1"/>
  <c r="Q571" i="1"/>
  <c r="R702" i="1"/>
  <c r="X568" i="1"/>
  <c r="X701" i="1"/>
  <c r="S567" i="1"/>
  <c r="V700" i="1"/>
  <c r="T700" i="1"/>
  <c r="S700" i="1"/>
  <c r="Y704" i="1"/>
  <c r="Z704" i="1"/>
  <c r="Y568" i="1"/>
  <c r="S569" i="1"/>
  <c r="U566" i="1"/>
  <c r="X566" i="1"/>
  <c r="R564" i="1"/>
  <c r="T567" i="1"/>
  <c r="S568" i="1"/>
  <c r="V568" i="1"/>
  <c r="W565" i="1"/>
  <c r="U564" i="1"/>
  <c r="V569" i="1"/>
  <c r="Y569" i="1"/>
  <c r="U567" i="1"/>
  <c r="S566" i="1"/>
  <c r="X564" i="1"/>
  <c r="T565" i="1"/>
  <c r="Z568" i="1"/>
  <c r="X567" i="1"/>
  <c r="V566" i="1"/>
  <c r="R567" i="1"/>
  <c r="S564" i="1"/>
  <c r="T569" i="1"/>
  <c r="T568" i="1"/>
  <c r="W568" i="1"/>
  <c r="X565" i="1"/>
  <c r="V565" i="1"/>
  <c r="W569" i="1"/>
  <c r="V567" i="1"/>
  <c r="V564" i="1"/>
  <c r="R565" i="1"/>
  <c r="R569" i="1"/>
  <c r="T566" i="1"/>
  <c r="W566" i="1"/>
  <c r="T564" i="1"/>
  <c r="R568" i="1"/>
  <c r="U568" i="1"/>
  <c r="R566" i="1"/>
  <c r="U569" i="1"/>
  <c r="X569" i="1"/>
  <c r="W567" i="1"/>
  <c r="W564" i="1"/>
  <c r="S565" i="1"/>
  <c r="Z579" i="1"/>
  <c r="Z711" i="1"/>
  <c r="W710" i="1"/>
  <c r="R709" i="1"/>
  <c r="T707" i="1"/>
  <c r="Y711" i="1"/>
  <c r="V710" i="1"/>
  <c r="X708" i="1"/>
  <c r="S707" i="1"/>
  <c r="X711" i="1"/>
  <c r="U710" i="1"/>
  <c r="W708" i="1"/>
  <c r="R707" i="1"/>
  <c r="W711" i="1"/>
  <c r="T710" i="1"/>
  <c r="V708" i="1"/>
  <c r="X706" i="1"/>
  <c r="V711" i="1"/>
  <c r="S710" i="1"/>
  <c r="U708" i="1"/>
  <c r="W706" i="1"/>
  <c r="AO710" i="1"/>
  <c r="U711" i="1"/>
  <c r="R710" i="1"/>
  <c r="T708" i="1"/>
  <c r="V706" i="1"/>
  <c r="T711" i="1"/>
  <c r="X709" i="1"/>
  <c r="S708" i="1"/>
  <c r="U706" i="1"/>
  <c r="S711" i="1"/>
  <c r="W709" i="1"/>
  <c r="R708" i="1"/>
  <c r="T706" i="1"/>
  <c r="AL710" i="1"/>
  <c r="Z710" i="1"/>
  <c r="U709" i="1"/>
  <c r="W707" i="1"/>
  <c r="R706" i="1"/>
  <c r="Q581" i="1"/>
  <c r="R711" i="1"/>
  <c r="Y710" i="1"/>
  <c r="X710" i="1"/>
  <c r="V709" i="1"/>
  <c r="T709" i="1"/>
  <c r="S709" i="1"/>
  <c r="X707" i="1"/>
  <c r="V707" i="1"/>
  <c r="U707" i="1"/>
  <c r="S706" i="1"/>
  <c r="S574" i="1"/>
  <c r="T579" i="1"/>
  <c r="W579" i="1"/>
  <c r="X575" i="1"/>
  <c r="V574" i="1"/>
  <c r="R575" i="1"/>
  <c r="V577" i="1"/>
  <c r="T576" i="1"/>
  <c r="W576" i="1"/>
  <c r="U575" i="1"/>
  <c r="R579" i="1"/>
  <c r="R578" i="1"/>
  <c r="U578" i="1"/>
  <c r="S577" i="1"/>
  <c r="T577" i="1"/>
  <c r="U579" i="1"/>
  <c r="X579" i="1"/>
  <c r="X578" i="1"/>
  <c r="T574" i="1"/>
  <c r="W574" i="1"/>
  <c r="S575" i="1"/>
  <c r="Y578" i="1"/>
  <c r="R576" i="1"/>
  <c r="U576" i="1"/>
  <c r="X576" i="1"/>
  <c r="R574" i="1"/>
  <c r="W577" i="1"/>
  <c r="S578" i="1"/>
  <c r="V578" i="1"/>
  <c r="W575" i="1"/>
  <c r="S579" i="1"/>
  <c r="V579" i="1"/>
  <c r="Y579" i="1"/>
  <c r="U577" i="1"/>
  <c r="U574" i="1"/>
  <c r="X574" i="1"/>
  <c r="T575" i="1"/>
  <c r="Z578" i="1"/>
  <c r="S576" i="1"/>
  <c r="V576" i="1"/>
  <c r="R577" i="1"/>
  <c r="V575" i="1"/>
  <c r="X577" i="1"/>
  <c r="T578" i="1"/>
  <c r="W578" i="1"/>
  <c r="Z589" i="1"/>
  <c r="Y717" i="1"/>
  <c r="R735" i="1"/>
  <c r="T716" i="1"/>
  <c r="V714" i="1"/>
  <c r="R731" i="1"/>
  <c r="X717" i="1"/>
  <c r="S734" i="1"/>
  <c r="S716" i="1"/>
  <c r="U714" i="1"/>
  <c r="Z718" i="1"/>
  <c r="S737" i="1"/>
  <c r="W717" i="1"/>
  <c r="R716" i="1"/>
  <c r="T714" i="1"/>
  <c r="Y718" i="1"/>
  <c r="R737" i="1"/>
  <c r="V717" i="1"/>
  <c r="R734" i="1"/>
  <c r="X715" i="1"/>
  <c r="S732" i="1"/>
  <c r="S714" i="1"/>
  <c r="X718" i="1"/>
  <c r="S736" i="1"/>
  <c r="U717" i="1"/>
  <c r="W715" i="1"/>
  <c r="R714" i="1"/>
  <c r="W718" i="1"/>
  <c r="T717" i="1"/>
  <c r="V715" i="1"/>
  <c r="R732" i="1"/>
  <c r="X713" i="1"/>
  <c r="V718" i="1"/>
  <c r="R736" i="1"/>
  <c r="S717" i="1"/>
  <c r="U715" i="1"/>
  <c r="W713" i="1"/>
  <c r="X588" i="1"/>
  <c r="U718" i="1"/>
  <c r="R717" i="1"/>
  <c r="T715" i="1"/>
  <c r="V713" i="1"/>
  <c r="R730" i="1"/>
  <c r="S587" i="1"/>
  <c r="S718" i="1"/>
  <c r="W716" i="1"/>
  <c r="R715" i="1"/>
  <c r="T713" i="1"/>
  <c r="T718" i="1"/>
  <c r="R718" i="1"/>
  <c r="Z717" i="1"/>
  <c r="S735" i="1"/>
  <c r="U585" i="1"/>
  <c r="X716" i="1"/>
  <c r="S733" i="1"/>
  <c r="V716" i="1"/>
  <c r="R733" i="1"/>
  <c r="U716" i="1"/>
  <c r="S715" i="1"/>
  <c r="X714" i="1"/>
  <c r="S731" i="1"/>
  <c r="W714" i="1"/>
  <c r="R713" i="1"/>
  <c r="AJ717" i="1"/>
  <c r="U713" i="1"/>
  <c r="S713" i="1"/>
  <c r="R584" i="1"/>
  <c r="U584" i="1"/>
  <c r="X584" i="1"/>
  <c r="T585" i="1"/>
  <c r="W585" i="1"/>
  <c r="S586" i="1"/>
  <c r="V586" i="1"/>
  <c r="R587" i="1"/>
  <c r="U587" i="1"/>
  <c r="X587" i="1"/>
  <c r="T588" i="1"/>
  <c r="W588" i="1"/>
  <c r="Z588" i="1"/>
  <c r="T589" i="1"/>
  <c r="W589" i="1"/>
  <c r="S584" i="1"/>
  <c r="V584" i="1"/>
  <c r="R585" i="1"/>
  <c r="X585" i="1"/>
  <c r="T586" i="1"/>
  <c r="W586" i="1"/>
  <c r="V587" i="1"/>
  <c r="R588" i="1"/>
  <c r="U588" i="1"/>
  <c r="R589" i="1"/>
  <c r="U589" i="1"/>
  <c r="X589" i="1"/>
  <c r="T584" i="1"/>
  <c r="W584" i="1"/>
  <c r="S585" i="1"/>
  <c r="V585" i="1"/>
  <c r="R586" i="1"/>
  <c r="U586" i="1"/>
  <c r="X586" i="1"/>
  <c r="T587" i="1"/>
  <c r="W587" i="1"/>
  <c r="S588" i="1"/>
  <c r="V588" i="1"/>
  <c r="Y588" i="1"/>
  <c r="S589" i="1"/>
  <c r="V589" i="1"/>
  <c r="Y589" i="1"/>
  <c r="GX390" i="4"/>
  <c r="GX411" i="4"/>
  <c r="FR390" i="4"/>
  <c r="FR411" i="4"/>
  <c r="R608" i="4"/>
  <c r="R434" i="4"/>
  <c r="W609" i="4"/>
  <c r="W435" i="4"/>
  <c r="U611" i="4"/>
  <c r="U437" i="4"/>
  <c r="R613" i="4"/>
  <c r="AJ613" i="4"/>
  <c r="R439" i="4"/>
  <c r="X609" i="4"/>
  <c r="X435" i="4"/>
  <c r="T439" i="4"/>
  <c r="T613" i="4"/>
  <c r="S608" i="4"/>
  <c r="S434" i="4"/>
  <c r="U608" i="4"/>
  <c r="U434" i="4"/>
  <c r="S610" i="4"/>
  <c r="AK610" i="4"/>
  <c r="S436" i="4"/>
  <c r="X611" i="4"/>
  <c r="X437" i="4"/>
  <c r="U613" i="4"/>
  <c r="U439" i="4"/>
  <c r="V611" i="4"/>
  <c r="AN611" i="4"/>
  <c r="V437" i="4"/>
  <c r="V608" i="4"/>
  <c r="V434" i="4"/>
  <c r="T610" i="4"/>
  <c r="T436" i="4"/>
  <c r="R612" i="4"/>
  <c r="R438" i="4"/>
  <c r="V613" i="4"/>
  <c r="AN613" i="4"/>
  <c r="V439" i="4"/>
  <c r="Z449" i="4"/>
  <c r="Z620" i="4"/>
  <c r="W434" i="4"/>
  <c r="W608" i="4"/>
  <c r="U436" i="4"/>
  <c r="U610" i="4"/>
  <c r="S438" i="4"/>
  <c r="S612" i="4"/>
  <c r="W613" i="4"/>
  <c r="AO613" i="4"/>
  <c r="W439" i="4"/>
  <c r="X608" i="4"/>
  <c r="AP609" i="4"/>
  <c r="X434" i="4"/>
  <c r="V610" i="4"/>
  <c r="V436" i="4"/>
  <c r="T612" i="4"/>
  <c r="T438" i="4"/>
  <c r="X613" i="4"/>
  <c r="X439" i="4"/>
  <c r="R609" i="4"/>
  <c r="R435" i="4"/>
  <c r="W610" i="4"/>
  <c r="W436" i="4"/>
  <c r="U612" i="4"/>
  <c r="U438" i="4"/>
  <c r="Z613" i="4"/>
  <c r="Z439" i="4"/>
  <c r="X456" i="4"/>
  <c r="S609" i="4"/>
  <c r="S435" i="4"/>
  <c r="V612" i="4"/>
  <c r="AN612" i="4"/>
  <c r="V438" i="4"/>
  <c r="Y612" i="4"/>
  <c r="Y438" i="4"/>
  <c r="T609" i="4"/>
  <c r="AL609" i="4"/>
  <c r="T435" i="4"/>
  <c r="R611" i="4"/>
  <c r="R437" i="4"/>
  <c r="W612" i="4"/>
  <c r="W438" i="4"/>
  <c r="X610" i="4"/>
  <c r="X436" i="4"/>
  <c r="Y613" i="4"/>
  <c r="AQ613" i="4"/>
  <c r="Y439" i="4"/>
  <c r="U609" i="4"/>
  <c r="U435" i="4"/>
  <c r="S611" i="4"/>
  <c r="AK611" i="4"/>
  <c r="S437" i="4"/>
  <c r="X612" i="4"/>
  <c r="X438" i="4"/>
  <c r="V609" i="4"/>
  <c r="V435" i="4"/>
  <c r="T611" i="4"/>
  <c r="T437" i="4"/>
  <c r="Z612" i="4"/>
  <c r="Z438" i="4"/>
  <c r="T608" i="4"/>
  <c r="AL608" i="4"/>
  <c r="T434" i="4"/>
  <c r="R436" i="4"/>
  <c r="R610" i="4"/>
  <c r="AJ610" i="4"/>
  <c r="S613" i="4"/>
  <c r="S439" i="4"/>
  <c r="X634" i="4"/>
  <c r="R632" i="4"/>
  <c r="S631" i="4"/>
  <c r="T630" i="4"/>
  <c r="U629" i="4"/>
  <c r="W634" i="4"/>
  <c r="R631" i="4"/>
  <c r="S630" i="4"/>
  <c r="T629" i="4"/>
  <c r="AL633" i="4"/>
  <c r="V634" i="4"/>
  <c r="AN634" i="4"/>
  <c r="AS634" i="4"/>
  <c r="R630" i="4"/>
  <c r="S629" i="4"/>
  <c r="AK630" i="4"/>
  <c r="U634" i="4"/>
  <c r="Z633" i="4"/>
  <c r="R629" i="4"/>
  <c r="T634" i="4"/>
  <c r="Y633" i="4"/>
  <c r="AQ633" i="4"/>
  <c r="S634" i="4"/>
  <c r="X633" i="4"/>
  <c r="R634" i="4"/>
  <c r="W633" i="4"/>
  <c r="X632" i="4"/>
  <c r="V633" i="4"/>
  <c r="W632" i="4"/>
  <c r="X631" i="4"/>
  <c r="U633" i="4"/>
  <c r="V632" i="4"/>
  <c r="AN632" i="4"/>
  <c r="W631" i="4"/>
  <c r="X630" i="4"/>
  <c r="T633" i="4"/>
  <c r="U632" i="4"/>
  <c r="V631" i="4"/>
  <c r="AN631" i="4"/>
  <c r="W630" i="4"/>
  <c r="X629" i="4"/>
  <c r="AP630" i="4"/>
  <c r="Y634" i="4"/>
  <c r="R633" i="4"/>
  <c r="S632" i="4"/>
  <c r="AK632" i="4"/>
  <c r="T631" i="4"/>
  <c r="U630" i="4"/>
  <c r="V629" i="4"/>
  <c r="V630" i="4"/>
  <c r="AN630" i="4"/>
  <c r="Y469" i="4"/>
  <c r="V468" i="4"/>
  <c r="X466" i="4"/>
  <c r="S465" i="4"/>
  <c r="W629" i="4"/>
  <c r="AO629" i="4"/>
  <c r="W469" i="4"/>
  <c r="T468" i="4"/>
  <c r="V466" i="4"/>
  <c r="X464" i="4"/>
  <c r="V469" i="4"/>
  <c r="S468" i="4"/>
  <c r="U466" i="4"/>
  <c r="W464" i="4"/>
  <c r="U469" i="4"/>
  <c r="R468" i="4"/>
  <c r="T466" i="4"/>
  <c r="V464" i="4"/>
  <c r="S469" i="4"/>
  <c r="W467" i="4"/>
  <c r="R466" i="4"/>
  <c r="T464" i="4"/>
  <c r="Z634" i="4"/>
  <c r="R469" i="4"/>
  <c r="V467" i="4"/>
  <c r="X465" i="4"/>
  <c r="S464" i="4"/>
  <c r="Z468" i="4"/>
  <c r="U467" i="4"/>
  <c r="W465" i="4"/>
  <c r="R464" i="4"/>
  <c r="S633" i="4"/>
  <c r="T632" i="4"/>
  <c r="Q471" i="4"/>
  <c r="X468" i="4"/>
  <c r="S467" i="4"/>
  <c r="U465" i="4"/>
  <c r="Y468" i="4"/>
  <c r="W611" i="4"/>
  <c r="U464" i="4"/>
  <c r="T469" i="4"/>
  <c r="R465" i="4"/>
  <c r="X469" i="4"/>
  <c r="T465" i="4"/>
  <c r="Z469" i="4"/>
  <c r="R627" i="4"/>
  <c r="W626" i="4"/>
  <c r="X625" i="4"/>
  <c r="V626" i="4"/>
  <c r="AN626" i="4"/>
  <c r="W625" i="4"/>
  <c r="X624" i="4"/>
  <c r="U626" i="4"/>
  <c r="V625" i="4"/>
  <c r="AN625" i="4"/>
  <c r="W624" i="4"/>
  <c r="X623" i="4"/>
  <c r="T626" i="4"/>
  <c r="U625" i="4"/>
  <c r="V624" i="4"/>
  <c r="W623" i="4"/>
  <c r="X622" i="4"/>
  <c r="Z627" i="4"/>
  <c r="AR627" i="4"/>
  <c r="S626" i="4"/>
  <c r="T625" i="4"/>
  <c r="U624" i="4"/>
  <c r="V623" i="4"/>
  <c r="AN623" i="4"/>
  <c r="W622" i="4"/>
  <c r="AO627" i="4"/>
  <c r="Y627" i="4"/>
  <c r="R626" i="4"/>
  <c r="AJ626" i="4"/>
  <c r="S625" i="4"/>
  <c r="T624" i="4"/>
  <c r="U623" i="4"/>
  <c r="V622" i="4"/>
  <c r="X627" i="4"/>
  <c r="AP627" i="4"/>
  <c r="R625" i="4"/>
  <c r="S624" i="4"/>
  <c r="T623" i="4"/>
  <c r="U622" i="4"/>
  <c r="W627" i="4"/>
  <c r="R624" i="4"/>
  <c r="S623" i="4"/>
  <c r="AK623" i="4"/>
  <c r="T622" i="4"/>
  <c r="V627" i="4"/>
  <c r="R623" i="4"/>
  <c r="AJ623" i="4"/>
  <c r="S622" i="4"/>
  <c r="U627" i="4"/>
  <c r="Z626" i="4"/>
  <c r="R622" i="4"/>
  <c r="S627" i="4"/>
  <c r="AK627" i="4"/>
  <c r="X626" i="4"/>
  <c r="X459" i="4"/>
  <c r="U458" i="4"/>
  <c r="W456" i="4"/>
  <c r="R455" i="4"/>
  <c r="V459" i="4"/>
  <c r="S458" i="4"/>
  <c r="U456" i="4"/>
  <c r="W454" i="4"/>
  <c r="T627" i="4"/>
  <c r="U459" i="4"/>
  <c r="R458" i="4"/>
  <c r="T456" i="4"/>
  <c r="V454" i="4"/>
  <c r="Y626" i="4"/>
  <c r="T459" i="4"/>
  <c r="X457" i="4"/>
  <c r="S456" i="4"/>
  <c r="U454" i="4"/>
  <c r="R459" i="4"/>
  <c r="V457" i="4"/>
  <c r="X455" i="4"/>
  <c r="S454" i="4"/>
  <c r="Z458" i="4"/>
  <c r="U457" i="4"/>
  <c r="W455" i="4"/>
  <c r="R454" i="4"/>
  <c r="Y458" i="4"/>
  <c r="T457" i="4"/>
  <c r="V455" i="4"/>
  <c r="Z459" i="4"/>
  <c r="W458" i="4"/>
  <c r="R457" i="4"/>
  <c r="T455" i="4"/>
  <c r="S457" i="4"/>
  <c r="V465" i="4"/>
  <c r="S466" i="4"/>
  <c r="W466" i="4"/>
  <c r="V458" i="4"/>
  <c r="R467" i="4"/>
  <c r="U631" i="4"/>
  <c r="T467" i="4"/>
  <c r="T454" i="4"/>
  <c r="S459" i="4"/>
  <c r="X467" i="4"/>
  <c r="S445" i="4"/>
  <c r="X446" i="4"/>
  <c r="V448" i="4"/>
  <c r="Y449" i="4"/>
  <c r="Q628" i="4"/>
  <c r="O635" i="4"/>
  <c r="U445" i="4"/>
  <c r="S447" i="4"/>
  <c r="X448" i="4"/>
  <c r="X620" i="4"/>
  <c r="R618" i="4"/>
  <c r="S617" i="4"/>
  <c r="AK617" i="4"/>
  <c r="T616" i="4"/>
  <c r="AL616" i="4"/>
  <c r="U615" i="4"/>
  <c r="W620" i="4"/>
  <c r="AO620" i="4"/>
  <c r="R617" i="4"/>
  <c r="S616" i="4"/>
  <c r="AK616" i="4"/>
  <c r="T615" i="4"/>
  <c r="V620" i="4"/>
  <c r="R616" i="4"/>
  <c r="S615" i="4"/>
  <c r="U620" i="4"/>
  <c r="Z619" i="4"/>
  <c r="R615" i="4"/>
  <c r="AJ619" i="4"/>
  <c r="T620" i="4"/>
  <c r="Y619" i="4"/>
  <c r="S620" i="4"/>
  <c r="X619" i="4"/>
  <c r="AP619" i="4"/>
  <c r="R620" i="4"/>
  <c r="W619" i="4"/>
  <c r="X618" i="4"/>
  <c r="V619" i="4"/>
  <c r="W618" i="4"/>
  <c r="X617" i="4"/>
  <c r="U619" i="4"/>
  <c r="V618" i="4"/>
  <c r="AN618" i="4"/>
  <c r="W617" i="4"/>
  <c r="X616" i="4"/>
  <c r="T619" i="4"/>
  <c r="AL619" i="4"/>
  <c r="U618" i="4"/>
  <c r="V617" i="4"/>
  <c r="AN617" i="4"/>
  <c r="W616" i="4"/>
  <c r="X615" i="4"/>
  <c r="AP618" i="4"/>
  <c r="Y620" i="4"/>
  <c r="R619" i="4"/>
  <c r="S618" i="4"/>
  <c r="T617" i="4"/>
  <c r="U616" i="4"/>
  <c r="V615" i="4"/>
  <c r="AQ620" i="4"/>
  <c r="AS620" i="4"/>
  <c r="V445" i="4"/>
  <c r="T447" i="4"/>
  <c r="Y448" i="4"/>
  <c r="R444" i="4"/>
  <c r="W445" i="4"/>
  <c r="U447" i="4"/>
  <c r="Z448" i="4"/>
  <c r="W615" i="4"/>
  <c r="AO619" i="4"/>
  <c r="T444" i="4"/>
  <c r="R446" i="4"/>
  <c r="W447" i="4"/>
  <c r="S449" i="4"/>
  <c r="V616" i="4"/>
  <c r="U444" i="4"/>
  <c r="S446" i="4"/>
  <c r="X447" i="4"/>
  <c r="T449" i="4"/>
  <c r="U617" i="4"/>
  <c r="V444" i="4"/>
  <c r="T446" i="4"/>
  <c r="R448" i="4"/>
  <c r="U449" i="4"/>
  <c r="T618" i="4"/>
  <c r="AL618" i="4"/>
  <c r="S619" i="4"/>
  <c r="X444" i="4"/>
  <c r="V446" i="4"/>
  <c r="T448" i="4"/>
  <c r="W449" i="4"/>
  <c r="AK615" i="4"/>
  <c r="W641" i="4"/>
  <c r="AO641" i="4"/>
  <c r="V641" i="4"/>
  <c r="X641" i="4"/>
  <c r="W640" i="4"/>
  <c r="X639" i="4"/>
  <c r="U641" i="4"/>
  <c r="V640" i="4"/>
  <c r="W639" i="4"/>
  <c r="AO639" i="4"/>
  <c r="X638" i="4"/>
  <c r="AP638" i="4"/>
  <c r="T641" i="4"/>
  <c r="AL641" i="4"/>
  <c r="U640" i="4"/>
  <c r="V639" i="4"/>
  <c r="AN639" i="4"/>
  <c r="W638" i="4"/>
  <c r="AO638" i="4"/>
  <c r="X637" i="4"/>
  <c r="S641" i="4"/>
  <c r="T640" i="4"/>
  <c r="U639" i="4"/>
  <c r="V638" i="4"/>
  <c r="AN638" i="4"/>
  <c r="W637" i="4"/>
  <c r="X636" i="4"/>
  <c r="AP640" i="4"/>
  <c r="R641" i="4"/>
  <c r="S640" i="4"/>
  <c r="AK640" i="4"/>
  <c r="T639" i="4"/>
  <c r="U638" i="4"/>
  <c r="V637" i="4"/>
  <c r="AN637" i="4"/>
  <c r="W636" i="4"/>
  <c r="R640" i="4"/>
  <c r="S639" i="4"/>
  <c r="T638" i="4"/>
  <c r="AL638" i="4"/>
  <c r="U637" i="4"/>
  <c r="V636" i="4"/>
  <c r="R639" i="4"/>
  <c r="S638" i="4"/>
  <c r="T637" i="4"/>
  <c r="AL637" i="4"/>
  <c r="U636" i="4"/>
  <c r="R638" i="4"/>
  <c r="S637" i="4"/>
  <c r="AK637" i="4"/>
  <c r="T636" i="4"/>
  <c r="R637" i="4"/>
  <c r="S636" i="4"/>
  <c r="AK641" i="4"/>
  <c r="Z640" i="4"/>
  <c r="R636" i="4"/>
  <c r="Y641" i="4"/>
  <c r="X640" i="4"/>
  <c r="Z641" i="4"/>
  <c r="Z479" i="4"/>
  <c r="W478" i="4"/>
  <c r="R477" i="4"/>
  <c r="T475" i="4"/>
  <c r="Y640" i="4"/>
  <c r="X479" i="4"/>
  <c r="U478" i="4"/>
  <c r="W476" i="4"/>
  <c r="R475" i="4"/>
  <c r="W479" i="4"/>
  <c r="T478" i="4"/>
  <c r="V476" i="4"/>
  <c r="X474" i="4"/>
  <c r="V479" i="4"/>
  <c r="S478" i="4"/>
  <c r="U476" i="4"/>
  <c r="W474" i="4"/>
  <c r="T479" i="4"/>
  <c r="X477" i="4"/>
  <c r="S476" i="4"/>
  <c r="U474" i="4"/>
  <c r="S479" i="4"/>
  <c r="W477" i="4"/>
  <c r="R476" i="4"/>
  <c r="T474" i="4"/>
  <c r="R479" i="4"/>
  <c r="V477" i="4"/>
  <c r="X475" i="4"/>
  <c r="S474" i="4"/>
  <c r="Y478" i="4"/>
  <c r="T477" i="4"/>
  <c r="V475" i="4"/>
  <c r="T476" i="4"/>
  <c r="W475" i="4"/>
  <c r="Q481" i="4"/>
  <c r="U475" i="4"/>
  <c r="Y479" i="4"/>
  <c r="S475" i="4"/>
  <c r="U479" i="4"/>
  <c r="V474" i="4"/>
  <c r="Z478" i="4"/>
  <c r="R474" i="4"/>
  <c r="X478" i="4"/>
  <c r="V478" i="4"/>
  <c r="R478" i="4"/>
  <c r="U477" i="4"/>
  <c r="S477" i="4"/>
  <c r="X476" i="4"/>
  <c r="AL622" i="4"/>
  <c r="AL625" i="4"/>
  <c r="AL624" i="4"/>
  <c r="AR619" i="4"/>
  <c r="AK633" i="4"/>
  <c r="AK629" i="4"/>
  <c r="AK634" i="4"/>
  <c r="AL617" i="4"/>
  <c r="AL615" i="4"/>
  <c r="AL620" i="4"/>
  <c r="O642" i="4"/>
  <c r="Q635" i="4"/>
  <c r="AO633" i="4"/>
  <c r="AJ630" i="4"/>
  <c r="AJ634" i="4"/>
  <c r="AO618" i="4"/>
  <c r="AO617" i="4"/>
  <c r="AO616" i="4"/>
  <c r="AO615" i="4"/>
  <c r="AJ624" i="4"/>
  <c r="AJ622" i="4"/>
  <c r="AJ627" i="4"/>
  <c r="AL612" i="4"/>
  <c r="AL611" i="4"/>
  <c r="AN616" i="4"/>
  <c r="AN620" i="4"/>
  <c r="AQ619" i="4"/>
  <c r="AN619" i="4"/>
  <c r="AK622" i="4"/>
  <c r="AK626" i="4"/>
  <c r="AK624" i="4"/>
  <c r="AK625" i="4"/>
  <c r="AN627" i="4"/>
  <c r="AQ626" i="4"/>
  <c r="AQ627" i="4"/>
  <c r="AN624" i="4"/>
  <c r="AN622" i="4"/>
  <c r="AR626" i="4"/>
  <c r="AP626" i="4"/>
  <c r="AP625" i="4"/>
  <c r="AP624" i="4"/>
  <c r="AP623" i="4"/>
  <c r="AP622" i="4"/>
  <c r="AQ634" i="4"/>
  <c r="AN629" i="4"/>
  <c r="AN633" i="4"/>
  <c r="AQ612" i="4"/>
  <c r="AN609" i="4"/>
  <c r="AN610" i="4"/>
  <c r="AN608" i="4"/>
  <c r="AK609" i="4"/>
  <c r="AK613" i="4"/>
  <c r="AK612" i="4"/>
  <c r="AK608" i="4"/>
  <c r="AJ608" i="4"/>
  <c r="AJ612" i="4"/>
  <c r="AJ609" i="4"/>
  <c r="AJ611" i="4"/>
  <c r="AJ640" i="4"/>
  <c r="AJ638" i="4"/>
  <c r="AK636" i="4"/>
  <c r="AK639" i="4"/>
  <c r="AL636" i="4"/>
  <c r="AL640" i="4"/>
  <c r="AO640" i="4"/>
  <c r="AO637" i="4"/>
  <c r="AO636" i="4"/>
  <c r="O649" i="4"/>
  <c r="U648" i="4"/>
  <c r="Z647" i="4"/>
  <c r="U644" i="4"/>
  <c r="V645" i="4"/>
  <c r="X646" i="4"/>
  <c r="Q491" i="4"/>
  <c r="U485" i="4"/>
  <c r="V486" i="4"/>
  <c r="U489" i="4"/>
  <c r="X487" i="4"/>
  <c r="Z488" i="4"/>
  <c r="AP636" i="4"/>
  <c r="AQ640" i="4"/>
  <c r="AQ641" i="4"/>
  <c r="AN640" i="4"/>
  <c r="AN641" i="4"/>
  <c r="AN636" i="4"/>
  <c r="U654" i="4"/>
  <c r="V653" i="4"/>
  <c r="AN653" i="4"/>
  <c r="W652" i="4"/>
  <c r="X651" i="4"/>
  <c r="AP651" i="4"/>
  <c r="T654" i="4"/>
  <c r="U653" i="4"/>
  <c r="V652" i="4"/>
  <c r="W651" i="4"/>
  <c r="X650" i="4"/>
  <c r="W655" i="4"/>
  <c r="R652" i="4"/>
  <c r="S651" i="4"/>
  <c r="T650" i="4"/>
  <c r="AL653" i="4"/>
  <c r="V655" i="4"/>
  <c r="AN655" i="4"/>
  <c r="R651" i="4"/>
  <c r="S650" i="4"/>
  <c r="AK651" i="4"/>
  <c r="X655" i="4"/>
  <c r="W654" i="4"/>
  <c r="R653" i="4"/>
  <c r="U650" i="4"/>
  <c r="Y498" i="4"/>
  <c r="T497" i="4"/>
  <c r="U655" i="4"/>
  <c r="V654" i="4"/>
  <c r="R650" i="4"/>
  <c r="AJ650" i="4"/>
  <c r="T655" i="4"/>
  <c r="S654" i="4"/>
  <c r="V651" i="4"/>
  <c r="S655" i="4"/>
  <c r="R654" i="4"/>
  <c r="U651" i="4"/>
  <c r="R655" i="4"/>
  <c r="T651" i="4"/>
  <c r="X652" i="4"/>
  <c r="U652" i="4"/>
  <c r="T652" i="4"/>
  <c r="X653" i="4"/>
  <c r="S652" i="4"/>
  <c r="Z654" i="4"/>
  <c r="W653" i="4"/>
  <c r="AO653" i="4"/>
  <c r="Y655" i="4"/>
  <c r="AQ655" i="4"/>
  <c r="AS655" i="4"/>
  <c r="X654" i="4"/>
  <c r="AP654" i="4"/>
  <c r="S653" i="4"/>
  <c r="V650" i="4"/>
  <c r="AQ654" i="4"/>
  <c r="R499" i="4"/>
  <c r="U497" i="4"/>
  <c r="V495" i="4"/>
  <c r="Z655" i="4"/>
  <c r="X498" i="4"/>
  <c r="R497" i="4"/>
  <c r="T495" i="4"/>
  <c r="Y654" i="4"/>
  <c r="Q501" i="4"/>
  <c r="W498" i="4"/>
  <c r="X496" i="4"/>
  <c r="S495" i="4"/>
  <c r="T653" i="4"/>
  <c r="Z499" i="4"/>
  <c r="V498" i="4"/>
  <c r="W496" i="4"/>
  <c r="R495" i="4"/>
  <c r="W650" i="4"/>
  <c r="AO655" i="4"/>
  <c r="X499" i="4"/>
  <c r="T498" i="4"/>
  <c r="U496" i="4"/>
  <c r="W494" i="4"/>
  <c r="W499" i="4"/>
  <c r="S498" i="4"/>
  <c r="T496" i="4"/>
  <c r="V494" i="4"/>
  <c r="V499" i="4"/>
  <c r="R498" i="4"/>
  <c r="S496" i="4"/>
  <c r="U494" i="4"/>
  <c r="T499" i="4"/>
  <c r="W497" i="4"/>
  <c r="X495" i="4"/>
  <c r="S494" i="4"/>
  <c r="U498" i="4"/>
  <c r="X497" i="4"/>
  <c r="V497" i="4"/>
  <c r="S497" i="4"/>
  <c r="V496" i="4"/>
  <c r="R496" i="4"/>
  <c r="W495" i="4"/>
  <c r="U495" i="4"/>
  <c r="Y499" i="4"/>
  <c r="X494" i="4"/>
  <c r="U499" i="4"/>
  <c r="T494" i="4"/>
  <c r="S499" i="4"/>
  <c r="R494" i="4"/>
  <c r="Z498" i="4"/>
  <c r="Q649" i="4"/>
  <c r="O656" i="4"/>
  <c r="AN652" i="4"/>
  <c r="AN654" i="4"/>
  <c r="AN651" i="4"/>
  <c r="V662" i="4"/>
  <c r="AN662" i="4"/>
  <c r="R658" i="4"/>
  <c r="AJ658" i="4"/>
  <c r="S657" i="4"/>
  <c r="AK657" i="4"/>
  <c r="U662" i="4"/>
  <c r="Z661" i="4"/>
  <c r="AR661" i="4"/>
  <c r="R657" i="4"/>
  <c r="V661" i="4"/>
  <c r="W660" i="4"/>
  <c r="X659" i="4"/>
  <c r="U661" i="4"/>
  <c r="V660" i="4"/>
  <c r="W659" i="4"/>
  <c r="X658" i="4"/>
  <c r="X662" i="4"/>
  <c r="AP662" i="4"/>
  <c r="W661" i="4"/>
  <c r="R660" i="4"/>
  <c r="U657" i="4"/>
  <c r="Z508" i="4"/>
  <c r="U507" i="4"/>
  <c r="W505" i="4"/>
  <c r="R504" i="4"/>
  <c r="W662" i="4"/>
  <c r="T661" i="4"/>
  <c r="W658" i="4"/>
  <c r="AO658" i="4"/>
  <c r="T657" i="4"/>
  <c r="AL660" i="4"/>
  <c r="T662" i="4"/>
  <c r="S661" i="4"/>
  <c r="V658" i="4"/>
  <c r="S662" i="4"/>
  <c r="R661" i="4"/>
  <c r="U658" i="4"/>
  <c r="R662" i="4"/>
  <c r="T658" i="4"/>
  <c r="V659" i="4"/>
  <c r="S658" i="4"/>
  <c r="U659" i="4"/>
  <c r="T659" i="4"/>
  <c r="X660" i="4"/>
  <c r="AP660" i="4"/>
  <c r="S659" i="4"/>
  <c r="U660" i="4"/>
  <c r="R659" i="4"/>
  <c r="X657" i="4"/>
  <c r="Y662" i="4"/>
  <c r="X661" i="4"/>
  <c r="S660" i="4"/>
  <c r="V657" i="4"/>
  <c r="AN660" i="4"/>
  <c r="W509" i="4"/>
  <c r="S508" i="4"/>
  <c r="T506" i="4"/>
  <c r="U504" i="4"/>
  <c r="W657" i="4"/>
  <c r="U509" i="4"/>
  <c r="X507" i="4"/>
  <c r="R506" i="4"/>
  <c r="S504" i="4"/>
  <c r="T509" i="4"/>
  <c r="W507" i="4"/>
  <c r="X505" i="4"/>
  <c r="S509" i="4"/>
  <c r="V507" i="4"/>
  <c r="V505" i="4"/>
  <c r="Y508" i="4"/>
  <c r="S507" i="4"/>
  <c r="T505" i="4"/>
  <c r="X508" i="4"/>
  <c r="R507" i="4"/>
  <c r="S505" i="4"/>
  <c r="Q511" i="4"/>
  <c r="W508" i="4"/>
  <c r="X506" i="4"/>
  <c r="R505" i="4"/>
  <c r="Z662" i="4"/>
  <c r="Y661" i="4"/>
  <c r="AQ661" i="4"/>
  <c r="Y509" i="4"/>
  <c r="U508" i="4"/>
  <c r="V506" i="4"/>
  <c r="W504" i="4"/>
  <c r="T660" i="4"/>
  <c r="T507" i="4"/>
  <c r="W506" i="4"/>
  <c r="U506" i="4"/>
  <c r="S506" i="4"/>
  <c r="U505" i="4"/>
  <c r="Z509" i="4"/>
  <c r="X504" i="4"/>
  <c r="X509" i="4"/>
  <c r="V504" i="4"/>
  <c r="V509" i="4"/>
  <c r="T504" i="4"/>
  <c r="R509" i="4"/>
  <c r="V508" i="4"/>
  <c r="T508" i="4"/>
  <c r="R508" i="4"/>
  <c r="AP652" i="4"/>
  <c r="AR655" i="4"/>
  <c r="Q656" i="4"/>
  <c r="O663" i="4"/>
  <c r="AJ652" i="4"/>
  <c r="AL652" i="4"/>
  <c r="AL650" i="4"/>
  <c r="AL655" i="4"/>
  <c r="AK660" i="4"/>
  <c r="AN659" i="4"/>
  <c r="AN658" i="4"/>
  <c r="U668" i="4"/>
  <c r="V667" i="4"/>
  <c r="W666" i="4"/>
  <c r="X665" i="4"/>
  <c r="T668" i="4"/>
  <c r="U667" i="4"/>
  <c r="V666" i="4"/>
  <c r="W665" i="4"/>
  <c r="X664" i="4"/>
  <c r="AP667" i="4"/>
  <c r="Z669" i="4"/>
  <c r="W669" i="4"/>
  <c r="R666" i="4"/>
  <c r="S665" i="4"/>
  <c r="AK665" i="4"/>
  <c r="T664" i="4"/>
  <c r="AL664" i="4"/>
  <c r="V669" i="4"/>
  <c r="R665" i="4"/>
  <c r="S664" i="4"/>
  <c r="X669" i="4"/>
  <c r="W668" i="4"/>
  <c r="R667" i="4"/>
  <c r="U664" i="4"/>
  <c r="R519" i="4"/>
  <c r="V517" i="4"/>
  <c r="X515" i="4"/>
  <c r="S514" i="4"/>
  <c r="U669" i="4"/>
  <c r="V668" i="4"/>
  <c r="R664" i="4"/>
  <c r="AJ668" i="4"/>
  <c r="T669" i="4"/>
  <c r="S668" i="4"/>
  <c r="V665" i="4"/>
  <c r="S669" i="4"/>
  <c r="AK669" i="4"/>
  <c r="R668" i="4"/>
  <c r="U665" i="4"/>
  <c r="R669" i="4"/>
  <c r="T665" i="4"/>
  <c r="AL665" i="4"/>
  <c r="X666" i="4"/>
  <c r="Y519" i="4"/>
  <c r="U666" i="4"/>
  <c r="T666" i="4"/>
  <c r="X667" i="4"/>
  <c r="S666" i="4"/>
  <c r="Z668" i="4"/>
  <c r="W667" i="4"/>
  <c r="Y669" i="4"/>
  <c r="X668" i="4"/>
  <c r="S667" i="4"/>
  <c r="AK667" i="4"/>
  <c r="V664" i="4"/>
  <c r="X518" i="4"/>
  <c r="R517" i="4"/>
  <c r="S515" i="4"/>
  <c r="Q521" i="4"/>
  <c r="V518" i="4"/>
  <c r="W516" i="4"/>
  <c r="X514" i="4"/>
  <c r="Z519" i="4"/>
  <c r="U518" i="4"/>
  <c r="V516" i="4"/>
  <c r="W514" i="4"/>
  <c r="X519" i="4"/>
  <c r="T518" i="4"/>
  <c r="U516" i="4"/>
  <c r="V514" i="4"/>
  <c r="Y668" i="4"/>
  <c r="T667" i="4"/>
  <c r="V519" i="4"/>
  <c r="R518" i="4"/>
  <c r="S516" i="4"/>
  <c r="T514" i="4"/>
  <c r="U519" i="4"/>
  <c r="X517" i="4"/>
  <c r="R516" i="4"/>
  <c r="R514" i="4"/>
  <c r="W664" i="4"/>
  <c r="T519" i="4"/>
  <c r="W517" i="4"/>
  <c r="W515" i="4"/>
  <c r="Z518" i="4"/>
  <c r="T517" i="4"/>
  <c r="U515" i="4"/>
  <c r="T516" i="4"/>
  <c r="V515" i="4"/>
  <c r="T515" i="4"/>
  <c r="R515" i="4"/>
  <c r="W519" i="4"/>
  <c r="U514" i="4"/>
  <c r="S519" i="4"/>
  <c r="Y518" i="4"/>
  <c r="W518" i="4"/>
  <c r="S518" i="4"/>
  <c r="U517" i="4"/>
  <c r="S517" i="4"/>
  <c r="X516" i="4"/>
  <c r="AO657" i="4"/>
  <c r="AP658" i="4"/>
  <c r="AP657" i="4"/>
  <c r="AP661" i="4"/>
  <c r="AJ661" i="4"/>
  <c r="AJ657" i="4"/>
  <c r="AJ662" i="4"/>
  <c r="O670" i="4"/>
  <c r="Q663" i="4"/>
  <c r="AL668" i="4"/>
  <c r="AL669" i="4"/>
  <c r="AO665" i="4"/>
  <c r="V676" i="4"/>
  <c r="R672" i="4"/>
  <c r="S671" i="4"/>
  <c r="U676" i="4"/>
  <c r="Z675" i="4"/>
  <c r="R671" i="4"/>
  <c r="AJ671" i="4"/>
  <c r="T676" i="4"/>
  <c r="Y675" i="4"/>
  <c r="S676" i="4"/>
  <c r="AK676" i="4"/>
  <c r="X675" i="4"/>
  <c r="R676" i="4"/>
  <c r="W675" i="4"/>
  <c r="X674" i="4"/>
  <c r="V675" i="4"/>
  <c r="W674" i="4"/>
  <c r="X673" i="4"/>
  <c r="U675" i="4"/>
  <c r="V674" i="4"/>
  <c r="W673" i="4"/>
  <c r="X672" i="4"/>
  <c r="T675" i="4"/>
  <c r="U674" i="4"/>
  <c r="V673" i="4"/>
  <c r="Z676" i="4"/>
  <c r="S675" i="4"/>
  <c r="AK675" i="4"/>
  <c r="T674" i="4"/>
  <c r="U673" i="4"/>
  <c r="V672" i="4"/>
  <c r="W671" i="4"/>
  <c r="Y676" i="4"/>
  <c r="R675" i="4"/>
  <c r="AJ675" i="4"/>
  <c r="S674" i="4"/>
  <c r="T673" i="4"/>
  <c r="U672" i="4"/>
  <c r="V671" i="4"/>
  <c r="AN671" i="4"/>
  <c r="W676" i="4"/>
  <c r="AO676" i="4"/>
  <c r="R673" i="4"/>
  <c r="R674" i="4"/>
  <c r="S529" i="4"/>
  <c r="W527" i="4"/>
  <c r="R526" i="4"/>
  <c r="T524" i="4"/>
  <c r="S673" i="4"/>
  <c r="AK673" i="4"/>
  <c r="W672" i="4"/>
  <c r="T672" i="4"/>
  <c r="S672" i="4"/>
  <c r="AK672" i="4"/>
  <c r="X671" i="4"/>
  <c r="AP672" i="4"/>
  <c r="Z529" i="4"/>
  <c r="W528" i="4"/>
  <c r="R527" i="4"/>
  <c r="T525" i="4"/>
  <c r="U671" i="4"/>
  <c r="Y529" i="4"/>
  <c r="V528" i="4"/>
  <c r="T671" i="4"/>
  <c r="X676" i="4"/>
  <c r="T528" i="4"/>
  <c r="T526" i="4"/>
  <c r="S524" i="4"/>
  <c r="X529" i="4"/>
  <c r="R528" i="4"/>
  <c r="X525" i="4"/>
  <c r="W529" i="4"/>
  <c r="X527" i="4"/>
  <c r="W525" i="4"/>
  <c r="V529" i="4"/>
  <c r="V527" i="4"/>
  <c r="V525" i="4"/>
  <c r="T529" i="4"/>
  <c r="T527" i="4"/>
  <c r="S525" i="4"/>
  <c r="R529" i="4"/>
  <c r="S527" i="4"/>
  <c r="R525" i="4"/>
  <c r="Z528" i="4"/>
  <c r="X526" i="4"/>
  <c r="X524" i="4"/>
  <c r="X528" i="4"/>
  <c r="V526" i="4"/>
  <c r="V524" i="4"/>
  <c r="U525" i="4"/>
  <c r="W524" i="4"/>
  <c r="U524" i="4"/>
  <c r="Q531" i="4"/>
  <c r="R524" i="4"/>
  <c r="U529" i="4"/>
  <c r="Y528" i="4"/>
  <c r="U528" i="4"/>
  <c r="S528" i="4"/>
  <c r="U527" i="4"/>
  <c r="W526" i="4"/>
  <c r="U526" i="4"/>
  <c r="S526" i="4"/>
  <c r="AJ664" i="4"/>
  <c r="AJ669" i="4"/>
  <c r="Q670" i="4"/>
  <c r="O677" i="4"/>
  <c r="AK668" i="4"/>
  <c r="AK666" i="4"/>
  <c r="AK664" i="4"/>
  <c r="AJ674" i="4"/>
  <c r="AJ672" i="4"/>
  <c r="AO671" i="4"/>
  <c r="AO675" i="4"/>
  <c r="AK674" i="4"/>
  <c r="AK671" i="4"/>
  <c r="O684" i="4"/>
  <c r="Q677" i="4"/>
  <c r="U682" i="4"/>
  <c r="V681" i="4"/>
  <c r="W680" i="4"/>
  <c r="X679" i="4"/>
  <c r="T682" i="4"/>
  <c r="U681" i="4"/>
  <c r="V680" i="4"/>
  <c r="W679" i="4"/>
  <c r="X678" i="4"/>
  <c r="Z683" i="4"/>
  <c r="S682" i="4"/>
  <c r="T681" i="4"/>
  <c r="U680" i="4"/>
  <c r="V679" i="4"/>
  <c r="W678" i="4"/>
  <c r="AO682" i="4"/>
  <c r="Y683" i="4"/>
  <c r="R682" i="4"/>
  <c r="S681" i="4"/>
  <c r="AK681" i="4"/>
  <c r="T680" i="4"/>
  <c r="U679" i="4"/>
  <c r="V678" i="4"/>
  <c r="AQ683" i="4"/>
  <c r="X683" i="4"/>
  <c r="AP683" i="4"/>
  <c r="R681" i="4"/>
  <c r="AJ681" i="4"/>
  <c r="S680" i="4"/>
  <c r="T679" i="4"/>
  <c r="AL679" i="4"/>
  <c r="U678" i="4"/>
  <c r="W683" i="4"/>
  <c r="R680" i="4"/>
  <c r="S679" i="4"/>
  <c r="T678" i="4"/>
  <c r="V683" i="4"/>
  <c r="R679" i="4"/>
  <c r="S678" i="4"/>
  <c r="U683" i="4"/>
  <c r="Z682" i="4"/>
  <c r="R678" i="4"/>
  <c r="T683" i="4"/>
  <c r="Y682" i="4"/>
  <c r="S683" i="4"/>
  <c r="X682" i="4"/>
  <c r="V682" i="4"/>
  <c r="W681" i="4"/>
  <c r="X680" i="4"/>
  <c r="T539" i="4"/>
  <c r="X537" i="4"/>
  <c r="S536" i="4"/>
  <c r="U534" i="4"/>
  <c r="R683" i="4"/>
  <c r="R539" i="4"/>
  <c r="V537" i="4"/>
  <c r="X535" i="4"/>
  <c r="S534" i="4"/>
  <c r="W682" i="4"/>
  <c r="X681" i="4"/>
  <c r="Q541" i="4"/>
  <c r="X538" i="4"/>
  <c r="S537" i="4"/>
  <c r="U535" i="4"/>
  <c r="Z539" i="4"/>
  <c r="W538" i="4"/>
  <c r="R537" i="4"/>
  <c r="T535" i="4"/>
  <c r="Z538" i="4"/>
  <c r="V536" i="4"/>
  <c r="R534" i="4"/>
  <c r="V538" i="4"/>
  <c r="T536" i="4"/>
  <c r="U538" i="4"/>
  <c r="R536" i="4"/>
  <c r="T538" i="4"/>
  <c r="W535" i="4"/>
  <c r="Y539" i="4"/>
  <c r="R538" i="4"/>
  <c r="S535" i="4"/>
  <c r="X539" i="4"/>
  <c r="W537" i="4"/>
  <c r="R535" i="4"/>
  <c r="W539" i="4"/>
  <c r="U537" i="4"/>
  <c r="X534" i="4"/>
  <c r="U539" i="4"/>
  <c r="X536" i="4"/>
  <c r="V534" i="4"/>
  <c r="V535" i="4"/>
  <c r="W534" i="4"/>
  <c r="T534" i="4"/>
  <c r="V539" i="4"/>
  <c r="S539" i="4"/>
  <c r="Y538" i="4"/>
  <c r="S538" i="4"/>
  <c r="T537" i="4"/>
  <c r="W536" i="4"/>
  <c r="U536" i="4"/>
  <c r="AQ676" i="4"/>
  <c r="AN683" i="4"/>
  <c r="AP680" i="4"/>
  <c r="V690" i="4"/>
  <c r="R686" i="4"/>
  <c r="S685" i="4"/>
  <c r="AK687" i="4"/>
  <c r="U690" i="4"/>
  <c r="Z689" i="4"/>
  <c r="R685" i="4"/>
  <c r="AJ687" i="4"/>
  <c r="T690" i="4"/>
  <c r="Y689" i="4"/>
  <c r="S690" i="4"/>
  <c r="X689" i="4"/>
  <c r="R690" i="4"/>
  <c r="AJ690" i="4"/>
  <c r="W689" i="4"/>
  <c r="X688" i="4"/>
  <c r="V689" i="4"/>
  <c r="W688" i="4"/>
  <c r="AO688" i="4"/>
  <c r="X687" i="4"/>
  <c r="U689" i="4"/>
  <c r="V688" i="4"/>
  <c r="W687" i="4"/>
  <c r="X686" i="4"/>
  <c r="T689" i="4"/>
  <c r="U688" i="4"/>
  <c r="V687" i="4"/>
  <c r="W686" i="4"/>
  <c r="X685" i="4"/>
  <c r="AP685" i="4"/>
  <c r="Z690" i="4"/>
  <c r="S689" i="4"/>
  <c r="T688" i="4"/>
  <c r="U687" i="4"/>
  <c r="V686" i="4"/>
  <c r="W685" i="4"/>
  <c r="Y690" i="4"/>
  <c r="R689" i="4"/>
  <c r="S688" i="4"/>
  <c r="T687" i="4"/>
  <c r="AL687" i="4"/>
  <c r="U686" i="4"/>
  <c r="V685" i="4"/>
  <c r="AQ690" i="4"/>
  <c r="W690" i="4"/>
  <c r="R687" i="4"/>
  <c r="S686" i="4"/>
  <c r="T685" i="4"/>
  <c r="AL690" i="4"/>
  <c r="U685" i="4"/>
  <c r="U549" i="4"/>
  <c r="R548" i="4"/>
  <c r="T546" i="4"/>
  <c r="V544" i="4"/>
  <c r="S549" i="4"/>
  <c r="W547" i="4"/>
  <c r="R546" i="4"/>
  <c r="T544" i="4"/>
  <c r="Y548" i="4"/>
  <c r="T547" i="4"/>
  <c r="V545" i="4"/>
  <c r="X690" i="4"/>
  <c r="Q551" i="4"/>
  <c r="X548" i="4"/>
  <c r="S547" i="4"/>
  <c r="U545" i="4"/>
  <c r="R688" i="4"/>
  <c r="T686" i="4"/>
  <c r="X549" i="4"/>
  <c r="V547" i="4"/>
  <c r="R545" i="4"/>
  <c r="W549" i="4"/>
  <c r="U547" i="4"/>
  <c r="X544" i="4"/>
  <c r="S687" i="4"/>
  <c r="V549" i="4"/>
  <c r="R547" i="4"/>
  <c r="W544" i="4"/>
  <c r="T549" i="4"/>
  <c r="X546" i="4"/>
  <c r="U544" i="4"/>
  <c r="R549" i="4"/>
  <c r="W546" i="4"/>
  <c r="S544" i="4"/>
  <c r="W548" i="4"/>
  <c r="U546" i="4"/>
  <c r="V548" i="4"/>
  <c r="S546" i="4"/>
  <c r="U548" i="4"/>
  <c r="X545" i="4"/>
  <c r="Z549" i="4"/>
  <c r="S548" i="4"/>
  <c r="T545" i="4"/>
  <c r="X547" i="4"/>
  <c r="V546" i="4"/>
  <c r="W545" i="4"/>
  <c r="S545" i="4"/>
  <c r="R544" i="4"/>
  <c r="Y549" i="4"/>
  <c r="Z548" i="4"/>
  <c r="T548" i="4"/>
  <c r="AL681" i="4"/>
  <c r="AJ678" i="4"/>
  <c r="AJ683" i="4"/>
  <c r="AJ680" i="4"/>
  <c r="Q684" i="4"/>
  <c r="O691" i="4"/>
  <c r="AP689" i="4"/>
  <c r="R697" i="4"/>
  <c r="W696" i="4"/>
  <c r="X695" i="4"/>
  <c r="V696" i="4"/>
  <c r="W695" i="4"/>
  <c r="X694" i="4"/>
  <c r="U696" i="4"/>
  <c r="V695" i="4"/>
  <c r="W694" i="4"/>
  <c r="X693" i="4"/>
  <c r="T696" i="4"/>
  <c r="U695" i="4"/>
  <c r="V694" i="4"/>
  <c r="W693" i="4"/>
  <c r="X692" i="4"/>
  <c r="Z697" i="4"/>
  <c r="S696" i="4"/>
  <c r="T695" i="4"/>
  <c r="U694" i="4"/>
  <c r="V693" i="4"/>
  <c r="W692" i="4"/>
  <c r="AO694" i="4"/>
  <c r="Y697" i="4"/>
  <c r="AQ697" i="4"/>
  <c r="R696" i="4"/>
  <c r="S695" i="4"/>
  <c r="AK695" i="4"/>
  <c r="T694" i="4"/>
  <c r="U693" i="4"/>
  <c r="V692" i="4"/>
  <c r="X697" i="4"/>
  <c r="R695" i="4"/>
  <c r="S694" i="4"/>
  <c r="T693" i="4"/>
  <c r="U692" i="4"/>
  <c r="W697" i="4"/>
  <c r="R694" i="4"/>
  <c r="AJ694" i="4"/>
  <c r="S693" i="4"/>
  <c r="T692" i="4"/>
  <c r="V697" i="4"/>
  <c r="R693" i="4"/>
  <c r="S692" i="4"/>
  <c r="U697" i="4"/>
  <c r="Z696" i="4"/>
  <c r="R692" i="4"/>
  <c r="AJ696" i="4"/>
  <c r="S697" i="4"/>
  <c r="X696" i="4"/>
  <c r="Y696" i="4"/>
  <c r="V559" i="4"/>
  <c r="S558" i="4"/>
  <c r="U556" i="4"/>
  <c r="W554" i="4"/>
  <c r="T559" i="4"/>
  <c r="X557" i="4"/>
  <c r="S556" i="4"/>
  <c r="U554" i="4"/>
  <c r="Z558" i="4"/>
  <c r="U557" i="4"/>
  <c r="W555" i="4"/>
  <c r="R554" i="4"/>
  <c r="Y558" i="4"/>
  <c r="T557" i="4"/>
  <c r="V555" i="4"/>
  <c r="T697" i="4"/>
  <c r="AL697" i="4"/>
  <c r="V558" i="4"/>
  <c r="R556" i="4"/>
  <c r="U558" i="4"/>
  <c r="X555" i="4"/>
  <c r="Q561" i="4"/>
  <c r="T558" i="4"/>
  <c r="U555" i="4"/>
  <c r="Z559" i="4"/>
  <c r="R558" i="4"/>
  <c r="T555" i="4"/>
  <c r="Y559" i="4"/>
  <c r="W557" i="4"/>
  <c r="S555" i="4"/>
  <c r="W559" i="4"/>
  <c r="S557" i="4"/>
  <c r="X554" i="4"/>
  <c r="U559" i="4"/>
  <c r="R557" i="4"/>
  <c r="V554" i="4"/>
  <c r="S559" i="4"/>
  <c r="X556" i="4"/>
  <c r="T554" i="4"/>
  <c r="X558" i="4"/>
  <c r="V556" i="4"/>
  <c r="X559" i="4"/>
  <c r="R559" i="4"/>
  <c r="W558" i="4"/>
  <c r="V557" i="4"/>
  <c r="W556" i="4"/>
  <c r="T556" i="4"/>
  <c r="R555" i="4"/>
  <c r="S554" i="4"/>
  <c r="AJ685" i="4"/>
  <c r="O698" i="4"/>
  <c r="Q691" i="4"/>
  <c r="AL686" i="4"/>
  <c r="AL685" i="4"/>
  <c r="AL689" i="4"/>
  <c r="X704" i="4"/>
  <c r="R702" i="4"/>
  <c r="S701" i="4"/>
  <c r="AK701" i="4"/>
  <c r="T700" i="4"/>
  <c r="U699" i="4"/>
  <c r="W704" i="4"/>
  <c r="R701" i="4"/>
  <c r="S700" i="4"/>
  <c r="T699" i="4"/>
  <c r="V704" i="4"/>
  <c r="R700" i="4"/>
  <c r="S699" i="4"/>
  <c r="AK700" i="4"/>
  <c r="U704" i="4"/>
  <c r="Z703" i="4"/>
  <c r="R699" i="4"/>
  <c r="AJ703" i="4"/>
  <c r="T704" i="4"/>
  <c r="Y703" i="4"/>
  <c r="S704" i="4"/>
  <c r="AK704" i="4"/>
  <c r="X703" i="4"/>
  <c r="R704" i="4"/>
  <c r="W703" i="4"/>
  <c r="X702" i="4"/>
  <c r="V703" i="4"/>
  <c r="W702" i="4"/>
  <c r="X701" i="4"/>
  <c r="U703" i="4"/>
  <c r="V702" i="4"/>
  <c r="AN702" i="4"/>
  <c r="W701" i="4"/>
  <c r="X700" i="4"/>
  <c r="T703" i="4"/>
  <c r="U702" i="4"/>
  <c r="V701" i="4"/>
  <c r="W700" i="4"/>
  <c r="X699" i="4"/>
  <c r="AP704" i="4"/>
  <c r="Y704" i="4"/>
  <c r="R703" i="4"/>
  <c r="S702" i="4"/>
  <c r="AK702" i="4"/>
  <c r="T701" i="4"/>
  <c r="U700" i="4"/>
  <c r="V699" i="4"/>
  <c r="W569" i="4"/>
  <c r="T568" i="4"/>
  <c r="V566" i="4"/>
  <c r="X564" i="4"/>
  <c r="U569" i="4"/>
  <c r="R568" i="4"/>
  <c r="T566" i="4"/>
  <c r="V564" i="4"/>
  <c r="Z704" i="4"/>
  <c r="S703" i="4"/>
  <c r="R569" i="4"/>
  <c r="V567" i="4"/>
  <c r="X565" i="4"/>
  <c r="S564" i="4"/>
  <c r="T702" i="4"/>
  <c r="Z568" i="4"/>
  <c r="U567" i="4"/>
  <c r="W565" i="4"/>
  <c r="R564" i="4"/>
  <c r="U701" i="4"/>
  <c r="V700" i="4"/>
  <c r="W699" i="4"/>
  <c r="T569" i="4"/>
  <c r="R567" i="4"/>
  <c r="U564" i="4"/>
  <c r="S569" i="4"/>
  <c r="X566" i="4"/>
  <c r="T564" i="4"/>
  <c r="Y568" i="4"/>
  <c r="W566" i="4"/>
  <c r="X568" i="4"/>
  <c r="U566" i="4"/>
  <c r="W568" i="4"/>
  <c r="S566" i="4"/>
  <c r="U568" i="4"/>
  <c r="V565" i="4"/>
  <c r="Q571" i="4"/>
  <c r="S568" i="4"/>
  <c r="U565" i="4"/>
  <c r="Z569" i="4"/>
  <c r="X567" i="4"/>
  <c r="T565" i="4"/>
  <c r="X569" i="4"/>
  <c r="T567" i="4"/>
  <c r="R565" i="4"/>
  <c r="W564" i="4"/>
  <c r="Y569" i="4"/>
  <c r="V569" i="4"/>
  <c r="V568" i="4"/>
  <c r="W567" i="4"/>
  <c r="S567" i="4"/>
  <c r="R566" i="4"/>
  <c r="S565" i="4"/>
  <c r="AK693" i="4"/>
  <c r="AR697" i="4"/>
  <c r="AP692" i="4"/>
  <c r="AP697" i="4"/>
  <c r="AL693" i="4"/>
  <c r="Q698" i="4"/>
  <c r="O705" i="4"/>
  <c r="AK699" i="4"/>
  <c r="AL700" i="4"/>
  <c r="R711" i="4"/>
  <c r="W710" i="4"/>
  <c r="X709" i="4"/>
  <c r="V710" i="4"/>
  <c r="AN710" i="4"/>
  <c r="W709" i="4"/>
  <c r="AO709" i="4"/>
  <c r="X708" i="4"/>
  <c r="U710" i="4"/>
  <c r="V709" i="4"/>
  <c r="W708" i="4"/>
  <c r="X707" i="4"/>
  <c r="T710" i="4"/>
  <c r="U709" i="4"/>
  <c r="V708" i="4"/>
  <c r="W707" i="4"/>
  <c r="X706" i="4"/>
  <c r="AP710" i="4"/>
  <c r="Z711" i="4"/>
  <c r="S710" i="4"/>
  <c r="T709" i="4"/>
  <c r="U708" i="4"/>
  <c r="V707" i="4"/>
  <c r="W706" i="4"/>
  <c r="Y711" i="4"/>
  <c r="R710" i="4"/>
  <c r="S709" i="4"/>
  <c r="T708" i="4"/>
  <c r="AL708" i="4"/>
  <c r="U707" i="4"/>
  <c r="V706" i="4"/>
  <c r="AN709" i="4"/>
  <c r="X711" i="4"/>
  <c r="R709" i="4"/>
  <c r="S708" i="4"/>
  <c r="T707" i="4"/>
  <c r="U706" i="4"/>
  <c r="W711" i="4"/>
  <c r="R708" i="4"/>
  <c r="AJ708" i="4"/>
  <c r="S707" i="4"/>
  <c r="T706" i="4"/>
  <c r="V711" i="4"/>
  <c r="R707" i="4"/>
  <c r="S706" i="4"/>
  <c r="AK706" i="4"/>
  <c r="U711" i="4"/>
  <c r="Z710" i="4"/>
  <c r="R706" i="4"/>
  <c r="S711" i="4"/>
  <c r="X710" i="4"/>
  <c r="X579" i="4"/>
  <c r="U578" i="4"/>
  <c r="W576" i="4"/>
  <c r="R575" i="4"/>
  <c r="V579" i="4"/>
  <c r="S578" i="4"/>
  <c r="U576" i="4"/>
  <c r="W574" i="4"/>
  <c r="S579" i="4"/>
  <c r="W577" i="4"/>
  <c r="R576" i="4"/>
  <c r="T574" i="4"/>
  <c r="R579" i="4"/>
  <c r="V577" i="4"/>
  <c r="X575" i="4"/>
  <c r="S574" i="4"/>
  <c r="T711" i="4"/>
  <c r="Y710" i="4"/>
  <c r="Q581" i="4"/>
  <c r="R578" i="4"/>
  <c r="U575" i="4"/>
  <c r="Z579" i="4"/>
  <c r="X577" i="4"/>
  <c r="T575" i="4"/>
  <c r="Y579" i="4"/>
  <c r="U577" i="4"/>
  <c r="S575" i="4"/>
  <c r="W579" i="4"/>
  <c r="T577" i="4"/>
  <c r="X574" i="4"/>
  <c r="U579" i="4"/>
  <c r="S577" i="4"/>
  <c r="V574" i="4"/>
  <c r="Z578" i="4"/>
  <c r="X576" i="4"/>
  <c r="R574" i="4"/>
  <c r="Y578" i="4"/>
  <c r="V576" i="4"/>
  <c r="X578" i="4"/>
  <c r="T576" i="4"/>
  <c r="V578" i="4"/>
  <c r="W575" i="4"/>
  <c r="T578" i="4"/>
  <c r="R577" i="4"/>
  <c r="S576" i="4"/>
  <c r="V575" i="4"/>
  <c r="U574" i="4"/>
  <c r="T579" i="4"/>
  <c r="W578" i="4"/>
  <c r="AN699" i="4"/>
  <c r="AJ700" i="4"/>
  <c r="AO701" i="4"/>
  <c r="O712" i="4"/>
  <c r="Q712" i="4"/>
  <c r="Q705" i="4"/>
  <c r="AP709" i="4"/>
  <c r="AP708" i="4"/>
  <c r="AP706" i="4"/>
  <c r="AL709" i="4"/>
  <c r="X718" i="4"/>
  <c r="R716" i="4"/>
  <c r="S715" i="4"/>
  <c r="T714" i="4"/>
  <c r="U713" i="4"/>
  <c r="W718" i="4"/>
  <c r="R715" i="4"/>
  <c r="S714" i="4"/>
  <c r="T713" i="4"/>
  <c r="AL718" i="4"/>
  <c r="V718" i="4"/>
  <c r="R714" i="4"/>
  <c r="S713" i="4"/>
  <c r="AK713" i="4"/>
  <c r="U718" i="4"/>
  <c r="Z717" i="4"/>
  <c r="R713" i="4"/>
  <c r="T718" i="4"/>
  <c r="Y717" i="4"/>
  <c r="AQ717" i="4"/>
  <c r="S718" i="4"/>
  <c r="X717" i="4"/>
  <c r="R718" i="4"/>
  <c r="W717" i="4"/>
  <c r="X716" i="4"/>
  <c r="V717" i="4"/>
  <c r="W716" i="4"/>
  <c r="X715" i="4"/>
  <c r="U717" i="4"/>
  <c r="V716" i="4"/>
  <c r="W715" i="4"/>
  <c r="X714" i="4"/>
  <c r="AP714" i="4"/>
  <c r="T717" i="4"/>
  <c r="U716" i="4"/>
  <c r="V715" i="4"/>
  <c r="W714" i="4"/>
  <c r="X713" i="4"/>
  <c r="Y718" i="4"/>
  <c r="R717" i="4"/>
  <c r="S716" i="4"/>
  <c r="T715" i="4"/>
  <c r="U714" i="4"/>
  <c r="V713" i="4"/>
  <c r="AN716" i="4"/>
  <c r="Z718" i="4"/>
  <c r="Y589" i="4"/>
  <c r="V588" i="4"/>
  <c r="X586" i="4"/>
  <c r="S585" i="4"/>
  <c r="S717" i="4"/>
  <c r="W589" i="4"/>
  <c r="T588" i="4"/>
  <c r="V586" i="4"/>
  <c r="X584" i="4"/>
  <c r="T716" i="4"/>
  <c r="U715" i="4"/>
  <c r="V714" i="4"/>
  <c r="T589" i="4"/>
  <c r="X587" i="4"/>
  <c r="S586" i="4"/>
  <c r="U584" i="4"/>
  <c r="W713" i="4"/>
  <c r="S589" i="4"/>
  <c r="W587" i="4"/>
  <c r="R586" i="4"/>
  <c r="T584" i="4"/>
  <c r="Y588" i="4"/>
  <c r="U586" i="4"/>
  <c r="X588" i="4"/>
  <c r="T586" i="4"/>
  <c r="W588" i="4"/>
  <c r="X585" i="4"/>
  <c r="U588" i="4"/>
  <c r="W585" i="4"/>
  <c r="S588" i="4"/>
  <c r="V585" i="4"/>
  <c r="Z589" i="4"/>
  <c r="V587" i="4"/>
  <c r="T585" i="4"/>
  <c r="X589" i="4"/>
  <c r="U587" i="4"/>
  <c r="R585" i="4"/>
  <c r="V589" i="4"/>
  <c r="T587" i="4"/>
  <c r="W584" i="4"/>
  <c r="R589" i="4"/>
  <c r="R587" i="4"/>
  <c r="S584" i="4"/>
  <c r="U589" i="4"/>
  <c r="Z588" i="4"/>
  <c r="R588" i="4"/>
  <c r="S587" i="4"/>
  <c r="W586" i="4"/>
  <c r="U585" i="4"/>
  <c r="V584" i="4"/>
  <c r="R584" i="4"/>
  <c r="AO710" i="4"/>
  <c r="AJ706" i="4"/>
  <c r="AJ711" i="4"/>
  <c r="AJ717" i="4"/>
  <c r="AJ716" i="4"/>
  <c r="AJ713" i="4"/>
  <c r="AJ718" i="4"/>
  <c r="AK715" i="4"/>
  <c r="AO716" i="4"/>
  <c r="AO713" i="4"/>
  <c r="AO718" i="4"/>
  <c r="AP716" i="4"/>
  <c r="AR717" i="4"/>
  <c r="Q22" i="3"/>
  <c r="X486" i="4"/>
  <c r="X645" i="4"/>
  <c r="T643" i="4"/>
  <c r="T484" i="4"/>
  <c r="V643" i="4"/>
  <c r="AN646" i="4"/>
  <c r="V484" i="4"/>
  <c r="X644" i="4"/>
  <c r="X485" i="4"/>
  <c r="Z648" i="4"/>
  <c r="Z489" i="4"/>
  <c r="R486" i="4"/>
  <c r="R645" i="4"/>
  <c r="T648" i="4"/>
  <c r="T489" i="4"/>
  <c r="W645" i="4"/>
  <c r="W486" i="4"/>
  <c r="S488" i="4"/>
  <c r="S647" i="4"/>
  <c r="AL716" i="4"/>
  <c r="AL717" i="4"/>
  <c r="AJ699" i="4"/>
  <c r="AO707" i="4"/>
  <c r="AR689" i="4"/>
  <c r="AR675" i="4"/>
  <c r="AJ682" i="4"/>
  <c r="AN661" i="4"/>
  <c r="AK650" i="4"/>
  <c r="AN650" i="4"/>
  <c r="AP637" i="4"/>
  <c r="AN615" i="4"/>
  <c r="AL634" i="4"/>
  <c r="AP613" i="4"/>
  <c r="AO631" i="4"/>
  <c r="AP616" i="4"/>
  <c r="AJ625" i="4"/>
  <c r="AN674" i="4"/>
  <c r="V646" i="4"/>
  <c r="AP676" i="4"/>
  <c r="AP641" i="4"/>
  <c r="AL630" i="4"/>
  <c r="AR613" i="4"/>
  <c r="AO632" i="4"/>
  <c r="AJ639" i="4"/>
  <c r="AL713" i="4"/>
  <c r="AO630" i="4"/>
  <c r="AL711" i="4"/>
  <c r="AL654" i="4"/>
  <c r="AR640" i="4"/>
  <c r="S644" i="4"/>
  <c r="AL631" i="4"/>
  <c r="AP611" i="4"/>
  <c r="AO624" i="4"/>
  <c r="AP639" i="4"/>
  <c r="AS613" i="4"/>
  <c r="AL715" i="4"/>
  <c r="AP675" i="4"/>
  <c r="AK655" i="4"/>
  <c r="AL714" i="4"/>
  <c r="AN708" i="4"/>
  <c r="AJ702" i="4"/>
  <c r="AN689" i="4"/>
  <c r="AN714" i="4"/>
  <c r="AP700" i="4"/>
  <c r="AN690" i="4"/>
  <c r="AK679" i="4"/>
  <c r="AS683" i="4"/>
  <c r="AO673" i="4"/>
  <c r="AL658" i="4"/>
  <c r="AR641" i="4"/>
  <c r="AT641" i="4"/>
  <c r="R644" i="4"/>
  <c r="AS627" i="4"/>
  <c r="AL632" i="4"/>
  <c r="AP612" i="4"/>
  <c r="AO625" i="4"/>
  <c r="AP615" i="4"/>
  <c r="GX382" i="4"/>
  <c r="GX403" i="4"/>
  <c r="AO680" i="4"/>
  <c r="AP711" i="4"/>
  <c r="AO679" i="4"/>
  <c r="AP608" i="4"/>
  <c r="AQ718" i="4"/>
  <c r="AK709" i="4"/>
  <c r="AP707" i="4"/>
  <c r="AR704" i="4"/>
  <c r="AT704" i="4"/>
  <c r="AK685" i="4"/>
  <c r="AL657" i="4"/>
  <c r="AJ636" i="4"/>
  <c r="AP633" i="4"/>
  <c r="AR620" i="4"/>
  <c r="AP617" i="4"/>
  <c r="AP620" i="4"/>
  <c r="AO623" i="4"/>
  <c r="AO626" i="4"/>
  <c r="AR634" i="4"/>
  <c r="AJ633" i="4"/>
  <c r="AK631" i="4"/>
  <c r="AP610" i="4"/>
  <c r="AO609" i="4"/>
  <c r="AL613" i="4"/>
  <c r="AT655" i="4"/>
  <c r="AR710" i="4"/>
  <c r="AN711" i="4"/>
  <c r="AP671" i="4"/>
  <c r="AP718" i="4"/>
  <c r="AK708" i="4"/>
  <c r="AK688" i="4"/>
  <c r="AL695" i="4"/>
  <c r="AO690" i="4"/>
  <c r="AN675" i="4"/>
  <c r="AL661" i="4"/>
  <c r="AO650" i="4"/>
  <c r="AR662" i="4"/>
  <c r="AT662" i="4"/>
  <c r="AJ659" i="4"/>
  <c r="AJ637" i="4"/>
  <c r="AR633" i="4"/>
  <c r="AK619" i="4"/>
  <c r="AK710" i="4"/>
  <c r="AL659" i="4"/>
  <c r="AP653" i="4"/>
  <c r="AP634" i="4"/>
  <c r="AL623" i="4"/>
  <c r="AN688" i="4"/>
  <c r="AK718" i="4"/>
  <c r="AL710" i="4"/>
  <c r="AK707" i="4"/>
  <c r="AL707" i="4"/>
  <c r="AL703" i="4"/>
  <c r="AN672" i="4"/>
  <c r="AJ676" i="4"/>
  <c r="AJ665" i="4"/>
  <c r="AJ673" i="4"/>
  <c r="AP674" i="4"/>
  <c r="AN676" i="4"/>
  <c r="AS676" i="4"/>
  <c r="AL662" i="4"/>
  <c r="AP655" i="4"/>
  <c r="AP631" i="4"/>
  <c r="AO634" i="4"/>
  <c r="AJ686" i="4"/>
  <c r="AQ675" i="4"/>
  <c r="AK714" i="4"/>
  <c r="AK717" i="4"/>
  <c r="AL706" i="4"/>
  <c r="AO693" i="4"/>
  <c r="AK696" i="4"/>
  <c r="AP696" i="4"/>
  <c r="AK686" i="4"/>
  <c r="AL688" i="4"/>
  <c r="AN673" i="4"/>
  <c r="AR676" i="4"/>
  <c r="AT676" i="4"/>
  <c r="AO667" i="4"/>
  <c r="AP650" i="4"/>
  <c r="AS641" i="4"/>
  <c r="W488" i="4"/>
  <c r="AJ641" i="4"/>
  <c r="AP632" i="4"/>
  <c r="AL627" i="4"/>
  <c r="AL639" i="4"/>
  <c r="AQ704" i="4"/>
  <c r="AN701" i="4"/>
  <c r="AN704" i="4"/>
  <c r="AN703" i="4"/>
  <c r="AQ696" i="4"/>
  <c r="AN696" i="4"/>
  <c r="AN695" i="4"/>
  <c r="AN694" i="4"/>
  <c r="AN693" i="4"/>
  <c r="AQ703" i="4"/>
  <c r="AN697" i="4"/>
  <c r="AS697" i="4"/>
  <c r="AJ701" i="4"/>
  <c r="T646" i="4"/>
  <c r="T487" i="4"/>
  <c r="V488" i="4"/>
  <c r="V647" i="4"/>
  <c r="V648" i="4"/>
  <c r="AN648" i="4"/>
  <c r="V489" i="4"/>
  <c r="AL674" i="4"/>
  <c r="AL673" i="4"/>
  <c r="AL671" i="4"/>
  <c r="AL675" i="4"/>
  <c r="AN668" i="4"/>
  <c r="AN664" i="4"/>
  <c r="AN669" i="4"/>
  <c r="AN665" i="4"/>
  <c r="AQ668" i="4"/>
  <c r="AN667" i="4"/>
  <c r="S645" i="4"/>
  <c r="S486" i="4"/>
  <c r="W648" i="4"/>
  <c r="W489" i="4"/>
  <c r="AO700" i="4"/>
  <c r="AO704" i="4"/>
  <c r="AO703" i="4"/>
  <c r="AN700" i="4"/>
  <c r="AL701" i="4"/>
  <c r="AL694" i="4"/>
  <c r="AL682" i="4"/>
  <c r="AL680" i="4"/>
  <c r="AL683" i="4"/>
  <c r="AL678" i="4"/>
  <c r="T645" i="4"/>
  <c r="AL645" i="4"/>
  <c r="T486" i="4"/>
  <c r="X648" i="4"/>
  <c r="X489" i="4"/>
  <c r="R484" i="4"/>
  <c r="R643" i="4"/>
  <c r="U486" i="4"/>
  <c r="U645" i="4"/>
  <c r="X647" i="4"/>
  <c r="X488" i="4"/>
  <c r="AN717" i="4"/>
  <c r="AN715" i="4"/>
  <c r="AN713" i="4"/>
  <c r="AN718" i="4"/>
  <c r="AS718" i="4"/>
  <c r="AO708" i="4"/>
  <c r="AO711" i="4"/>
  <c r="AO706" i="4"/>
  <c r="AN687" i="4"/>
  <c r="AN685" i="4"/>
  <c r="AN686" i="4"/>
  <c r="AQ689" i="4"/>
  <c r="AP690" i="4"/>
  <c r="AP687" i="4"/>
  <c r="AP688" i="4"/>
  <c r="AR690" i="4"/>
  <c r="AP686" i="4"/>
  <c r="AR668" i="4"/>
  <c r="AP664" i="4"/>
  <c r="AP668" i="4"/>
  <c r="AP666" i="4"/>
  <c r="AR669" i="4"/>
  <c r="AP665" i="4"/>
  <c r="AP669" i="4"/>
  <c r="Y488" i="4"/>
  <c r="Y647" i="4"/>
  <c r="S484" i="4"/>
  <c r="S643" i="4"/>
  <c r="T485" i="4"/>
  <c r="T644" i="4"/>
  <c r="AL644" i="4"/>
  <c r="W487" i="4"/>
  <c r="W646" i="4"/>
  <c r="AJ715" i="4"/>
  <c r="AO699" i="4"/>
  <c r="AP702" i="4"/>
  <c r="AP701" i="4"/>
  <c r="AP699" i="4"/>
  <c r="AR703" i="4"/>
  <c r="AP703" i="4"/>
  <c r="AO696" i="4"/>
  <c r="AO695" i="4"/>
  <c r="AO697" i="4"/>
  <c r="AO681" i="4"/>
  <c r="AO678" i="4"/>
  <c r="AO683" i="4"/>
  <c r="AT627" i="4"/>
  <c r="AL702" i="4"/>
  <c r="AL699" i="4"/>
  <c r="AL704" i="4"/>
  <c r="Y489" i="4"/>
  <c r="Y648" i="4"/>
  <c r="R489" i="4"/>
  <c r="R648" i="4"/>
  <c r="AO702" i="4"/>
  <c r="U643" i="4"/>
  <c r="U484" i="4"/>
  <c r="V644" i="4"/>
  <c r="V485" i="4"/>
  <c r="R488" i="4"/>
  <c r="R647" i="4"/>
  <c r="S489" i="4"/>
  <c r="S648" i="4"/>
  <c r="AJ707" i="4"/>
  <c r="AP694" i="4"/>
  <c r="AJ693" i="4"/>
  <c r="AJ692" i="4"/>
  <c r="AJ697" i="4"/>
  <c r="AJ695" i="4"/>
  <c r="AN680" i="4"/>
  <c r="AL676" i="4"/>
  <c r="W485" i="4"/>
  <c r="W644" i="4"/>
  <c r="AL672" i="4"/>
  <c r="AJ666" i="4"/>
  <c r="AT697" i="4"/>
  <c r="AO715" i="4"/>
  <c r="AO714" i="4"/>
  <c r="AO717" i="4"/>
  <c r="AP713" i="4"/>
  <c r="AP717" i="4"/>
  <c r="AP715" i="4"/>
  <c r="AR718" i="4"/>
  <c r="AT718" i="4"/>
  <c r="AQ711" i="4"/>
  <c r="AS711" i="4"/>
  <c r="AO692" i="4"/>
  <c r="AN692" i="4"/>
  <c r="AO687" i="4"/>
  <c r="AO685" i="4"/>
  <c r="AO686" i="4"/>
  <c r="AO689" i="4"/>
  <c r="AQ669" i="4"/>
  <c r="AS669" i="4"/>
  <c r="AL646" i="4"/>
  <c r="W484" i="4"/>
  <c r="W643" i="4"/>
  <c r="R646" i="4"/>
  <c r="R487" i="4"/>
  <c r="T647" i="4"/>
  <c r="T488" i="4"/>
  <c r="AK694" i="4"/>
  <c r="AK692" i="4"/>
  <c r="AK697" i="4"/>
  <c r="AP695" i="4"/>
  <c r="AP693" i="4"/>
  <c r="AR696" i="4"/>
  <c r="AK680" i="4"/>
  <c r="AK678" i="4"/>
  <c r="AK683" i="4"/>
  <c r="AK682" i="4"/>
  <c r="AQ682" i="4"/>
  <c r="AN681" i="4"/>
  <c r="AN682" i="4"/>
  <c r="AN679" i="4"/>
  <c r="AN678" i="4"/>
  <c r="AP682" i="4"/>
  <c r="AP681" i="4"/>
  <c r="AR683" i="4"/>
  <c r="AT683" i="4"/>
  <c r="AP678" i="4"/>
  <c r="AP679" i="4"/>
  <c r="AR682" i="4"/>
  <c r="AN666" i="4"/>
  <c r="AO660" i="4"/>
  <c r="AO661" i="4"/>
  <c r="AO662" i="4"/>
  <c r="AO659" i="4"/>
  <c r="X484" i="4"/>
  <c r="X643" i="4"/>
  <c r="S487" i="4"/>
  <c r="S646" i="4"/>
  <c r="U647" i="4"/>
  <c r="U488" i="4"/>
  <c r="AL667" i="4"/>
  <c r="AL643" i="4"/>
  <c r="AJ688" i="4"/>
  <c r="AO654" i="4"/>
  <c r="AK653" i="4"/>
  <c r="AK716" i="4"/>
  <c r="AR711" i="4"/>
  <c r="AT711" i="4"/>
  <c r="AQ710" i="4"/>
  <c r="AK703" i="4"/>
  <c r="AL696" i="4"/>
  <c r="AJ689" i="4"/>
  <c r="AJ679" i="4"/>
  <c r="AP673" i="4"/>
  <c r="AO674" i="4"/>
  <c r="AL666" i="4"/>
  <c r="AP659" i="4"/>
  <c r="AN657" i="4"/>
  <c r="AK661" i="4"/>
  <c r="AJ653" i="4"/>
  <c r="AO652" i="4"/>
  <c r="AK652" i="4"/>
  <c r="AL647" i="4"/>
  <c r="AN644" i="4"/>
  <c r="AK638" i="4"/>
  <c r="AL610" i="4"/>
  <c r="AL629" i="4"/>
  <c r="AJ629" i="4"/>
  <c r="AR612" i="4"/>
  <c r="AL626" i="4"/>
  <c r="AK620" i="4"/>
  <c r="AL692" i="4"/>
  <c r="AO664" i="4"/>
  <c r="AK659" i="4"/>
  <c r="AJ651" i="4"/>
  <c r="AK654" i="4"/>
  <c r="AL648" i="4"/>
  <c r="AN643" i="4"/>
  <c r="AJ631" i="4"/>
  <c r="AO668" i="4"/>
  <c r="AK658" i="4"/>
  <c r="AJ654" i="4"/>
  <c r="AN647" i="4"/>
  <c r="AJ620" i="4"/>
  <c r="AJ632" i="4"/>
  <c r="AO672" i="4"/>
  <c r="AJ667" i="4"/>
  <c r="AO669" i="4"/>
  <c r="AJ660" i="4"/>
  <c r="AQ662" i="4"/>
  <c r="AS662" i="4"/>
  <c r="AK662" i="4"/>
  <c r="AJ655" i="4"/>
  <c r="AR654" i="4"/>
  <c r="AQ647" i="4"/>
  <c r="U487" i="4"/>
  <c r="AJ615" i="4"/>
  <c r="AP629" i="4"/>
  <c r="AO622" i="4"/>
  <c r="AK618" i="4"/>
  <c r="AO666" i="4"/>
  <c r="AN645" i="4"/>
  <c r="AJ616" i="4"/>
  <c r="AO612" i="4"/>
  <c r="AJ714" i="4"/>
  <c r="AJ709" i="4"/>
  <c r="AN707" i="4"/>
  <c r="AK711" i="4"/>
  <c r="AK689" i="4"/>
  <c r="AJ710" i="4"/>
  <c r="AN706" i="4"/>
  <c r="AJ704" i="4"/>
  <c r="AK690" i="4"/>
  <c r="AL651" i="4"/>
  <c r="AJ617" i="4"/>
  <c r="AO608" i="4"/>
  <c r="AQ648" i="4"/>
  <c r="AS648" i="4"/>
  <c r="AJ618" i="4"/>
  <c r="AO611" i="4"/>
  <c r="AO610" i="4"/>
  <c r="AO651" i="4"/>
  <c r="T22" i="3"/>
  <c r="V22" i="3"/>
  <c r="X22" i="3"/>
  <c r="O22" i="3"/>
  <c r="Z22" i="3"/>
  <c r="AD22" i="3"/>
  <c r="AC22" i="3"/>
  <c r="P22" i="3"/>
  <c r="D22" i="3"/>
  <c r="L22" i="3"/>
  <c r="C22" i="3"/>
  <c r="I22" i="3"/>
  <c r="U22" i="3"/>
  <c r="J22" i="3"/>
  <c r="AB22" i="3"/>
  <c r="AA22" i="3"/>
  <c r="S22" i="3"/>
  <c r="E22" i="3"/>
  <c r="R22" i="3"/>
  <c r="Y22" i="3"/>
  <c r="K22" i="3"/>
  <c r="H22" i="3"/>
  <c r="B22" i="3"/>
  <c r="A22" i="3"/>
  <c r="AE22" i="3"/>
  <c r="M22" i="3"/>
  <c r="F22" i="3"/>
  <c r="AT634" i="4"/>
  <c r="AT620" i="4"/>
  <c r="AT613" i="4"/>
  <c r="AP645" i="4"/>
  <c r="AP646" i="4"/>
  <c r="AP647" i="4"/>
  <c r="AP648" i="4"/>
  <c r="AR648" i="4"/>
  <c r="AP644" i="4"/>
  <c r="AP643" i="4"/>
  <c r="AR647" i="4"/>
  <c r="AK643" i="4"/>
  <c r="AK648" i="4"/>
  <c r="AK644" i="4"/>
  <c r="AK645" i="4"/>
  <c r="AK646" i="4"/>
  <c r="AK647" i="4"/>
  <c r="AT669" i="4"/>
  <c r="AS704" i="4"/>
  <c r="AO643" i="4"/>
  <c r="AO648" i="4"/>
  <c r="AO645" i="4"/>
  <c r="AO644" i="4"/>
  <c r="AO646" i="4"/>
  <c r="AO647" i="4"/>
  <c r="AJ644" i="4"/>
  <c r="AJ643" i="4"/>
  <c r="AJ645" i="4"/>
  <c r="AJ646" i="4"/>
  <c r="AJ648" i="4"/>
  <c r="AJ647" i="4"/>
  <c r="AT648" i="4"/>
  <c r="AJ662" i="1"/>
  <c r="AR648" i="1"/>
  <c r="AN702" i="1"/>
  <c r="AO640" i="1"/>
  <c r="AN697" i="1"/>
  <c r="AO718" i="1"/>
  <c r="AN681" i="1"/>
  <c r="AJ675" i="1"/>
  <c r="AL660" i="1"/>
  <c r="AK717" i="1"/>
  <c r="AL634" i="1"/>
  <c r="AP718" i="1"/>
  <c r="AJ626" i="1"/>
  <c r="AN626" i="1"/>
  <c r="AO703" i="1"/>
  <c r="AK660" i="1"/>
  <c r="AO626" i="1"/>
  <c r="AK613" i="1"/>
  <c r="AJ620" i="1"/>
  <c r="AP676" i="1"/>
  <c r="AN647" i="1"/>
  <c r="AO612" i="1"/>
  <c r="AN710" i="1"/>
  <c r="AJ654" i="1"/>
  <c r="AN613" i="1"/>
  <c r="AO697" i="1"/>
  <c r="AJ641" i="1"/>
  <c r="AP632" i="1"/>
  <c r="AK627" i="1"/>
  <c r="AR627" i="1"/>
  <c r="AK710" i="1"/>
  <c r="AJ696" i="1"/>
  <c r="AP689" i="1"/>
  <c r="AK689" i="1"/>
  <c r="AK675" i="1"/>
  <c r="AN676" i="1"/>
  <c r="AJ668" i="1"/>
  <c r="AN668" i="1"/>
  <c r="AJ633" i="1"/>
  <c r="AP627" i="1"/>
  <c r="AR703" i="1"/>
  <c r="AR640" i="1"/>
  <c r="AK626" i="1"/>
  <c r="AL718" i="1"/>
  <c r="AO661" i="1"/>
  <c r="AK619" i="1"/>
  <c r="AL681" i="1"/>
  <c r="AO689" i="1"/>
  <c r="AL647" i="1"/>
  <c r="AR682" i="1"/>
  <c r="AP653" i="1"/>
  <c r="AK634" i="1"/>
  <c r="AN634" i="1"/>
  <c r="AK610" i="1"/>
  <c r="AP697" i="1"/>
  <c r="AL689" i="1"/>
  <c r="AO682" i="1"/>
  <c r="AO676" i="1"/>
  <c r="AL668" i="1"/>
  <c r="AO668" i="1"/>
  <c r="AR661" i="1"/>
  <c r="AJ647" i="1"/>
  <c r="AQ613" i="1"/>
  <c r="AN608" i="1"/>
  <c r="AP710" i="1"/>
  <c r="AL702" i="1"/>
  <c r="AK696" i="1"/>
  <c r="AK683" i="1"/>
  <c r="AK668" i="1"/>
  <c r="AL655" i="1"/>
  <c r="AO655" i="1"/>
  <c r="AQ640" i="1"/>
  <c r="AJ613" i="1"/>
  <c r="AP615" i="1"/>
  <c r="AL626" i="1"/>
  <c r="AN618" i="1"/>
  <c r="AO634" i="1"/>
  <c r="AN620" i="1"/>
  <c r="AS620" i="1"/>
  <c r="AJ689" i="1"/>
  <c r="AL676" i="1"/>
  <c r="AQ661" i="1"/>
  <c r="AK622" i="1"/>
  <c r="AJ710" i="1"/>
  <c r="AJ704" i="1"/>
  <c r="AP668" i="1"/>
  <c r="AK647" i="1"/>
  <c r="AK624" i="1"/>
  <c r="AJ608" i="1"/>
  <c r="AL613" i="1"/>
  <c r="AP611" i="1"/>
  <c r="AR612" i="1"/>
  <c r="AP616" i="1"/>
  <c r="AL619" i="1"/>
  <c r="AR620" i="1"/>
  <c r="AT620" i="1"/>
  <c r="AP622" i="1"/>
  <c r="AP624" i="1"/>
  <c r="AP626" i="1"/>
  <c r="AK629" i="1"/>
  <c r="AK631" i="1"/>
  <c r="AK633" i="1"/>
  <c r="AP634" i="1"/>
  <c r="AN637" i="1"/>
  <c r="AN639" i="1"/>
  <c r="AK641" i="1"/>
  <c r="AP643" i="1"/>
  <c r="AP645" i="1"/>
  <c r="AP647" i="1"/>
  <c r="AK650" i="1"/>
  <c r="AK652" i="1"/>
  <c r="AK654" i="1"/>
  <c r="AP655" i="1"/>
  <c r="AN658" i="1"/>
  <c r="AN660" i="1"/>
  <c r="AK662" i="1"/>
  <c r="AJ665" i="1"/>
  <c r="AJ667" i="1"/>
  <c r="AQ668" i="1"/>
  <c r="AL671" i="1"/>
  <c r="AL673" i="1"/>
  <c r="AL675" i="1"/>
  <c r="AQ676" i="1"/>
  <c r="AO679" i="1"/>
  <c r="AO681" i="1"/>
  <c r="AL683" i="1"/>
  <c r="AJ686" i="1"/>
  <c r="AJ688" i="1"/>
  <c r="AQ689" i="1"/>
  <c r="AL692" i="1"/>
  <c r="AL694" i="1"/>
  <c r="AL696" i="1"/>
  <c r="AQ697" i="1"/>
  <c r="AS697" i="1"/>
  <c r="AO700" i="1"/>
  <c r="AO702" i="1"/>
  <c r="AL704" i="1"/>
  <c r="AJ707" i="1"/>
  <c r="AJ709" i="1"/>
  <c r="AQ710" i="1"/>
  <c r="AL713" i="1"/>
  <c r="AL715" i="1"/>
  <c r="AL717" i="1"/>
  <c r="AQ718" i="1"/>
  <c r="AJ609" i="1"/>
  <c r="AL612" i="1"/>
  <c r="AO611" i="1"/>
  <c r="AR613" i="1"/>
  <c r="AK617" i="1"/>
  <c r="AN619" i="1"/>
  <c r="AJ615" i="1"/>
  <c r="AJ623" i="1"/>
  <c r="AJ625" i="1"/>
  <c r="AQ626" i="1"/>
  <c r="AL629" i="1"/>
  <c r="AL631" i="1"/>
  <c r="AL633" i="1"/>
  <c r="AQ634" i="1"/>
  <c r="AS634" i="1"/>
  <c r="AO637" i="1"/>
  <c r="AO639" i="1"/>
  <c r="AL641" i="1"/>
  <c r="AJ644" i="1"/>
  <c r="AJ646" i="1"/>
  <c r="AQ647" i="1"/>
  <c r="AL650" i="1"/>
  <c r="AL652" i="1"/>
  <c r="AL654" i="1"/>
  <c r="AQ655" i="1"/>
  <c r="AS655" i="1"/>
  <c r="AO658" i="1"/>
  <c r="AO660" i="1"/>
  <c r="AL662" i="1"/>
  <c r="AK665" i="1"/>
  <c r="AK667" i="1"/>
  <c r="AR668" i="1"/>
  <c r="AN671" i="1"/>
  <c r="AN673" i="1"/>
  <c r="AN675" i="1"/>
  <c r="AR676" i="1"/>
  <c r="AT676" i="1"/>
  <c r="AP679" i="1"/>
  <c r="AP681" i="1"/>
  <c r="AN683" i="1"/>
  <c r="AK686" i="1"/>
  <c r="AK688" i="1"/>
  <c r="AR689" i="1"/>
  <c r="AN692" i="1"/>
  <c r="AN694" i="1"/>
  <c r="AN696" i="1"/>
  <c r="AR697" i="1"/>
  <c r="AP700" i="1"/>
  <c r="AP702" i="1"/>
  <c r="AN704" i="1"/>
  <c r="AK707" i="1"/>
  <c r="AK709" i="1"/>
  <c r="AR710" i="1"/>
  <c r="AN713" i="1"/>
  <c r="AN715" i="1"/>
  <c r="AN717" i="1"/>
  <c r="AR718" i="1"/>
  <c r="AJ610" i="1"/>
  <c r="AL611" i="1"/>
  <c r="AN611" i="1"/>
  <c r="AQ612" i="1"/>
  <c r="AL617" i="1"/>
  <c r="AO619" i="1"/>
  <c r="AJ616" i="1"/>
  <c r="AK623" i="1"/>
  <c r="AK625" i="1"/>
  <c r="AR626" i="1"/>
  <c r="AN629" i="1"/>
  <c r="AN631" i="1"/>
  <c r="AN633" i="1"/>
  <c r="AR634" i="1"/>
  <c r="AT634" i="1"/>
  <c r="AP637" i="1"/>
  <c r="AP639" i="1"/>
  <c r="AN641" i="1"/>
  <c r="AK644" i="1"/>
  <c r="AK646" i="1"/>
  <c r="AR647" i="1"/>
  <c r="AN650" i="1"/>
  <c r="AN652" i="1"/>
  <c r="AN654" i="1"/>
  <c r="AR655" i="1"/>
  <c r="AT655" i="1"/>
  <c r="AP658" i="1"/>
  <c r="AP660" i="1"/>
  <c r="AN662" i="1"/>
  <c r="AL665" i="1"/>
  <c r="AL667" i="1"/>
  <c r="AJ669" i="1"/>
  <c r="AO671" i="1"/>
  <c r="AO673" i="1"/>
  <c r="AO675" i="1"/>
  <c r="AJ678" i="1"/>
  <c r="AJ680" i="1"/>
  <c r="AJ682" i="1"/>
  <c r="AO683" i="1"/>
  <c r="AL686" i="1"/>
  <c r="AL688" i="1"/>
  <c r="AJ690" i="1"/>
  <c r="AO692" i="1"/>
  <c r="AO694" i="1"/>
  <c r="AO696" i="1"/>
  <c r="AJ699" i="1"/>
  <c r="AJ701" i="1"/>
  <c r="AJ703" i="1"/>
  <c r="AO704" i="1"/>
  <c r="AL707" i="1"/>
  <c r="AL709" i="1"/>
  <c r="AJ711" i="1"/>
  <c r="AO713" i="1"/>
  <c r="AO715" i="1"/>
  <c r="AO717" i="1"/>
  <c r="AJ611" i="1"/>
  <c r="AL610" i="1"/>
  <c r="AP610" i="1"/>
  <c r="AO609" i="1"/>
  <c r="AN617" i="1"/>
  <c r="AP619" i="1"/>
  <c r="AJ617" i="1"/>
  <c r="AL623" i="1"/>
  <c r="AL625" i="1"/>
  <c r="AJ627" i="1"/>
  <c r="AO629" i="1"/>
  <c r="AO631" i="1"/>
  <c r="AO633" i="1"/>
  <c r="AJ636" i="1"/>
  <c r="AJ638" i="1"/>
  <c r="AJ640" i="1"/>
  <c r="AO641" i="1"/>
  <c r="AL644" i="1"/>
  <c r="AL646" i="1"/>
  <c r="AJ648" i="1"/>
  <c r="AO650" i="1"/>
  <c r="AO652" i="1"/>
  <c r="AO654" i="1"/>
  <c r="AJ657" i="1"/>
  <c r="AJ659" i="1"/>
  <c r="AJ661" i="1"/>
  <c r="AO662" i="1"/>
  <c r="AN665" i="1"/>
  <c r="AN667" i="1"/>
  <c r="AK669" i="1"/>
  <c r="AP671" i="1"/>
  <c r="AP673" i="1"/>
  <c r="AP675" i="1"/>
  <c r="AK678" i="1"/>
  <c r="AK680" i="1"/>
  <c r="AK682" i="1"/>
  <c r="AP683" i="1"/>
  <c r="AN686" i="1"/>
  <c r="AN688" i="1"/>
  <c r="AK690" i="1"/>
  <c r="AP692" i="1"/>
  <c r="AP694" i="1"/>
  <c r="AP696" i="1"/>
  <c r="AK699" i="1"/>
  <c r="AK701" i="1"/>
  <c r="AK703" i="1"/>
  <c r="AP704" i="1"/>
  <c r="AN707" i="1"/>
  <c r="AN709" i="1"/>
  <c r="AK711" i="1"/>
  <c r="AP713" i="1"/>
  <c r="AP715" i="1"/>
  <c r="AP717" i="1"/>
  <c r="AJ612" i="1"/>
  <c r="AL609" i="1"/>
  <c r="AO610" i="1"/>
  <c r="AK615" i="1"/>
  <c r="AO617" i="1"/>
  <c r="AQ619" i="1"/>
  <c r="AJ618" i="1"/>
  <c r="AN623" i="1"/>
  <c r="AN625" i="1"/>
  <c r="AP629" i="1"/>
  <c r="AP631" i="1"/>
  <c r="AP633" i="1"/>
  <c r="AK636" i="1"/>
  <c r="AK638" i="1"/>
  <c r="AK640" i="1"/>
  <c r="AP641" i="1"/>
  <c r="AN644" i="1"/>
  <c r="AN646" i="1"/>
  <c r="AK648" i="1"/>
  <c r="AP650" i="1"/>
  <c r="AP652" i="1"/>
  <c r="AP654" i="1"/>
  <c r="AK657" i="1"/>
  <c r="AK659" i="1"/>
  <c r="AK661" i="1"/>
  <c r="AQ662" i="1"/>
  <c r="AS662" i="1"/>
  <c r="AO665" i="1"/>
  <c r="AO667" i="1"/>
  <c r="AL669" i="1"/>
  <c r="AJ672" i="1"/>
  <c r="AJ674" i="1"/>
  <c r="AQ675" i="1"/>
  <c r="AL678" i="1"/>
  <c r="AL680" i="1"/>
  <c r="AL682" i="1"/>
  <c r="AQ683" i="1"/>
  <c r="AO686" i="1"/>
  <c r="AO688" i="1"/>
  <c r="AL690" i="1"/>
  <c r="AJ693" i="1"/>
  <c r="AJ695" i="1"/>
  <c r="AQ696" i="1"/>
  <c r="AL699" i="1"/>
  <c r="AL701" i="1"/>
  <c r="AL703" i="1"/>
  <c r="AQ704" i="1"/>
  <c r="AO707" i="1"/>
  <c r="AO709" i="1"/>
  <c r="AL711" i="1"/>
  <c r="AJ714" i="1"/>
  <c r="AJ716" i="1"/>
  <c r="AQ717" i="1"/>
  <c r="AN610" i="1"/>
  <c r="AL615" i="1"/>
  <c r="AP617" i="1"/>
  <c r="AR619" i="1"/>
  <c r="AJ619" i="1"/>
  <c r="AO623" i="1"/>
  <c r="AO625" i="1"/>
  <c r="AL627" i="1"/>
  <c r="AJ630" i="1"/>
  <c r="AJ632" i="1"/>
  <c r="AQ633" i="1"/>
  <c r="AL636" i="1"/>
  <c r="AL638" i="1"/>
  <c r="AL640" i="1"/>
  <c r="AQ641" i="1"/>
  <c r="AS641" i="1"/>
  <c r="AO644" i="1"/>
  <c r="AO646" i="1"/>
  <c r="AL648" i="1"/>
  <c r="AJ651" i="1"/>
  <c r="AJ653" i="1"/>
  <c r="AQ654" i="1"/>
  <c r="AL657" i="1"/>
  <c r="AL659" i="1"/>
  <c r="AL661" i="1"/>
  <c r="AR662" i="1"/>
  <c r="AP665" i="1"/>
  <c r="AP667" i="1"/>
  <c r="AN669" i="1"/>
  <c r="AK672" i="1"/>
  <c r="AK674" i="1"/>
  <c r="AR675" i="1"/>
  <c r="AN678" i="1"/>
  <c r="AN680" i="1"/>
  <c r="AN682" i="1"/>
  <c r="AR683" i="1"/>
  <c r="AP686" i="1"/>
  <c r="AP688" i="1"/>
  <c r="AN690" i="1"/>
  <c r="AK693" i="1"/>
  <c r="AK695" i="1"/>
  <c r="AR696" i="1"/>
  <c r="AN699" i="1"/>
  <c r="AN701" i="1"/>
  <c r="AN703" i="1"/>
  <c r="AR704" i="1"/>
  <c r="AP707" i="1"/>
  <c r="AP709" i="1"/>
  <c r="AN711" i="1"/>
  <c r="AK714" i="1"/>
  <c r="AK716" i="1"/>
  <c r="AR717" i="1"/>
  <c r="AK608" i="1"/>
  <c r="AP613" i="1"/>
  <c r="AP609" i="1"/>
  <c r="AN615" i="1"/>
  <c r="AK618" i="1"/>
  <c r="AK620" i="1"/>
  <c r="AP623" i="1"/>
  <c r="AP625" i="1"/>
  <c r="AN627" i="1"/>
  <c r="AK630" i="1"/>
  <c r="AK632" i="1"/>
  <c r="AR633" i="1"/>
  <c r="AN636" i="1"/>
  <c r="AN638" i="1"/>
  <c r="AN640" i="1"/>
  <c r="AR641" i="1"/>
  <c r="AT641" i="1"/>
  <c r="AP644" i="1"/>
  <c r="AP646" i="1"/>
  <c r="AN648" i="1"/>
  <c r="AK651" i="1"/>
  <c r="AK653" i="1"/>
  <c r="AR654" i="1"/>
  <c r="AN657" i="1"/>
  <c r="AN659" i="1"/>
  <c r="AN661" i="1"/>
  <c r="AJ664" i="1"/>
  <c r="AJ666" i="1"/>
  <c r="AO669" i="1"/>
  <c r="AL672" i="1"/>
  <c r="AL674" i="1"/>
  <c r="AJ676" i="1"/>
  <c r="AO678" i="1"/>
  <c r="AO680" i="1"/>
  <c r="AJ685" i="1"/>
  <c r="AJ687" i="1"/>
  <c r="AO690" i="1"/>
  <c r="AL693" i="1"/>
  <c r="AL695" i="1"/>
  <c r="AJ697" i="1"/>
  <c r="AO699" i="1"/>
  <c r="AO701" i="1"/>
  <c r="AJ706" i="1"/>
  <c r="AJ708" i="1"/>
  <c r="AO711" i="1"/>
  <c r="AL714" i="1"/>
  <c r="AL716" i="1"/>
  <c r="AJ718" i="1"/>
  <c r="AP662" i="1"/>
  <c r="S730" i="1"/>
  <c r="AK609" i="1"/>
  <c r="AO613" i="1"/>
  <c r="AO608" i="1"/>
  <c r="AO615" i="1"/>
  <c r="AL618" i="1"/>
  <c r="AL620" i="1"/>
  <c r="AJ622" i="1"/>
  <c r="AJ624" i="1"/>
  <c r="AO627" i="1"/>
  <c r="AL630" i="1"/>
  <c r="AL632" i="1"/>
  <c r="AJ634" i="1"/>
  <c r="AO636" i="1"/>
  <c r="AO638" i="1"/>
  <c r="AJ643" i="1"/>
  <c r="AJ645" i="1"/>
  <c r="AO648" i="1"/>
  <c r="AL651" i="1"/>
  <c r="AL653" i="1"/>
  <c r="AJ655" i="1"/>
  <c r="AO657" i="1"/>
  <c r="AO659" i="1"/>
  <c r="AK664" i="1"/>
  <c r="AK666" i="1"/>
  <c r="AP669" i="1"/>
  <c r="AN672" i="1"/>
  <c r="AN674" i="1"/>
  <c r="AK676" i="1"/>
  <c r="AP678" i="1"/>
  <c r="AP680" i="1"/>
  <c r="AP682" i="1"/>
  <c r="AK685" i="1"/>
  <c r="AK687" i="1"/>
  <c r="AP690" i="1"/>
  <c r="AN693" i="1"/>
  <c r="AN695" i="1"/>
  <c r="AK697" i="1"/>
  <c r="AP699" i="1"/>
  <c r="AP701" i="1"/>
  <c r="AP703" i="1"/>
  <c r="AK706" i="1"/>
  <c r="AK708" i="1"/>
  <c r="AP711" i="1"/>
  <c r="AN714" i="1"/>
  <c r="AN716" i="1"/>
  <c r="AK718" i="1"/>
  <c r="AN630" i="1"/>
  <c r="AN632" i="1"/>
  <c r="AP636" i="1"/>
  <c r="AP638" i="1"/>
  <c r="AP640" i="1"/>
  <c r="AK643" i="1"/>
  <c r="AK645" i="1"/>
  <c r="AP648" i="1"/>
  <c r="AT648" i="1"/>
  <c r="AN651" i="1"/>
  <c r="AN653" i="1"/>
  <c r="AP657" i="1"/>
  <c r="AP659" i="1"/>
  <c r="AP661" i="1"/>
  <c r="AL664" i="1"/>
  <c r="AL666" i="1"/>
  <c r="AQ669" i="1"/>
  <c r="AO672" i="1"/>
  <c r="AO674" i="1"/>
  <c r="AJ679" i="1"/>
  <c r="AJ681" i="1"/>
  <c r="AQ682" i="1"/>
  <c r="AL685" i="1"/>
  <c r="AL687" i="1"/>
  <c r="AQ690" i="1"/>
  <c r="AO693" i="1"/>
  <c r="AO695" i="1"/>
  <c r="AJ700" i="1"/>
  <c r="AJ702" i="1"/>
  <c r="AQ703" i="1"/>
  <c r="AL706" i="1"/>
  <c r="AL708" i="1"/>
  <c r="AQ711" i="1"/>
  <c r="AS711" i="1"/>
  <c r="AO714" i="1"/>
  <c r="AO716" i="1"/>
  <c r="AK611" i="1"/>
  <c r="AP612" i="1"/>
  <c r="AK616" i="1"/>
  <c r="AO618" i="1"/>
  <c r="AO620" i="1"/>
  <c r="AL622" i="1"/>
  <c r="AL624" i="1"/>
  <c r="AQ627" i="1"/>
  <c r="AO630" i="1"/>
  <c r="AO632" i="1"/>
  <c r="AJ637" i="1"/>
  <c r="AJ639" i="1"/>
  <c r="AL643" i="1"/>
  <c r="AL645" i="1"/>
  <c r="AQ648" i="1"/>
  <c r="AO651" i="1"/>
  <c r="AO653" i="1"/>
  <c r="AJ658" i="1"/>
  <c r="AJ660" i="1"/>
  <c r="AN664" i="1"/>
  <c r="AN666" i="1"/>
  <c r="AR669" i="1"/>
  <c r="AP672" i="1"/>
  <c r="AP674" i="1"/>
  <c r="AK679" i="1"/>
  <c r="AK681" i="1"/>
  <c r="AN685" i="1"/>
  <c r="AN687" i="1"/>
  <c r="AR690" i="1"/>
  <c r="AP693" i="1"/>
  <c r="AP695" i="1"/>
  <c r="AK700" i="1"/>
  <c r="AK702" i="1"/>
  <c r="AN706" i="1"/>
  <c r="AN708" i="1"/>
  <c r="AR711" i="1"/>
  <c r="AP714" i="1"/>
  <c r="AP716" i="1"/>
  <c r="AN718" i="1"/>
  <c r="AN616" i="1"/>
  <c r="AK612" i="1"/>
  <c r="AN609" i="1"/>
  <c r="AP618" i="1"/>
  <c r="AN622" i="1"/>
  <c r="AN624" i="1"/>
  <c r="AP630" i="1"/>
  <c r="AK637" i="1"/>
  <c r="AN643" i="1"/>
  <c r="AN645" i="1"/>
  <c r="AP651" i="1"/>
  <c r="AK658" i="1"/>
  <c r="AO664" i="1"/>
  <c r="AO666" i="1"/>
  <c r="AJ671" i="1"/>
  <c r="AJ673" i="1"/>
  <c r="AL679" i="1"/>
  <c r="AO685" i="1"/>
  <c r="AO687" i="1"/>
  <c r="AJ692" i="1"/>
  <c r="AJ694" i="1"/>
  <c r="AL700" i="1"/>
  <c r="AO706" i="1"/>
  <c r="AO708" i="1"/>
  <c r="AJ713" i="1"/>
  <c r="AJ715" i="1"/>
  <c r="AN612" i="1"/>
  <c r="AO622" i="1"/>
  <c r="AO624" i="1"/>
  <c r="AJ629" i="1"/>
  <c r="AJ631" i="1"/>
  <c r="AL637" i="1"/>
  <c r="AO643" i="1"/>
  <c r="AO645" i="1"/>
  <c r="AJ650" i="1"/>
  <c r="AJ652" i="1"/>
  <c r="AL658" i="1"/>
  <c r="AP664" i="1"/>
  <c r="AP666" i="1"/>
  <c r="AK671" i="1"/>
  <c r="AK673" i="1"/>
  <c r="AN679" i="1"/>
  <c r="AP685" i="1"/>
  <c r="AP687" i="1"/>
  <c r="AK692" i="1"/>
  <c r="AK694" i="1"/>
  <c r="AN700" i="1"/>
  <c r="AP706" i="1"/>
  <c r="AP708" i="1"/>
  <c r="AK713" i="1"/>
  <c r="AK715" i="1"/>
  <c r="AS683" i="1"/>
  <c r="AS648" i="1"/>
  <c r="AT627" i="1"/>
  <c r="AT711" i="1"/>
  <c r="AT697" i="1"/>
  <c r="AT718" i="1"/>
  <c r="AT704" i="1"/>
  <c r="AS627" i="1"/>
  <c r="AS676" i="1"/>
  <c r="AS613" i="1"/>
  <c r="AS669" i="1"/>
  <c r="AS704" i="1"/>
  <c r="AT613" i="1"/>
  <c r="AS718" i="1"/>
  <c r="AT662" i="1"/>
  <c r="AT683" i="1"/>
  <c r="AT669" i="1"/>
</calcChain>
</file>

<file path=xl/sharedStrings.xml><?xml version="1.0" encoding="utf-8"?>
<sst xmlns="http://schemas.openxmlformats.org/spreadsheetml/2006/main" count="7714" uniqueCount="618">
  <si>
    <t>Номер договора:</t>
  </si>
  <si>
    <t>Название объекта:</t>
  </si>
  <si>
    <t>Заказчик:</t>
  </si>
  <si>
    <t>Наименование ведомости:</t>
  </si>
  <si>
    <t>Лаб. № пробы</t>
  </si>
  <si>
    <t>Наименование выработки</t>
  </si>
  <si>
    <t>Глубина отбора образца, м</t>
  </si>
  <si>
    <t>Наименование грунта</t>
  </si>
  <si>
    <t>Гранулометрический состав, %</t>
  </si>
  <si>
    <t>Физические характиристики</t>
  </si>
  <si>
    <t xml:space="preserve">&gt; 10 мм </t>
  </si>
  <si>
    <t>10 - 5 мм</t>
  </si>
  <si>
    <t>5 - 2 мм</t>
  </si>
  <si>
    <t>2 - 1 мм</t>
  </si>
  <si>
    <t>1 - 0,5 мм</t>
  </si>
  <si>
    <t>0,5 - 0,25 мм</t>
  </si>
  <si>
    <t>0,25 - 0,10 мм</t>
  </si>
  <si>
    <t>0,10 - 0,05 мм</t>
  </si>
  <si>
    <t>0,05 - 0,01 мм</t>
  </si>
  <si>
    <t>0,01-0,002 мм</t>
  </si>
  <si>
    <t>&lt; 0,002 мм</t>
  </si>
  <si>
    <t>Пористость, %</t>
  </si>
  <si>
    <t>Коэф. пористости, ед.</t>
  </si>
  <si>
    <t>Влажность, %</t>
  </si>
  <si>
    <t>Коэффициент водонасыщения, д.е.</t>
  </si>
  <si>
    <t>Граница текучести, %</t>
  </si>
  <si>
    <t>Граница раскатывания, %</t>
  </si>
  <si>
    <t>Число пластичности, %</t>
  </si>
  <si>
    <t>Показатель текучести, ед.</t>
  </si>
  <si>
    <t>Плотность грунта в макс. рыхлом состоянии, г/см3</t>
  </si>
  <si>
    <t>Плотность грунта в макс. плотном состоянии, г/см3</t>
  </si>
  <si>
    <t>Содержание органики, %</t>
  </si>
  <si>
    <t>Коэффициент фильтрации в макс. рыхлом состоянии</t>
  </si>
  <si>
    <t>Коэффициент фильтрации в макс. плотном состоянии</t>
  </si>
  <si>
    <t>Угол откоса в воздушно-сухом состоянии, град.</t>
  </si>
  <si>
    <t>Угол откоса в водонасыщенном состоянии, град.</t>
  </si>
  <si>
    <t>r</t>
  </si>
  <si>
    <t>n</t>
  </si>
  <si>
    <t>e</t>
  </si>
  <si>
    <t>W</t>
  </si>
  <si>
    <t>C</t>
  </si>
  <si>
    <t>E</t>
  </si>
  <si>
    <t>Дата:</t>
  </si>
  <si>
    <t>ВЕДОМОСТЬ РЕЗУЛЬТАТОВ ЛАБОРАТОРНЫХ ИССЛЕДОВАНИЙ ГРУНТОВ</t>
  </si>
  <si>
    <t>1-1</t>
  </si>
  <si>
    <t>1-2</t>
  </si>
  <si>
    <t>1-3</t>
  </si>
  <si>
    <t>1-4</t>
  </si>
  <si>
    <t>1-5</t>
  </si>
  <si>
    <t>1-20</t>
  </si>
  <si>
    <t>1-21</t>
  </si>
  <si>
    <t>1-6</t>
  </si>
  <si>
    <t>1-7</t>
  </si>
  <si>
    <t>1-22</t>
  </si>
  <si>
    <t>1-8</t>
  </si>
  <si>
    <t>1-9</t>
  </si>
  <si>
    <t>1-10</t>
  </si>
  <si>
    <t>1-43</t>
  </si>
  <si>
    <t>1-11</t>
  </si>
  <si>
    <t>1-23</t>
  </si>
  <si>
    <t>1-24</t>
  </si>
  <si>
    <t>1-12</t>
  </si>
  <si>
    <t>1-25</t>
  </si>
  <si>
    <t>1-13</t>
  </si>
  <si>
    <t>1-26</t>
  </si>
  <si>
    <t>1-14</t>
  </si>
  <si>
    <t>1-15</t>
  </si>
  <si>
    <t>1-16</t>
  </si>
  <si>
    <t>1-17</t>
  </si>
  <si>
    <t>1-18</t>
  </si>
  <si>
    <t>1-19</t>
  </si>
  <si>
    <t>Шурф 1-1</t>
  </si>
  <si>
    <t>Шурф 1-2</t>
  </si>
  <si>
    <t>Шурф 1-3</t>
  </si>
  <si>
    <t>2-1</t>
  </si>
  <si>
    <t>2-2</t>
  </si>
  <si>
    <t>2-3</t>
  </si>
  <si>
    <t>2-4</t>
  </si>
  <si>
    <t>2-5</t>
  </si>
  <si>
    <t>2-6</t>
  </si>
  <si>
    <t>2-7</t>
  </si>
  <si>
    <t>2-18</t>
  </si>
  <si>
    <t>2-8</t>
  </si>
  <si>
    <t>2-19</t>
  </si>
  <si>
    <t>2-9</t>
  </si>
  <si>
    <t>2-23</t>
  </si>
  <si>
    <t>2-20</t>
  </si>
  <si>
    <t>2-10</t>
  </si>
  <si>
    <t>2-21</t>
  </si>
  <si>
    <t>2-24</t>
  </si>
  <si>
    <t>2-22</t>
  </si>
  <si>
    <t>2-25</t>
  </si>
  <si>
    <t>2-26</t>
  </si>
  <si>
    <t>2-11</t>
  </si>
  <si>
    <t>2-12</t>
  </si>
  <si>
    <t>2-13</t>
  </si>
  <si>
    <t>2-14</t>
  </si>
  <si>
    <t>2-15</t>
  </si>
  <si>
    <t>2-16</t>
  </si>
  <si>
    <t>2-17</t>
  </si>
  <si>
    <t>Шурф 2-1</t>
  </si>
  <si>
    <t>Шурф 2-2</t>
  </si>
  <si>
    <t>Шурф 2-3</t>
  </si>
  <si>
    <t>3-17</t>
  </si>
  <si>
    <t>3-1</t>
  </si>
  <si>
    <t>3-2</t>
  </si>
  <si>
    <t>3-3</t>
  </si>
  <si>
    <t>3-4</t>
  </si>
  <si>
    <t>3-5</t>
  </si>
  <si>
    <t>3-18</t>
  </si>
  <si>
    <t>3-6</t>
  </si>
  <si>
    <t>3-19</t>
  </si>
  <si>
    <t>3-7</t>
  </si>
  <si>
    <t>3-20</t>
  </si>
  <si>
    <t>3-21</t>
  </si>
  <si>
    <t>3-8</t>
  </si>
  <si>
    <t>3-9</t>
  </si>
  <si>
    <t>3-38</t>
  </si>
  <si>
    <t>3-14</t>
  </si>
  <si>
    <t>3-10</t>
  </si>
  <si>
    <t>3-15</t>
  </si>
  <si>
    <t>3-16</t>
  </si>
  <si>
    <t>3-11</t>
  </si>
  <si>
    <t>3-12</t>
  </si>
  <si>
    <t>3-13</t>
  </si>
  <si>
    <t>Шурф 3-1</t>
  </si>
  <si>
    <t>Шурф 3-2</t>
  </si>
  <si>
    <t>4-1</t>
  </si>
  <si>
    <t>4-2</t>
  </si>
  <si>
    <t>4-3</t>
  </si>
  <si>
    <t>4-4</t>
  </si>
  <si>
    <t>4-5</t>
  </si>
  <si>
    <t>4-11</t>
  </si>
  <si>
    <t>4-6</t>
  </si>
  <si>
    <t>4-21</t>
  </si>
  <si>
    <t>4-7</t>
  </si>
  <si>
    <t>4-8</t>
  </si>
  <si>
    <t>4-9</t>
  </si>
  <si>
    <t>4-10</t>
  </si>
  <si>
    <t>Шурф 4-1</t>
  </si>
  <si>
    <t>Шурф 4-2</t>
  </si>
  <si>
    <t>5-1</t>
  </si>
  <si>
    <t>5-2</t>
  </si>
  <si>
    <t>5-3</t>
  </si>
  <si>
    <t>5-4</t>
  </si>
  <si>
    <t>5-5</t>
  </si>
  <si>
    <t>5-6</t>
  </si>
  <si>
    <t>5-12</t>
  </si>
  <si>
    <t>5-13</t>
  </si>
  <si>
    <t>5-7</t>
  </si>
  <si>
    <t>5-14</t>
  </si>
  <si>
    <t>5-11</t>
  </si>
  <si>
    <t>5-8</t>
  </si>
  <si>
    <t>5-9</t>
  </si>
  <si>
    <t>5-10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</si>
  <si>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</si>
  <si>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</si>
  <si>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</si>
  <si>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</si>
  <si>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</si>
  <si>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</si>
  <si>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</si>
  <si>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</si>
  <si>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</si>
  <si>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6-16</t>
  </si>
  <si>
    <t>6-10</t>
  </si>
  <si>
    <t>6-17</t>
  </si>
  <si>
    <t>6-11</t>
  </si>
  <si>
    <t>6-18</t>
  </si>
  <si>
    <t>6-12</t>
  </si>
  <si>
    <t>6-13</t>
  </si>
  <si>
    <t>6-14</t>
  </si>
  <si>
    <t>6-15</t>
  </si>
  <si>
    <t>7-1</t>
  </si>
  <si>
    <t>7-2</t>
  </si>
  <si>
    <t>7-3</t>
  </si>
  <si>
    <t>7-4</t>
  </si>
  <si>
    <t>7-5</t>
  </si>
  <si>
    <t>7-6</t>
  </si>
  <si>
    <t>8-1</t>
  </si>
  <si>
    <t>8-2</t>
  </si>
  <si>
    <t>8-3</t>
  </si>
  <si>
    <t>8-4</t>
  </si>
  <si>
    <t>8-5</t>
  </si>
  <si>
    <t>8-6</t>
  </si>
  <si>
    <t>8-11</t>
  </si>
  <si>
    <t>8-7</t>
  </si>
  <si>
    <t>8-12</t>
  </si>
  <si>
    <t>8-8</t>
  </si>
  <si>
    <t>8-9</t>
  </si>
  <si>
    <t>8-10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</si>
  <si>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</si>
  <si>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</si>
  <si>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</si>
  <si>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</si>
  <si>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</si>
  <si>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</si>
  <si>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</si>
  <si>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</si>
  <si>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</si>
  <si>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</si>
  <si>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</si>
  <si>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</si>
  <si>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9-15</t>
  </si>
  <si>
    <t>9-13</t>
  </si>
  <si>
    <t>9-14</t>
  </si>
  <si>
    <t>10-1</t>
  </si>
  <si>
    <t>10-2</t>
  </si>
  <si>
    <t>10-3</t>
  </si>
  <si>
    <t>10-4</t>
  </si>
  <si>
    <t>10-5</t>
  </si>
  <si>
    <t>10-6</t>
  </si>
  <si>
    <t>10-7</t>
  </si>
  <si>
    <t>10-16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</si>
  <si>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</si>
  <si>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</si>
  <si>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</si>
  <si>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</si>
  <si>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</si>
  <si>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</si>
  <si>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</si>
  <si>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</si>
  <si>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11-1</t>
  </si>
  <si>
    <t>11-2</t>
  </si>
  <si>
    <t>11-3</t>
  </si>
  <si>
    <t>11-17</t>
  </si>
  <si>
    <t>11-18</t>
  </si>
  <si>
    <t>11-19</t>
  </si>
  <si>
    <t>11-4</t>
  </si>
  <si>
    <t>11-5</t>
  </si>
  <si>
    <t>11-20</t>
  </si>
  <si>
    <t>11-6</t>
  </si>
  <si>
    <t>11-21</t>
  </si>
  <si>
    <t>11-7</t>
  </si>
  <si>
    <t>11-8</t>
  </si>
  <si>
    <t>11-9</t>
  </si>
  <si>
    <t>11-10</t>
  </si>
  <si>
    <t>11-11</t>
  </si>
  <si>
    <t>11-22</t>
  </si>
  <si>
    <t>11-12</t>
  </si>
  <si>
    <t>11-13</t>
  </si>
  <si>
    <t>11-14</t>
  </si>
  <si>
    <t>11-15</t>
  </si>
  <si>
    <t>11-16</t>
  </si>
  <si>
    <t>12-1</t>
  </si>
  <si>
    <t>12-2</t>
  </si>
  <si>
    <t>12-9</t>
  </si>
  <si>
    <t>12-10</t>
  </si>
  <si>
    <t>12-3</t>
  </si>
  <si>
    <t>12-11</t>
  </si>
  <si>
    <t>12-12</t>
  </si>
  <si>
    <t>12-17</t>
  </si>
  <si>
    <t>12-4</t>
  </si>
  <si>
    <t>12-13</t>
  </si>
  <si>
    <t>12-14</t>
  </si>
  <si>
    <t>12-5</t>
  </si>
  <si>
    <t>12-6</t>
  </si>
  <si>
    <t>12-8</t>
  </si>
  <si>
    <t>12-7</t>
  </si>
  <si>
    <t>13-1</t>
  </si>
  <si>
    <t>13-2</t>
  </si>
  <si>
    <t>13-3</t>
  </si>
  <si>
    <t>13-12</t>
  </si>
  <si>
    <t>13-18</t>
  </si>
  <si>
    <t>13-4</t>
  </si>
  <si>
    <t>13-11</t>
  </si>
  <si>
    <t>13-5</t>
  </si>
  <si>
    <t>13-6</t>
  </si>
  <si>
    <t>13-7</t>
  </si>
  <si>
    <t>13-8</t>
  </si>
  <si>
    <t>13-9</t>
  </si>
  <si>
    <t>13-10</t>
  </si>
  <si>
    <t>14-1</t>
  </si>
  <si>
    <t>14-2</t>
  </si>
  <si>
    <t>14-6</t>
  </si>
  <si>
    <t>14-13</t>
  </si>
  <si>
    <t>14-3</t>
  </si>
  <si>
    <t>14-14</t>
  </si>
  <si>
    <t>14-7</t>
  </si>
  <si>
    <t>14-4</t>
  </si>
  <si>
    <t>14-15</t>
  </si>
  <si>
    <t>14-8</t>
  </si>
  <si>
    <t>14-16</t>
  </si>
  <si>
    <t>14-9</t>
  </si>
  <si>
    <t>14-5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</si>
  <si>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</si>
  <si>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</si>
  <si>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</si>
  <si>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</si>
  <si>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</si>
  <si>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</si>
  <si>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</si>
  <si>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</si>
  <si>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</si>
  <si>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</si>
  <si>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</si>
  <si>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</si>
  <si>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</si>
  <si>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15-16</t>
  </si>
  <si>
    <t>15-14</t>
  </si>
  <si>
    <t>15-17</t>
  </si>
  <si>
    <t>15-15</t>
  </si>
  <si>
    <t>16-1</t>
  </si>
  <si>
    <t>16-2</t>
  </si>
  <si>
    <t>16-3</t>
  </si>
  <si>
    <t>16-4</t>
  </si>
  <si>
    <t>16-5</t>
  </si>
  <si>
    <t>16-6</t>
  </si>
  <si>
    <t>16-7</t>
  </si>
  <si>
    <t>17-1</t>
  </si>
  <si>
    <t>17-2</t>
  </si>
  <si>
    <t>17-3</t>
  </si>
  <si>
    <t>17-4</t>
  </si>
  <si>
    <t>17-5</t>
  </si>
  <si>
    <t>17-14</t>
  </si>
  <si>
    <t>17-9</t>
  </si>
  <si>
    <t>17-6</t>
  </si>
  <si>
    <t>17-7</t>
  </si>
  <si>
    <t>17-8</t>
  </si>
  <si>
    <t>18-1</t>
  </si>
  <si>
    <t>18-2</t>
  </si>
  <si>
    <t>18-3</t>
  </si>
  <si>
    <t>18-13</t>
  </si>
  <si>
    <t>18-14</t>
  </si>
  <si>
    <t>18-4</t>
  </si>
  <si>
    <t>18-5</t>
  </si>
  <si>
    <t>18-16</t>
  </si>
  <si>
    <t>18-6</t>
  </si>
  <si>
    <t>18-7</t>
  </si>
  <si>
    <t>18-8</t>
  </si>
  <si>
    <t>18-9</t>
  </si>
  <si>
    <t>18-10</t>
  </si>
  <si>
    <t>18-15</t>
  </si>
  <si>
    <t>18-11</t>
  </si>
  <si>
    <t>18-12</t>
  </si>
  <si>
    <t>19-1</t>
  </si>
  <si>
    <t>19-27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</si>
  <si>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</si>
  <si>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</si>
  <si>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</si>
  <si>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</si>
  <si>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</si>
  <si>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</si>
  <si>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</si>
  <si>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</si>
  <si>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</si>
  <si>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</si>
  <si>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19-24</t>
  </si>
  <si>
    <t>19-12</t>
  </si>
  <si>
    <t>19-13</t>
  </si>
  <si>
    <t>19-14</t>
  </si>
  <si>
    <t>19-15</t>
  </si>
  <si>
    <t>19-25</t>
  </si>
  <si>
    <t>19-16</t>
  </si>
  <si>
    <t>19-17</t>
  </si>
  <si>
    <t>19-26</t>
  </si>
  <si>
    <t>19-18</t>
  </si>
  <si>
    <t>19-19</t>
  </si>
  <si>
    <t>19-20</t>
  </si>
  <si>
    <t>19-21</t>
  </si>
  <si>
    <t>19-22</t>
  </si>
  <si>
    <t>19-23</t>
  </si>
  <si>
    <t>20-1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</si>
  <si>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</si>
  <si>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</si>
  <si>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</si>
  <si>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</si>
  <si>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</si>
  <si>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</si>
  <si>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</si>
  <si>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</si>
  <si>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</si>
  <si>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20-16</t>
  </si>
  <si>
    <t>20-11</t>
  </si>
  <si>
    <t>20-12</t>
  </si>
  <si>
    <t>20-13</t>
  </si>
  <si>
    <t>20-14</t>
  </si>
  <si>
    <t>20-15</t>
  </si>
  <si>
    <t>21-1</t>
  </si>
  <si>
    <t>21-2</t>
  </si>
  <si>
    <t>21-3</t>
  </si>
  <si>
    <t>21-4</t>
  </si>
  <si>
    <t>21-5</t>
  </si>
  <si>
    <t>21-6</t>
  </si>
  <si>
    <t>21-7</t>
  </si>
  <si>
    <t>21-8</t>
  </si>
  <si>
    <t>21-9</t>
  </si>
  <si>
    <t>21-10</t>
  </si>
  <si>
    <t>22-1</t>
  </si>
  <si>
    <t>22-2</t>
  </si>
  <si>
    <t>22-3</t>
  </si>
  <si>
    <t>22-4</t>
  </si>
  <si>
    <t>22-5</t>
  </si>
  <si>
    <t>22-6</t>
  </si>
  <si>
    <t>22-7</t>
  </si>
  <si>
    <t>22-8</t>
  </si>
  <si>
    <t>22-9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</si>
  <si>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</si>
  <si>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</si>
  <si>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</si>
  <si>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</si>
  <si>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</si>
  <si>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</si>
  <si>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</si>
  <si>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</si>
  <si>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</si>
  <si>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</si>
  <si>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</si>
  <si>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«Строящаяся скоростная автомобильная дорога Москва – Нижний Новгород – Казань» 6 этап км454 – км 586, Нижегородская область, Чувашская Республика (от пересечения с автомобильной дорогой регионального значения 22К-0162 «Работки – Порецкое» до пересечения с автомобильной дорогой федерального значения A-151 «Цивильск – Ульяновск»)</t>
  </si>
  <si>
    <t>Суглинок полутвёрдый</t>
  </si>
  <si>
    <t>Глина твёрдая</t>
  </si>
  <si>
    <t>Глина полутвёрдая</t>
  </si>
  <si>
    <t>Глина тугопластичная</t>
  </si>
  <si>
    <t>Суглинок тугопластичный</t>
  </si>
  <si>
    <t>Суглинок текучепластичный</t>
  </si>
  <si>
    <t>Суглинок твёрдый</t>
  </si>
  <si>
    <t>Суглинок тяжелый пылеватый твёрдый</t>
  </si>
  <si>
    <t>Суглинок твёрдый с примесью органического вещества</t>
  </si>
  <si>
    <t>Суглинок щебенистый твёрдый</t>
  </si>
  <si>
    <t>Суглинок тугопластичный с примесью органического вещества</t>
  </si>
  <si>
    <t>Суглинок мягкопластичный</t>
  </si>
  <si>
    <t>Глина твёрдая с примесью органического вещества</t>
  </si>
  <si>
    <t>Супесь текучая</t>
  </si>
  <si>
    <t>Супесь пластичная</t>
  </si>
  <si>
    <t>Супесь твёрдая</t>
  </si>
  <si>
    <t>Глина тяжелая твёрдая</t>
  </si>
  <si>
    <t>Песок средней крупности неоднородный</t>
  </si>
  <si>
    <t>Глина твёрдая с низким содержанием органического вещества</t>
  </si>
  <si>
    <t>Глина полутвёрдая с примесью органического вещества</t>
  </si>
  <si>
    <t>1</t>
  </si>
  <si>
    <t>Шурф 1</t>
  </si>
  <si>
    <t>2</t>
  </si>
  <si>
    <t>Шурф 2</t>
  </si>
  <si>
    <t>3</t>
  </si>
  <si>
    <t>Шурф 3</t>
  </si>
  <si>
    <t>4</t>
  </si>
  <si>
    <t>Шурф 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</si>
  <si>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</si>
  <si>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</si>
  <si>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</si>
  <si>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</si>
  <si>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</si>
  <si>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</si>
  <si>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</si>
  <si>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</si>
  <si>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</si>
  <si>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</si>
  <si>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</si>
  <si>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</si>
  <si>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</si>
  <si>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</si>
  <si>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</si>
  <si>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</si>
  <si>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</si>
  <si>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</si>
  <si>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АО "ДСК "АВТОБАН"</t>
  </si>
  <si>
    <t>1a_t</t>
  </si>
  <si>
    <t>25_1</t>
  </si>
  <si>
    <t>58_3г</t>
  </si>
  <si>
    <t>58_3б</t>
  </si>
  <si>
    <t>58г_2г.д</t>
  </si>
  <si>
    <t>58г_2б</t>
  </si>
  <si>
    <t>58_3а</t>
  </si>
  <si>
    <t>58д_2е</t>
  </si>
  <si>
    <t>58г_2а</t>
  </si>
  <si>
    <t>58_3б.1</t>
  </si>
  <si>
    <t>58_3в</t>
  </si>
  <si>
    <t>22а_1с_г.д</t>
  </si>
  <si>
    <t>1д_1д.1</t>
  </si>
  <si>
    <t>21а_1с</t>
  </si>
  <si>
    <t>58д_4</t>
  </si>
  <si>
    <t>338-24</t>
  </si>
  <si>
    <t>Характеристики при природной влажности</t>
  </si>
  <si>
    <t>Е50</t>
  </si>
  <si>
    <t>Фи</t>
  </si>
  <si>
    <t>Мю</t>
  </si>
  <si>
    <t>Характеристики после 3 циклов водонасыщения-промораживания-оттаивания</t>
  </si>
  <si>
    <t>Характеристики после 5 циклов водонасыщения-промораживания-оттаивания</t>
  </si>
  <si>
    <t>Характеристики после 10 циклов водонасыщения-промораживания-оттаивания</t>
  </si>
  <si>
    <t>Характеристики после 24 циклов водонасыщения-промораживания-оттаивания</t>
  </si>
  <si>
    <t>Сv</t>
  </si>
  <si>
    <t>Ca</t>
  </si>
  <si>
    <t>Кф</t>
  </si>
  <si>
    <t>Еd</t>
  </si>
  <si>
    <t>Kd</t>
  </si>
  <si>
    <t>Сres</t>
  </si>
  <si>
    <t>Фи res</t>
  </si>
  <si>
    <t>E50ref</t>
  </si>
  <si>
    <t>EoedRef</t>
  </si>
  <si>
    <t>EurRef</t>
  </si>
  <si>
    <t>powerm</t>
  </si>
  <si>
    <t>cref</t>
  </si>
  <si>
    <t>phi</t>
  </si>
  <si>
    <t>psi</t>
  </si>
  <si>
    <t>nu</t>
  </si>
  <si>
    <t>Pref</t>
  </si>
  <si>
    <t>K0nc</t>
  </si>
  <si>
    <t>OCR</t>
  </si>
  <si>
    <t>POP</t>
  </si>
  <si>
    <t>cref res</t>
  </si>
  <si>
    <t>phi res</t>
  </si>
  <si>
    <r>
      <t xml:space="preserve">№ </t>
    </r>
    <r>
      <rPr>
        <sz val="10"/>
        <color indexed="8"/>
        <rFont val="Calibri"/>
        <family val="2"/>
        <charset val="204"/>
      </rPr>
      <t>ИГЭ/РГЭ</t>
    </r>
  </si>
  <si>
    <r>
      <t>Плотность частиц грунта, г/см</t>
    </r>
    <r>
      <rPr>
        <vertAlign val="superscript"/>
        <sz val="10"/>
        <rFont val="Calibri"/>
        <family val="2"/>
        <charset val="204"/>
      </rPr>
      <t>3</t>
    </r>
    <r>
      <rPr>
        <sz val="10"/>
        <rFont val="Calibri"/>
        <family val="2"/>
        <charset val="204"/>
      </rPr>
      <t xml:space="preserve"> </t>
    </r>
  </si>
  <si>
    <r>
      <t xml:space="preserve">Плотность грунта, г/см </t>
    </r>
    <r>
      <rPr>
        <vertAlign val="superscript"/>
        <sz val="10"/>
        <rFont val="Calibri"/>
        <family val="2"/>
        <charset val="204"/>
      </rPr>
      <t>3</t>
    </r>
    <r>
      <rPr>
        <sz val="10"/>
        <rFont val="Calibri"/>
        <family val="2"/>
        <charset val="204"/>
      </rPr>
      <t xml:space="preserve"> </t>
    </r>
  </si>
  <si>
    <r>
      <t xml:space="preserve">Плотность сухого грунта, г/см </t>
    </r>
    <r>
      <rPr>
        <vertAlign val="superscript"/>
        <sz val="10"/>
        <rFont val="Calibri"/>
        <family val="2"/>
        <charset val="204"/>
      </rPr>
      <t>3</t>
    </r>
    <r>
      <rPr>
        <sz val="10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</si>
  <si>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10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</si>
  <si>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5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</si>
  <si>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2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</si>
  <si>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1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</si>
  <si>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0,5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</si>
  <si>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0,25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</si>
  <si>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0,1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</si>
  <si>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0,05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</si>
  <si>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0,01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</si>
  <si>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0,002</t>
    </r>
    <r>
      <rPr>
        <sz val="10"/>
        <color indexed="8"/>
        <rFont val="Calibri"/>
        <family val="2"/>
        <charset val="204"/>
      </rPr>
      <t xml:space="preserve"> </t>
    </r>
  </si>
  <si>
    <r>
      <t>A</t>
    </r>
    <r>
      <rPr>
        <vertAlign val="subscript"/>
        <sz val="10"/>
        <color indexed="8"/>
        <rFont val="Calibri"/>
        <family val="2"/>
        <charset val="204"/>
      </rPr>
      <t>0</t>
    </r>
    <r>
      <rPr>
        <sz val="10"/>
        <color indexed="8"/>
        <rFont val="Calibri"/>
        <family val="2"/>
        <charset val="204"/>
      </rPr>
      <t xml:space="preserve"> </t>
    </r>
  </si>
  <si>
    <r>
      <rPr>
        <sz val="10"/>
        <color indexed="8"/>
        <rFont val="Calibri"/>
        <family val="2"/>
        <charset val="204"/>
      </rPr>
      <t>r</t>
    </r>
    <r>
      <rPr>
        <vertAlign val="subscript"/>
        <sz val="10"/>
        <color indexed="8"/>
        <rFont val="Calibri"/>
        <family val="2"/>
        <charset val="204"/>
      </rPr>
      <t>s</t>
    </r>
    <r>
      <rPr>
        <sz val="10"/>
        <color indexed="8"/>
        <rFont val="Calibri"/>
        <family val="2"/>
        <charset val="204"/>
      </rPr>
      <t xml:space="preserve"> </t>
    </r>
  </si>
  <si>
    <r>
      <rPr>
        <sz val="10"/>
        <color indexed="8"/>
        <rFont val="Calibri"/>
        <family val="2"/>
        <charset val="204"/>
      </rPr>
      <t>r</t>
    </r>
    <r>
      <rPr>
        <vertAlign val="subscript"/>
        <sz val="10"/>
        <color indexed="8"/>
        <rFont val="Calibri"/>
        <family val="2"/>
        <charset val="204"/>
      </rPr>
      <t>d</t>
    </r>
    <r>
      <rPr>
        <sz val="10"/>
        <color indexed="8"/>
        <rFont val="Calibri"/>
        <family val="2"/>
        <charset val="204"/>
      </rPr>
      <t xml:space="preserve"> </t>
    </r>
  </si>
  <si>
    <r>
      <t>S</t>
    </r>
    <r>
      <rPr>
        <vertAlign val="subscript"/>
        <sz val="10"/>
        <color indexed="8"/>
        <rFont val="Calibri"/>
        <family val="2"/>
        <charset val="204"/>
      </rPr>
      <t>r</t>
    </r>
  </si>
  <si>
    <r>
      <t>W</t>
    </r>
    <r>
      <rPr>
        <vertAlign val="subscript"/>
        <sz val="10"/>
        <color indexed="8"/>
        <rFont val="Calibri"/>
        <family val="2"/>
        <charset val="204"/>
      </rPr>
      <t>L</t>
    </r>
  </si>
  <si>
    <r>
      <t>W</t>
    </r>
    <r>
      <rPr>
        <vertAlign val="subscript"/>
        <sz val="10"/>
        <color indexed="8"/>
        <rFont val="Calibri"/>
        <family val="2"/>
        <charset val="204"/>
      </rPr>
      <t>P</t>
    </r>
  </si>
  <si>
    <r>
      <t>I</t>
    </r>
    <r>
      <rPr>
        <vertAlign val="subscript"/>
        <sz val="10"/>
        <color indexed="8"/>
        <rFont val="Calibri"/>
        <family val="2"/>
        <charset val="204"/>
      </rPr>
      <t>p</t>
    </r>
    <r>
      <rPr>
        <sz val="10"/>
        <color indexed="8"/>
        <rFont val="Calibri"/>
        <family val="2"/>
        <charset val="204"/>
      </rPr>
      <t xml:space="preserve"> </t>
    </r>
  </si>
  <si>
    <r>
      <t>I</t>
    </r>
    <r>
      <rPr>
        <vertAlign val="subscript"/>
        <sz val="10"/>
        <color indexed="8"/>
        <rFont val="Calibri"/>
        <family val="2"/>
        <charset val="204"/>
      </rPr>
      <t>L</t>
    </r>
    <r>
      <rPr>
        <sz val="10"/>
        <color indexed="8"/>
        <rFont val="Calibri"/>
        <family val="2"/>
        <charset val="204"/>
      </rPr>
      <t xml:space="preserve"> </t>
    </r>
  </si>
  <si>
    <r>
      <t>K</t>
    </r>
    <r>
      <rPr>
        <vertAlign val="subscript"/>
        <sz val="10"/>
        <color indexed="8"/>
        <rFont val="Calibri"/>
        <family val="2"/>
        <charset val="204"/>
      </rPr>
      <t>f, max</t>
    </r>
    <r>
      <rPr>
        <sz val="10"/>
        <color indexed="8"/>
        <rFont val="Calibri"/>
        <family val="2"/>
        <charset val="204"/>
      </rPr>
      <t xml:space="preserve"> </t>
    </r>
  </si>
  <si>
    <r>
      <t>K</t>
    </r>
    <r>
      <rPr>
        <vertAlign val="subscript"/>
        <sz val="10"/>
        <color indexed="8"/>
        <rFont val="Calibri"/>
        <family val="2"/>
        <charset val="204"/>
      </rPr>
      <t>f, min</t>
    </r>
    <r>
      <rPr>
        <sz val="10"/>
        <color indexed="8"/>
        <rFont val="Calibri"/>
        <family val="2"/>
        <charset val="204"/>
      </rPr>
      <t xml:space="preserve"> </t>
    </r>
  </si>
  <si>
    <r>
      <rPr>
        <sz val="10"/>
        <color indexed="8"/>
        <rFont val="Calibri"/>
        <family val="2"/>
        <charset val="204"/>
      </rPr>
      <t>r</t>
    </r>
    <r>
      <rPr>
        <vertAlign val="subscript"/>
        <sz val="10"/>
        <color indexed="8"/>
        <rFont val="Calibri"/>
        <family val="2"/>
        <charset val="204"/>
      </rPr>
      <t>d, min</t>
    </r>
    <r>
      <rPr>
        <sz val="10"/>
        <color indexed="8"/>
        <rFont val="Calibri"/>
        <family val="2"/>
        <charset val="204"/>
      </rPr>
      <t xml:space="preserve"> </t>
    </r>
  </si>
  <si>
    <r>
      <rPr>
        <sz val="10"/>
        <color indexed="8"/>
        <rFont val="Calibri"/>
        <family val="2"/>
        <charset val="204"/>
      </rPr>
      <t>r</t>
    </r>
    <r>
      <rPr>
        <vertAlign val="subscript"/>
        <sz val="10"/>
        <color indexed="8"/>
        <rFont val="Calibri"/>
        <family val="2"/>
        <charset val="204"/>
      </rPr>
      <t>d, max</t>
    </r>
    <r>
      <rPr>
        <sz val="10"/>
        <color indexed="8"/>
        <rFont val="Calibri"/>
        <family val="2"/>
        <charset val="204"/>
      </rPr>
      <t xml:space="preserve"> </t>
    </r>
  </si>
  <si>
    <r>
      <t>I</t>
    </r>
    <r>
      <rPr>
        <vertAlign val="subscript"/>
        <sz val="10"/>
        <color indexed="8"/>
        <rFont val="Calibri"/>
        <family val="2"/>
        <charset val="204"/>
      </rPr>
      <t>r</t>
    </r>
    <r>
      <rPr>
        <sz val="10"/>
        <color indexed="8"/>
        <rFont val="Calibri"/>
        <family val="2"/>
        <charset val="204"/>
      </rPr>
      <t xml:space="preserve"> </t>
    </r>
  </si>
  <si>
    <r>
      <rPr>
        <sz val="10"/>
        <color indexed="8"/>
        <rFont val="Calibri"/>
        <family val="2"/>
        <charset val="204"/>
      </rPr>
      <t>j</t>
    </r>
    <r>
      <rPr>
        <vertAlign val="subscript"/>
        <sz val="10"/>
        <color indexed="8"/>
        <rFont val="Calibri"/>
        <family val="2"/>
        <charset val="204"/>
      </rPr>
      <t>s</t>
    </r>
  </si>
  <si>
    <r>
      <rPr>
        <sz val="10"/>
        <color indexed="8"/>
        <rFont val="Calibri"/>
        <family val="2"/>
        <charset val="204"/>
      </rPr>
      <t>j</t>
    </r>
    <r>
      <rPr>
        <vertAlign val="subscript"/>
        <sz val="10"/>
        <color indexed="8"/>
        <rFont val="Calibri"/>
        <family val="2"/>
        <charset val="204"/>
      </rPr>
      <t>w</t>
    </r>
  </si>
  <si>
    <r>
      <t>C</t>
    </r>
    <r>
      <rPr>
        <vertAlign val="subscript"/>
        <sz val="10"/>
        <color indexed="8"/>
        <rFont val="Calibri"/>
        <family val="2"/>
        <charset val="204"/>
      </rPr>
      <t>u</t>
    </r>
  </si>
  <si>
    <t>Модуль деформации при 0,05 МПа, МПа</t>
  </si>
  <si>
    <t>Недренированная прочность при 0,05 Мпа, Мпа</t>
  </si>
  <si>
    <t>Коэффициент Пуассона</t>
  </si>
  <si>
    <t>Характеристики после водонасыщения</t>
  </si>
  <si>
    <t>Прочностные и деформационные характеристики</t>
  </si>
  <si>
    <t>Коэффициент вторичной консолидации</t>
  </si>
  <si>
    <t>Коэффициент фильтрационной консолидации</t>
  </si>
  <si>
    <t>Коэффициент фильтрации</t>
  </si>
  <si>
    <t>Референтное давление</t>
  </si>
  <si>
    <t>Коэффициент бокового давления</t>
  </si>
  <si>
    <t>Касательный модуль жесткости, Кпа</t>
  </si>
  <si>
    <t>Показатель степени зависимости жесткости от напряжений</t>
  </si>
  <si>
    <t>Модуль деформации, Кпа</t>
  </si>
  <si>
    <t>Угол трения</t>
  </si>
  <si>
    <t>Остаточное сцепление, Кпа</t>
  </si>
  <si>
    <t>Сцепление, КПа</t>
  </si>
  <si>
    <t>Остаточный угол внутреннего трения</t>
  </si>
  <si>
    <t>Модуль деформации при разгрузке</t>
  </si>
  <si>
    <t>Коэффициент Пуассона при разгрузке, Кпа</t>
  </si>
  <si>
    <t>Угол дилатансии</t>
  </si>
  <si>
    <t>Коэффициент переуплотнения</t>
  </si>
  <si>
    <t>Напряжеине переуплотнения, Кпа</t>
  </si>
  <si>
    <t>Модуль деформации после динамического воздействия при референтном давлении, МПа</t>
  </si>
  <si>
    <t>Модуль деформации  при референтном давлении, МПа</t>
  </si>
  <si>
    <t>Коэффициент снижения жесткости</t>
  </si>
  <si>
    <t>Динамические характеристики</t>
  </si>
  <si>
    <t>Динамические характеристики для ПО Plaxis</t>
  </si>
  <si>
    <t>Прочностные и деформационные характеристики для ПО Plaxis</t>
  </si>
  <si>
    <t>Модуль деформации  0,05 МПа, МПа</t>
  </si>
  <si>
    <t>Модуль деформации после динамического воздействия при 0,05, МПа</t>
  </si>
  <si>
    <t>Недренированная прочность при динамическом воздействии при 0,05 Мпа, Мпа</t>
  </si>
  <si>
    <t>б</t>
  </si>
  <si>
    <t>Модуль деформации при динамическом воздействии при 0,05 МПа, МПа</t>
  </si>
  <si>
    <t>Природная влажность</t>
  </si>
  <si>
    <t>Водонасыщенное состояние</t>
  </si>
  <si>
    <t>После 3 циклов В-П-О</t>
  </si>
  <si>
    <t>После 5 циклов В-П-О</t>
  </si>
  <si>
    <t>После 10 циклов В-П-О</t>
  </si>
  <si>
    <t>После 24 циклов В-П-О</t>
  </si>
  <si>
    <t>-</t>
  </si>
  <si>
    <r>
      <t xml:space="preserve">Плотность грунта, г/см 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</t>
    </r>
  </si>
  <si>
    <r>
      <t>I</t>
    </r>
    <r>
      <rPr>
        <vertAlign val="subscript"/>
        <sz val="10"/>
        <color indexed="8"/>
        <rFont val="Times New Roman"/>
        <family val="1"/>
        <charset val="204"/>
      </rPr>
      <t>L</t>
    </r>
    <r>
      <rPr>
        <sz val="10"/>
        <color indexed="8"/>
        <rFont val="Times New Roman"/>
        <family val="1"/>
        <charset val="204"/>
      </rPr>
      <t xml:space="preserve"> </t>
    </r>
  </si>
  <si>
    <r>
      <t>C</t>
    </r>
    <r>
      <rPr>
        <vertAlign val="subscript"/>
        <sz val="10"/>
        <color indexed="8"/>
        <rFont val="Times New Roman"/>
        <family val="1"/>
        <charset val="204"/>
      </rPr>
      <t>u</t>
    </r>
  </si>
  <si>
    <r>
      <t>E</t>
    </r>
    <r>
      <rPr>
        <vertAlign val="subscript"/>
        <sz val="10"/>
        <color indexed="8"/>
        <rFont val="Calibri"/>
        <family val="2"/>
        <charset val="204"/>
      </rPr>
      <t>d</t>
    </r>
  </si>
  <si>
    <t>ν</t>
  </si>
  <si>
    <t>ρ</t>
  </si>
  <si>
    <t>Сильное</t>
  </si>
  <si>
    <t>умеренное</t>
  </si>
  <si>
    <t>незначительное</t>
  </si>
  <si>
    <t>значительное</t>
  </si>
  <si>
    <t>небольшое</t>
  </si>
  <si>
    <t>Пр</t>
  </si>
  <si>
    <t>В</t>
  </si>
  <si>
    <t>Коэффициент пористости</t>
  </si>
  <si>
    <t>Консистенция</t>
  </si>
  <si>
    <t>Модуль деформации</t>
  </si>
  <si>
    <t>10Д</t>
  </si>
  <si>
    <t>24Д</t>
  </si>
  <si>
    <t>Недренированная прочность</t>
  </si>
  <si>
    <t>ИГЭ</t>
  </si>
  <si>
    <t>ИГЭ - б</t>
  </si>
  <si>
    <t xml:space="preserve">IL </t>
  </si>
  <si>
    <t>Cu</t>
  </si>
  <si>
    <t>Ed</t>
  </si>
  <si>
    <t>ИГЭ - 58д_4</t>
  </si>
  <si>
    <t>ИГЭ - 58д_2е</t>
  </si>
  <si>
    <t>ИГЭ - 58г_2г.д</t>
  </si>
  <si>
    <t>ИГЭ - 58г_2б</t>
  </si>
  <si>
    <t>ИГЭ - 58г_2а</t>
  </si>
  <si>
    <t>ИГЭ - 58_3г</t>
  </si>
  <si>
    <t>ИГЭ - 58_3в</t>
  </si>
  <si>
    <t>ИГЭ - 58_3б.1</t>
  </si>
  <si>
    <t>ИГЭ - 58_3б</t>
  </si>
  <si>
    <t>ИГЭ - 58_3а</t>
  </si>
  <si>
    <t>ИГЭ - 25_1</t>
  </si>
  <si>
    <t>ИГЭ - 22а_1с_г.д</t>
  </si>
  <si>
    <t>ИГЭ - 21а_1с</t>
  </si>
  <si>
    <t>ИГЭ - 1д_1д.1</t>
  </si>
  <si>
    <t>ИГЭ - 1a_t</t>
  </si>
  <si>
    <t>10д</t>
  </si>
  <si>
    <t xml:space="preserve"> </t>
  </si>
  <si>
    <r>
      <t>r</t>
    </r>
    <r>
      <rPr>
        <vertAlign val="subscript"/>
        <sz val="10"/>
        <color indexed="8"/>
        <rFont val="Calibri"/>
        <family val="2"/>
        <charset val="204"/>
      </rPr>
      <t>s</t>
    </r>
  </si>
  <si>
    <r>
      <t>r</t>
    </r>
    <r>
      <rPr>
        <vertAlign val="subscript"/>
        <sz val="10"/>
        <color indexed="8"/>
        <rFont val="Calibri"/>
        <family val="2"/>
        <charset val="204"/>
      </rPr>
      <t>d</t>
    </r>
  </si>
  <si>
    <r>
      <t>I</t>
    </r>
    <r>
      <rPr>
        <vertAlign val="subscript"/>
        <sz val="10"/>
        <color indexed="8"/>
        <rFont val="Calibri"/>
        <family val="2"/>
        <charset val="204"/>
      </rPr>
      <t>p</t>
    </r>
  </si>
  <si>
    <r>
      <t>I</t>
    </r>
    <r>
      <rPr>
        <vertAlign val="subscript"/>
        <sz val="10"/>
        <color indexed="8"/>
        <rFont val="Calibri"/>
        <family val="2"/>
        <charset val="204"/>
      </rPr>
      <t>L</t>
    </r>
  </si>
  <si>
    <r>
      <t>I</t>
    </r>
    <r>
      <rPr>
        <vertAlign val="subscript"/>
        <sz val="10"/>
        <color indexed="8"/>
        <rFont val="Calibri"/>
        <family val="2"/>
        <charset val="204"/>
      </rPr>
      <t>r</t>
    </r>
  </si>
  <si>
    <r>
      <t>C</t>
    </r>
    <r>
      <rPr>
        <vertAlign val="subscript"/>
        <sz val="10"/>
        <color indexed="8"/>
        <rFont val="Calibri"/>
        <family val="2"/>
        <charset val="204"/>
      </rPr>
      <t>ud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</si>
</sst>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6" formatCode="General_)"/>
    <numFmt numFmtId="167" formatCode="#,##0.0"/>
    <numFmt numFmtId="168" formatCode="0.0"/>
    <numFmt numFmtId="169" formatCode="#,##0.000"/>
    <numFmt numFmtId="171" formatCode="0.000"/>
    <numFmt numFmtId="172" formatCode="0.0000"/>
  </numFmts>
  <fonts count="21" x14ac:knownFonts="1">
    <font>
      <sz val="10"/>
      <name val="Arial"/>
      <charset val="1"/>
    </font>
    <font>
      <sz val="10"/>
      <name val="Arial"/>
      <family val="2"/>
      <charset val="204"/>
    </font>
    <font>
      <sz val="10"/>
      <name val="Calibri"/>
      <family val="2"/>
      <charset val="204"/>
    </font>
    <font>
      <sz val="10"/>
      <color indexed="8"/>
      <name val="Calibri"/>
      <family val="2"/>
      <charset val="204"/>
    </font>
    <font>
      <vertAlign val="superscript"/>
      <sz val="10"/>
      <name val="Calibri"/>
      <family val="2"/>
      <charset val="204"/>
    </font>
    <font>
      <vertAlign val="subscript"/>
      <sz val="10"/>
      <color indexed="8"/>
      <name val="Calibri"/>
      <family val="2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bscript"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vertAlign val="subscript"/>
      <sz val="10"/>
      <color indexed="8"/>
      <name val="Calibri"/>
      <family val="2"/>
      <charset val="204"/>
    </font>
    <font>
      <b/>
      <sz val="10"/>
      <name val="Times New Roman"/>
      <family val="1"/>
      <charset val="204"/>
    </font>
    <font>
      <sz val="1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0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79FFB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FAFE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14" fillId="0" borderId="0"/>
  </cellStyleXfs>
  <cellXfs count="131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 applyProtection="1"/>
    <xf numFmtId="0" fontId="15" fillId="0" borderId="0" xfId="0" applyNumberFormat="1" applyFont="1" applyFill="1" applyBorder="1" applyAlignment="1" applyProtection="1"/>
    <xf numFmtId="167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/>
    <xf numFmtId="3" fontId="15" fillId="0" borderId="0" xfId="0" applyNumberFormat="1" applyFont="1" applyFill="1" applyBorder="1" applyAlignment="1">
      <alignment horizontal="center" vertical="center" wrapText="1"/>
    </xf>
    <xf numFmtId="169" fontId="15" fillId="0" borderId="0" xfId="0" applyNumberFormat="1" applyFont="1" applyFill="1" applyBorder="1" applyAlignment="1">
      <alignment horizontal="center" vertical="center" wrapText="1"/>
    </xf>
    <xf numFmtId="171" fontId="15" fillId="0" borderId="0" xfId="0" applyNumberFormat="1" applyFont="1" applyFill="1" applyBorder="1" applyAlignment="1">
      <alignment horizontal="center"/>
    </xf>
    <xf numFmtId="171" fontId="15" fillId="0" borderId="0" xfId="0" applyNumberFormat="1" applyFont="1" applyFill="1" applyBorder="1" applyAlignment="1" applyProtection="1"/>
    <xf numFmtId="49" fontId="15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4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 wrapText="1"/>
    </xf>
    <xf numFmtId="4" fontId="15" fillId="0" borderId="0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Fill="1" applyBorder="1"/>
    <xf numFmtId="49" fontId="15" fillId="0" borderId="0" xfId="0" applyNumberFormat="1" applyFont="1" applyFill="1" applyBorder="1"/>
    <xf numFmtId="167" fontId="15" fillId="0" borderId="0" xfId="0" applyNumberFormat="1" applyFont="1" applyFill="1" applyBorder="1"/>
    <xf numFmtId="171" fontId="15" fillId="0" borderId="0" xfId="0" applyNumberFormat="1" applyFont="1" applyFill="1" applyBorder="1"/>
    <xf numFmtId="172" fontId="15" fillId="0" borderId="0" xfId="0" applyNumberFormat="1" applyFont="1" applyFill="1" applyBorder="1"/>
    <xf numFmtId="0" fontId="15" fillId="0" borderId="0" xfId="0" applyNumberFormat="1" applyFont="1" applyFill="1" applyBorder="1"/>
    <xf numFmtId="167" fontId="15" fillId="0" borderId="0" xfId="0" applyNumberFormat="1" applyFont="1" applyFill="1" applyBorder="1" applyAlignment="1" applyProtection="1"/>
    <xf numFmtId="4" fontId="15" fillId="0" borderId="0" xfId="0" applyNumberFormat="1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2" borderId="0" xfId="0" applyFont="1" applyFill="1"/>
    <xf numFmtId="0" fontId="15" fillId="3" borderId="0" xfId="0" applyFont="1" applyFill="1"/>
    <xf numFmtId="49" fontId="15" fillId="0" borderId="0" xfId="0" applyNumberFormat="1" applyFont="1"/>
    <xf numFmtId="167" fontId="15" fillId="0" borderId="0" xfId="0" applyNumberFormat="1" applyFont="1"/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166" fontId="15" fillId="0" borderId="0" xfId="0" applyNumberFormat="1" applyFont="1" applyFill="1" applyBorder="1" applyAlignment="1" applyProtection="1">
      <alignment horizontal="center" vertical="center" textRotation="90" wrapText="1"/>
    </xf>
    <xf numFmtId="166" fontId="15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166" fontId="15" fillId="0" borderId="0" xfId="0" applyNumberFormat="1" applyFont="1" applyFill="1" applyBorder="1" applyAlignment="1" applyProtection="1">
      <alignment horizontal="left" textRotation="90" wrapText="1"/>
    </xf>
    <xf numFmtId="0" fontId="15" fillId="0" borderId="0" xfId="0" applyFont="1" applyFill="1" applyBorder="1" applyAlignment="1">
      <alignment horizontal="left" textRotation="90" wrapText="1"/>
    </xf>
    <xf numFmtId="0" fontId="16" fillId="4" borderId="1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vertical="center"/>
    </xf>
    <xf numFmtId="0" fontId="16" fillId="4" borderId="2" xfId="0" applyFont="1" applyFill="1" applyBorder="1"/>
    <xf numFmtId="0" fontId="15" fillId="4" borderId="1" xfId="0" applyFont="1" applyFill="1" applyBorder="1" applyAlignment="1">
      <alignment vertical="center"/>
    </xf>
    <xf numFmtId="0" fontId="15" fillId="4" borderId="2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left" textRotation="90" wrapText="1"/>
    </xf>
    <xf numFmtId="0" fontId="16" fillId="5" borderId="0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 vertical="center"/>
    </xf>
    <xf numFmtId="0" fontId="16" fillId="6" borderId="2" xfId="0" applyFont="1" applyFill="1" applyBorder="1" applyAlignment="1">
      <alignment horizontal="left" vertical="center"/>
    </xf>
    <xf numFmtId="0" fontId="16" fillId="6" borderId="2" xfId="0" applyFont="1" applyFill="1" applyBorder="1" applyAlignment="1">
      <alignment vertical="center"/>
    </xf>
    <xf numFmtId="0" fontId="16" fillId="6" borderId="2" xfId="0" applyFont="1" applyFill="1" applyBorder="1"/>
    <xf numFmtId="0" fontId="15" fillId="6" borderId="2" xfId="0" applyFont="1" applyFill="1" applyBorder="1"/>
    <xf numFmtId="0" fontId="15" fillId="6" borderId="1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/>
    <xf numFmtId="0" fontId="16" fillId="6" borderId="3" xfId="0" applyFont="1" applyFill="1" applyBorder="1"/>
    <xf numFmtId="0" fontId="15" fillId="5" borderId="0" xfId="0" applyFont="1" applyFill="1" applyBorder="1" applyAlignment="1">
      <alignment horizontal="center" vertical="center"/>
    </xf>
    <xf numFmtId="0" fontId="16" fillId="5" borderId="0" xfId="0" applyFont="1" applyFill="1" applyBorder="1"/>
    <xf numFmtId="0" fontId="16" fillId="7" borderId="1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vertical="center"/>
    </xf>
    <xf numFmtId="0" fontId="16" fillId="7" borderId="2" xfId="0" applyFont="1" applyFill="1" applyBorder="1"/>
    <xf numFmtId="0" fontId="15" fillId="7" borderId="1" xfId="0" applyFont="1" applyFill="1" applyBorder="1" applyAlignment="1">
      <alignment vertical="center"/>
    </xf>
    <xf numFmtId="0" fontId="15" fillId="7" borderId="2" xfId="0" applyFont="1" applyFill="1" applyBorder="1" applyAlignment="1">
      <alignment vertical="center"/>
    </xf>
    <xf numFmtId="0" fontId="15" fillId="7" borderId="3" xfId="0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15" fillId="8" borderId="2" xfId="0" applyFont="1" applyFill="1" applyBorder="1" applyAlignment="1">
      <alignment vertical="center"/>
    </xf>
    <xf numFmtId="0" fontId="15" fillId="8" borderId="3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left" vertical="center"/>
    </xf>
    <xf numFmtId="0" fontId="16" fillId="8" borderId="2" xfId="0" applyFont="1" applyFill="1" applyBorder="1" applyAlignment="1">
      <alignment horizontal="left" vertical="center"/>
    </xf>
    <xf numFmtId="0" fontId="16" fillId="8" borderId="2" xfId="0" applyFont="1" applyFill="1" applyBorder="1" applyAlignment="1">
      <alignment vertical="center"/>
    </xf>
    <xf numFmtId="0" fontId="16" fillId="8" borderId="2" xfId="0" applyFont="1" applyFill="1" applyBorder="1"/>
    <xf numFmtId="0" fontId="15" fillId="9" borderId="1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0" fontId="15" fillId="9" borderId="3" xfId="0" applyFont="1" applyFill="1" applyBorder="1" applyAlignment="1">
      <alignment vertical="center"/>
    </xf>
    <xf numFmtId="0" fontId="15" fillId="10" borderId="1" xfId="0" applyFont="1" applyFill="1" applyBorder="1" applyAlignment="1">
      <alignment vertical="center"/>
    </xf>
    <xf numFmtId="0" fontId="15" fillId="10" borderId="2" xfId="0" applyFont="1" applyFill="1" applyBorder="1" applyAlignment="1">
      <alignment vertical="center"/>
    </xf>
    <xf numFmtId="0" fontId="15" fillId="10" borderId="3" xfId="0" applyFont="1" applyFill="1" applyBorder="1" applyAlignment="1">
      <alignment vertical="center"/>
    </xf>
    <xf numFmtId="0" fontId="16" fillId="9" borderId="1" xfId="0" applyFont="1" applyFill="1" applyBorder="1" applyAlignment="1">
      <alignment horizontal="left" vertical="center"/>
    </xf>
    <xf numFmtId="0" fontId="16" fillId="9" borderId="2" xfId="0" applyFont="1" applyFill="1" applyBorder="1" applyAlignment="1">
      <alignment horizontal="left" vertical="center"/>
    </xf>
    <xf numFmtId="0" fontId="16" fillId="9" borderId="2" xfId="0" applyFont="1" applyFill="1" applyBorder="1" applyAlignment="1">
      <alignment vertical="center"/>
    </xf>
    <xf numFmtId="0" fontId="16" fillId="9" borderId="2" xfId="0" applyFont="1" applyFill="1" applyBorder="1"/>
    <xf numFmtId="0" fontId="16" fillId="10" borderId="4" xfId="0" applyFont="1" applyFill="1" applyBorder="1" applyAlignment="1">
      <alignment horizontal="left" vertical="center"/>
    </xf>
    <xf numFmtId="0" fontId="16" fillId="10" borderId="5" xfId="0" applyFont="1" applyFill="1" applyBorder="1" applyAlignment="1">
      <alignment horizontal="left" vertical="center"/>
    </xf>
    <xf numFmtId="0" fontId="16" fillId="10" borderId="5" xfId="0" applyFont="1" applyFill="1" applyBorder="1" applyAlignment="1">
      <alignment vertical="center"/>
    </xf>
    <xf numFmtId="0" fontId="16" fillId="10" borderId="5" xfId="0" applyFont="1" applyFill="1" applyBorder="1"/>
    <xf numFmtId="0" fontId="15" fillId="10" borderId="5" xfId="0" applyFont="1" applyFill="1" applyBorder="1"/>
    <xf numFmtId="0" fontId="16" fillId="10" borderId="6" xfId="0" applyFont="1" applyFill="1" applyBorder="1"/>
    <xf numFmtId="49" fontId="15" fillId="3" borderId="0" xfId="0" applyNumberFormat="1" applyFont="1" applyFill="1" applyBorder="1"/>
    <xf numFmtId="0" fontId="15" fillId="3" borderId="0" xfId="0" applyFont="1" applyFill="1" applyBorder="1"/>
    <xf numFmtId="4" fontId="15" fillId="3" borderId="0" xfId="0" applyNumberFormat="1" applyFont="1" applyFill="1" applyBorder="1"/>
    <xf numFmtId="167" fontId="15" fillId="3" borderId="0" xfId="0" applyNumberFormat="1" applyFont="1" applyFill="1" applyBorder="1"/>
    <xf numFmtId="169" fontId="15" fillId="3" borderId="0" xfId="0" applyNumberFormat="1" applyFont="1" applyFill="1" applyBorder="1"/>
    <xf numFmtId="169" fontId="15" fillId="0" borderId="0" xfId="0" applyNumberFormat="1" applyFont="1" applyFill="1" applyBorder="1"/>
    <xf numFmtId="0" fontId="15" fillId="0" borderId="7" xfId="0" applyFont="1" applyFill="1" applyBorder="1"/>
    <xf numFmtId="167" fontId="15" fillId="0" borderId="7" xfId="0" applyNumberFormat="1" applyFont="1" applyFill="1" applyBorder="1"/>
    <xf numFmtId="0" fontId="7" fillId="0" borderId="7" xfId="0" applyFont="1" applyFill="1" applyBorder="1"/>
    <xf numFmtId="0" fontId="15" fillId="0" borderId="7" xfId="0" applyFont="1" applyFill="1" applyBorder="1" applyAlignment="1">
      <alignment horizontal="left" textRotation="90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textRotation="90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textRotation="90" wrapText="1"/>
    </xf>
    <xf numFmtId="0" fontId="7" fillId="0" borderId="7" xfId="0" applyFont="1" applyFill="1" applyBorder="1" applyAlignment="1"/>
    <xf numFmtId="0" fontId="7" fillId="0" borderId="7" xfId="0" applyFont="1" applyFill="1" applyBorder="1" applyAlignment="1">
      <alignment horizontal="center" textRotation="90" wrapText="1"/>
    </xf>
    <xf numFmtId="0" fontId="12" fillId="0" borderId="7" xfId="0" applyFont="1" applyFill="1" applyBorder="1" applyAlignment="1">
      <alignment vertical="center"/>
    </xf>
    <xf numFmtId="168" fontId="7" fillId="0" borderId="7" xfId="0" applyNumberFormat="1" applyFont="1" applyFill="1" applyBorder="1"/>
    <xf numFmtId="168" fontId="15" fillId="0" borderId="7" xfId="0" applyNumberFormat="1" applyFont="1" applyFill="1" applyBorder="1"/>
    <xf numFmtId="0" fontId="18" fillId="3" borderId="7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4" fontId="0" fillId="0" borderId="0" xfId="0" applyNumberFormat="1"/>
    <xf numFmtId="4" fontId="0" fillId="3" borderId="0" xfId="0" applyNumberFormat="1" applyFill="1"/>
    <xf numFmtId="0" fontId="0" fillId="3" borderId="0" xfId="0" applyFill="1"/>
    <xf numFmtId="4" fontId="20" fillId="3" borderId="0" xfId="0" applyNumberFormat="1" applyFont="1" applyFill="1"/>
    <xf numFmtId="0" fontId="1" fillId="0" borderId="0" xfId="0" applyFont="1"/>
    <xf numFmtId="4" fontId="13" fillId="0" borderId="0" xfId="0" applyNumberFormat="1" applyFont="1"/>
    <xf numFmtId="0" fontId="13" fillId="0" borderId="0" xfId="0" applyFont="1"/>
    <xf numFmtId="0" fontId="15" fillId="3" borderId="0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/>
    </xf>
    <xf numFmtId="166" fontId="15" fillId="0" borderId="0" xfId="0" applyNumberFormat="1" applyFont="1" applyFill="1" applyBorder="1" applyAlignment="1" applyProtection="1">
      <alignment horizontal="left" vertical="center" textRotation="90" wrapText="1"/>
    </xf>
    <xf numFmtId="0" fontId="15" fillId="0" borderId="0" xfId="0" applyFont="1" applyFill="1" applyBorder="1" applyAlignment="1">
      <alignment horizontal="left" vertical="center" textRotation="90" wrapText="1"/>
    </xf>
    <xf numFmtId="0" fontId="3" fillId="5" borderId="0" xfId="0" applyFont="1" applyFill="1" applyBorder="1" applyAlignment="1">
      <alignment horizontal="center" vertical="center" wrapText="1"/>
    </xf>
    <xf numFmtId="4" fontId="15" fillId="0" borderId="0" xfId="0" applyNumberFormat="1" applyFont="1" applyFill="1" applyBorder="1" applyAlignment="1"/>
    <xf numFmtId="49" fontId="15" fillId="0" borderId="0" xfId="0" applyNumberFormat="1" applyFont="1" applyFill="1" applyBorder="1" applyAlignment="1"/>
  </cellXfs>
  <cellStyles count="2">
    <cellStyle name="Обычный" xfId="0" builtinId="0"/>
    <cellStyle name="Обычный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/>
              <a:t>Изменение модулей деформации по ИГЭ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039435106515609E-2"/>
          <c:y val="0.11746498468896127"/>
          <c:w val="0.90830430389763783"/>
          <c:h val="0.7874517450781866"/>
        </c:manualLayout>
      </c:layout>
      <c:barChart>
        <c:barDir val="col"/>
        <c:grouping val="clustered"/>
        <c:varyColors val="0"/>
        <c:ser>
          <c:idx val="2"/>
          <c:order val="0"/>
          <c:tx>
            <c:v>Природное</c:v>
          </c:tx>
          <c:spPr>
            <a:solidFill>
              <a:srgbClr val="7030A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Лист1!$AJ$398:$AJ$413</c:f>
              <c:numCache>
                <c:formatCode>#\ ##0.0</c:formatCode>
                <c:ptCount val="16"/>
                <c:pt idx="0">
                  <c:v>14.2</c:v>
                </c:pt>
                <c:pt idx="1">
                  <c:v>4.5</c:v>
                </c:pt>
                <c:pt idx="2">
                  <c:v>14.7</c:v>
                </c:pt>
                <c:pt idx="3">
                  <c:v>9.6</c:v>
                </c:pt>
                <c:pt idx="4">
                  <c:v>18.8</c:v>
                </c:pt>
                <c:pt idx="5">
                  <c:v>26.4</c:v>
                </c:pt>
                <c:pt idx="6">
                  <c:v>20.2</c:v>
                </c:pt>
                <c:pt idx="7">
                  <c:v>16.5</c:v>
                </c:pt>
                <c:pt idx="8">
                  <c:v>28.7</c:v>
                </c:pt>
                <c:pt idx="9">
                  <c:v>12.9</c:v>
                </c:pt>
                <c:pt idx="10">
                  <c:v>27.1</c:v>
                </c:pt>
                <c:pt idx="11">
                  <c:v>19.3</c:v>
                </c:pt>
                <c:pt idx="12">
                  <c:v>13.7</c:v>
                </c:pt>
                <c:pt idx="13">
                  <c:v>4.9000000000000004</c:v>
                </c:pt>
                <c:pt idx="14">
                  <c:v>13.4</c:v>
                </c:pt>
                <c:pt idx="15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4-4A36-B8B6-CD3A00744EFE}"/>
            </c:ext>
          </c:extLst>
        </c:ser>
        <c:ser>
          <c:idx val="3"/>
          <c:order val="1"/>
          <c:tx>
            <c:v>Водонасыщенное</c:v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Лист1!$BK$398:$BK$413</c:f>
              <c:numCache>
                <c:formatCode>#\ ##0.0</c:formatCode>
                <c:ptCount val="16"/>
                <c:pt idx="0">
                  <c:v>10.7</c:v>
                </c:pt>
                <c:pt idx="1">
                  <c:v>4.7</c:v>
                </c:pt>
                <c:pt idx="2">
                  <c:v>11.8</c:v>
                </c:pt>
                <c:pt idx="3">
                  <c:v>8.8000000000000007</c:v>
                </c:pt>
                <c:pt idx="4">
                  <c:v>15.8</c:v>
                </c:pt>
                <c:pt idx="5">
                  <c:v>23.9</c:v>
                </c:pt>
                <c:pt idx="6">
                  <c:v>16</c:v>
                </c:pt>
                <c:pt idx="7">
                  <c:v>15</c:v>
                </c:pt>
                <c:pt idx="8">
                  <c:v>23.7</c:v>
                </c:pt>
                <c:pt idx="9">
                  <c:v>10.199999999999999</c:v>
                </c:pt>
                <c:pt idx="10">
                  <c:v>22.1</c:v>
                </c:pt>
                <c:pt idx="11">
                  <c:v>15.2</c:v>
                </c:pt>
                <c:pt idx="12">
                  <c:v>12.9</c:v>
                </c:pt>
                <c:pt idx="13">
                  <c:v>4.4000000000000004</c:v>
                </c:pt>
                <c:pt idx="14">
                  <c:v>6.3</c:v>
                </c:pt>
                <c:pt idx="15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4-4A36-B8B6-CD3A00744EFE}"/>
            </c:ext>
          </c:extLst>
        </c:ser>
        <c:ser>
          <c:idx val="1"/>
          <c:order val="2"/>
          <c:tx>
            <c:v>3 цикла ВПО</c:v>
          </c:tx>
          <c:spPr>
            <a:solidFill>
              <a:srgbClr val="00B05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Лист1!$DJ$398:$DJ$413</c:f>
              <c:numCache>
                <c:formatCode>#\ ##0.0</c:formatCode>
                <c:ptCount val="16"/>
                <c:pt idx="0">
                  <c:v>7.7</c:v>
                </c:pt>
                <c:pt idx="1">
                  <c:v>3.7</c:v>
                </c:pt>
                <c:pt idx="2">
                  <c:v>9.1999999999999993</c:v>
                </c:pt>
                <c:pt idx="3">
                  <c:v>6.9</c:v>
                </c:pt>
                <c:pt idx="4">
                  <c:v>15.1</c:v>
                </c:pt>
                <c:pt idx="5">
                  <c:v>19</c:v>
                </c:pt>
                <c:pt idx="6">
                  <c:v>11.7</c:v>
                </c:pt>
                <c:pt idx="7">
                  <c:v>11.3</c:v>
                </c:pt>
                <c:pt idx="8">
                  <c:v>16.2</c:v>
                </c:pt>
                <c:pt idx="9">
                  <c:v>9</c:v>
                </c:pt>
                <c:pt idx="10">
                  <c:v>16.2</c:v>
                </c:pt>
                <c:pt idx="11">
                  <c:v>10.5</c:v>
                </c:pt>
                <c:pt idx="12">
                  <c:v>10.5</c:v>
                </c:pt>
                <c:pt idx="13">
                  <c:v>3.9</c:v>
                </c:pt>
                <c:pt idx="14">
                  <c:v>3.9</c:v>
                </c:pt>
                <c:pt idx="1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4-4A36-B8B6-CD3A00744EFE}"/>
            </c:ext>
          </c:extLst>
        </c:ser>
        <c:ser>
          <c:idx val="0"/>
          <c:order val="3"/>
          <c:tx>
            <c:v>5 циклов ВПО</c:v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Лист1!$EK$398:$EK$413</c:f>
              <c:numCache>
                <c:formatCode>#\ ##0.0</c:formatCode>
                <c:ptCount val="16"/>
                <c:pt idx="0">
                  <c:v>4.7</c:v>
                </c:pt>
                <c:pt idx="1">
                  <c:v>2.1</c:v>
                </c:pt>
                <c:pt idx="2">
                  <c:v>3.5</c:v>
                </c:pt>
                <c:pt idx="3">
                  <c:v>2.4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7.4</c:v>
                </c:pt>
                <c:pt idx="7">
                  <c:v>6.9</c:v>
                </c:pt>
                <c:pt idx="8">
                  <c:v>7.7</c:v>
                </c:pt>
                <c:pt idx="9">
                  <c:v>5.7</c:v>
                </c:pt>
                <c:pt idx="10">
                  <c:v>5.4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2.7</c:v>
                </c:pt>
                <c:pt idx="14">
                  <c:v>1.9</c:v>
                </c:pt>
                <c:pt idx="1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4-4A36-B8B6-CD3A00744EFE}"/>
            </c:ext>
          </c:extLst>
        </c:ser>
        <c:ser>
          <c:idx val="4"/>
          <c:order val="4"/>
          <c:tx>
            <c:v>10 циклов ВПО</c:v>
          </c:tx>
          <c:spPr>
            <a:solidFill>
              <a:srgbClr val="FFC00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Лист1!$FL$398:$FL$413</c:f>
              <c:numCache>
                <c:formatCode>#\ ##0.0</c:formatCode>
                <c:ptCount val="16"/>
                <c:pt idx="0">
                  <c:v>4.7</c:v>
                </c:pt>
                <c:pt idx="1">
                  <c:v>2.1</c:v>
                </c:pt>
                <c:pt idx="2">
                  <c:v>3.6</c:v>
                </c:pt>
                <c:pt idx="3">
                  <c:v>2.5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7.5</c:v>
                </c:pt>
                <c:pt idx="7">
                  <c:v>6.7</c:v>
                </c:pt>
                <c:pt idx="8">
                  <c:v>7.5</c:v>
                </c:pt>
                <c:pt idx="9">
                  <c:v>5.6</c:v>
                </c:pt>
                <c:pt idx="10">
                  <c:v>5.5</c:v>
                </c:pt>
                <c:pt idx="11">
                  <c:v>4.3</c:v>
                </c:pt>
                <c:pt idx="12">
                  <c:v>4.4000000000000004</c:v>
                </c:pt>
                <c:pt idx="13">
                  <c:v>2.7</c:v>
                </c:pt>
                <c:pt idx="14">
                  <c:v>1.9</c:v>
                </c:pt>
                <c:pt idx="1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4-4A36-B8B6-CD3A00744EFE}"/>
            </c:ext>
          </c:extLst>
        </c:ser>
        <c:ser>
          <c:idx val="5"/>
          <c:order val="5"/>
          <c:tx>
            <c:v>24 цикла ВПО</c:v>
          </c:tx>
          <c:spPr>
            <a:solidFill>
              <a:srgbClr val="FF000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Лист1!$GR$398:$GR$413</c:f>
              <c:numCache>
                <c:formatCode>#\ ##0.0</c:formatCode>
                <c:ptCount val="16"/>
                <c:pt idx="0">
                  <c:v>4</c:v>
                </c:pt>
                <c:pt idx="1">
                  <c:v>1.8</c:v>
                </c:pt>
                <c:pt idx="2">
                  <c:v>2.8</c:v>
                </c:pt>
                <c:pt idx="3">
                  <c:v>2</c:v>
                </c:pt>
                <c:pt idx="4">
                  <c:v>9.6999999999999993</c:v>
                </c:pt>
                <c:pt idx="5">
                  <c:v>8.4</c:v>
                </c:pt>
                <c:pt idx="6">
                  <c:v>7</c:v>
                </c:pt>
                <c:pt idx="7">
                  <c:v>6.7</c:v>
                </c:pt>
                <c:pt idx="8">
                  <c:v>6.8</c:v>
                </c:pt>
                <c:pt idx="9">
                  <c:v>5.4</c:v>
                </c:pt>
                <c:pt idx="10">
                  <c:v>4.5999999999999996</c:v>
                </c:pt>
                <c:pt idx="11">
                  <c:v>3.4</c:v>
                </c:pt>
                <c:pt idx="12">
                  <c:v>4</c:v>
                </c:pt>
                <c:pt idx="13">
                  <c:v>2.7</c:v>
                </c:pt>
                <c:pt idx="14">
                  <c:v>1.6</c:v>
                </c:pt>
                <c:pt idx="1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4-4A36-B8B6-CD3A0074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11744"/>
        <c:axId val="1"/>
      </c:barChart>
      <c:catAx>
        <c:axId val="1086011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Модуль деформации Е, МПа</a:t>
                </a:r>
              </a:p>
            </c:rich>
          </c:tx>
          <c:overlay val="0"/>
        </c:title>
        <c:numFmt formatCode="#\ ##0.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1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63301806875893"/>
          <c:y val="3.5062062609737252E-2"/>
          <c:w val="9.8430542363505444E-2"/>
          <c:h val="0.3216563135067199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'Лист1 (2)'!$FN$398:$FN$413</c:f>
              <c:numCache>
                <c:formatCode>#\ ##0.000</c:formatCode>
                <c:ptCount val="16"/>
                <c:pt idx="0">
                  <c:v>2.5000000000000001E-2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1.6E-2</c:v>
                </c:pt>
                <c:pt idx="4">
                  <c:v>3.7999999999999999E-2</c:v>
                </c:pt>
                <c:pt idx="5">
                  <c:v>3.5999999999999997E-2</c:v>
                </c:pt>
                <c:pt idx="6">
                  <c:v>0.03</c:v>
                </c:pt>
                <c:pt idx="7">
                  <c:v>3.2000000000000001E-2</c:v>
                </c:pt>
                <c:pt idx="8">
                  <c:v>3.4000000000000002E-2</c:v>
                </c:pt>
                <c:pt idx="9">
                  <c:v>2.9000000000000001E-2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1.7999999999999999E-2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D55-86FB-F9184FA40C46}"/>
            </c:ext>
          </c:extLst>
        </c:ser>
        <c:ser>
          <c:idx val="0"/>
          <c:order val="1"/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'Лист1 (2)'!$FS$398:$FS$413</c:f>
              <c:numCache>
                <c:formatCode>#\ ##0.000</c:formatCode>
                <c:ptCount val="16"/>
                <c:pt idx="0">
                  <c:v>2.1999999999999999E-2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1.4999999999999999E-2</c:v>
                </c:pt>
                <c:pt idx="4">
                  <c:v>3.2000000000000001E-2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2.4E-2</c:v>
                </c:pt>
                <c:pt idx="8">
                  <c:v>2.7E-2</c:v>
                </c:pt>
                <c:pt idx="9">
                  <c:v>2.3E-2</c:v>
                </c:pt>
                <c:pt idx="10">
                  <c:v>1.2999999999999999E-2</c:v>
                </c:pt>
                <c:pt idx="11">
                  <c:v>1.6E-2</c:v>
                </c:pt>
                <c:pt idx="12">
                  <c:v>1.4999999999999999E-2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D55-86FB-F9184FA40C46}"/>
            </c:ext>
          </c:extLst>
        </c:ser>
        <c:ser>
          <c:idx val="4"/>
          <c:order val="2"/>
          <c:invertIfNegative val="0"/>
          <c:val>
            <c:numRef>
              <c:f>'Лист1 (2)'!$GT$398:$GT$413</c:f>
              <c:numCache>
                <c:formatCode>#\ ##0.000</c:formatCode>
                <c:ptCount val="16"/>
                <c:pt idx="0">
                  <c:v>2.3E-2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1.4E-2</c:v>
                </c:pt>
                <c:pt idx="4">
                  <c:v>3.3000000000000002E-2</c:v>
                </c:pt>
                <c:pt idx="5">
                  <c:v>2.8000000000000001E-2</c:v>
                </c:pt>
                <c:pt idx="6">
                  <c:v>2.7E-2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D55-86FB-F9184FA40C46}"/>
            </c:ext>
          </c:extLst>
        </c:ser>
        <c:ser>
          <c:idx val="5"/>
          <c:order val="3"/>
          <c:invertIfNegative val="0"/>
          <c:val>
            <c:numRef>
              <c:f>'Лист1 (2)'!$GY$398:$GY$413</c:f>
              <c:numCache>
                <c:formatCode>#\ ##0.000</c:formatCode>
                <c:ptCount val="16"/>
                <c:pt idx="0">
                  <c:v>1.9E-2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1.2E-2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2.1999999999999999E-2</c:v>
                </c:pt>
                <c:pt idx="7">
                  <c:v>0.02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8.0000000000000002E-3</c:v>
                </c:pt>
                <c:pt idx="11">
                  <c:v>0.01</c:v>
                </c:pt>
                <c:pt idx="12">
                  <c:v>1.2999999999999999E-2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7-4D55-86FB-F9184FA4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05744"/>
        <c:axId val="1"/>
      </c:barChart>
      <c:catAx>
        <c:axId val="10860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5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коэффициента пористости 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Лист3!$A$4:$F$4</c:f>
              <c:numCache>
                <c:formatCode>#,##0.00</c:formatCode>
                <c:ptCount val="6"/>
                <c:pt idx="0">
                  <c:v>0.5</c:v>
                </c:pt>
                <c:pt idx="1">
                  <c:v>0.56000000000000005</c:v>
                </c:pt>
                <c:pt idx="2">
                  <c:v>0.67</c:v>
                </c:pt>
                <c:pt idx="3">
                  <c:v>0.76</c:v>
                </c:pt>
                <c:pt idx="4">
                  <c:v>0.81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9-4B91-8974-687B605DD5D1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Лист3!$A$5:$F$5</c:f>
              <c:numCache>
                <c:formatCode>#,##0.00</c:formatCode>
                <c:ptCount val="6"/>
                <c:pt idx="0">
                  <c:v>0.57999999999999996</c:v>
                </c:pt>
                <c:pt idx="1">
                  <c:v>0.67</c:v>
                </c:pt>
                <c:pt idx="2">
                  <c:v>0.77</c:v>
                </c:pt>
                <c:pt idx="3">
                  <c:v>0.85</c:v>
                </c:pt>
                <c:pt idx="4">
                  <c:v>0.92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9-4B91-8974-687B605DD5D1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Лист3!$A$6:$F$6</c:f>
              <c:numCache>
                <c:formatCode>#,##0.00</c:formatCode>
                <c:ptCount val="6"/>
                <c:pt idx="0">
                  <c:v>0.93</c:v>
                </c:pt>
                <c:pt idx="1">
                  <c:v>0.99</c:v>
                </c:pt>
                <c:pt idx="2">
                  <c:v>1.1200000000000001</c:v>
                </c:pt>
                <c:pt idx="3">
                  <c:v>1.3</c:v>
                </c:pt>
                <c:pt idx="4">
                  <c:v>1.35</c:v>
                </c:pt>
                <c:pt idx="5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9-4B91-8974-687B605DD5D1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Лист3!$A$7:$F$7</c:f>
              <c:numCache>
                <c:formatCode>#,##0.00</c:formatCode>
                <c:ptCount val="6"/>
                <c:pt idx="0">
                  <c:v>0.77</c:v>
                </c:pt>
                <c:pt idx="1">
                  <c:v>0.87</c:v>
                </c:pt>
                <c:pt idx="2">
                  <c:v>1.04</c:v>
                </c:pt>
                <c:pt idx="3">
                  <c:v>1.1200000000000001</c:v>
                </c:pt>
                <c:pt idx="4">
                  <c:v>1.21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9-4B91-8974-687B605DD5D1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Лист3!$A$8:$F$8</c:f>
              <c:numCache>
                <c:formatCode>#,##0.00</c:formatCode>
                <c:ptCount val="6"/>
                <c:pt idx="0">
                  <c:v>0.88</c:v>
                </c:pt>
                <c:pt idx="1">
                  <c:v>0.95</c:v>
                </c:pt>
                <c:pt idx="2">
                  <c:v>1.08</c:v>
                </c:pt>
                <c:pt idx="3">
                  <c:v>1.1100000000000001</c:v>
                </c:pt>
                <c:pt idx="4">
                  <c:v>1.2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9-4B91-8974-687B605DD5D1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Лист3!$A$9:$F$9</c:f>
              <c:numCache>
                <c:formatCode>#,##0.00</c:formatCode>
                <c:ptCount val="6"/>
                <c:pt idx="0">
                  <c:v>0.84</c:v>
                </c:pt>
                <c:pt idx="1">
                  <c:v>0.86</c:v>
                </c:pt>
                <c:pt idx="2">
                  <c:v>0.99</c:v>
                </c:pt>
                <c:pt idx="3">
                  <c:v>1.02</c:v>
                </c:pt>
                <c:pt idx="4">
                  <c:v>1.0900000000000001</c:v>
                </c:pt>
                <c:pt idx="5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9-4B91-8974-687B605DD5D1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Лист3!$A$10:$F$10</c:f>
              <c:numCache>
                <c:formatCode>#,##0.00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79-4B91-8974-687B605DD5D1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solidFill>
                    <a:schemeClr val="accent6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79-4B91-8974-687B605DD5D1}"/>
              </c:ext>
            </c:extLst>
          </c:dPt>
          <c:val>
            <c:numRef>
              <c:f>Лист3!$A$11:$F$11</c:f>
              <c:numCache>
                <c:formatCode>#,##0.00</c:formatCode>
                <c:ptCount val="6"/>
                <c:pt idx="0">
                  <c:v>0.86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79-4B91-8974-687B605DD5D1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Лист3!$A$12:$F$12</c:f>
              <c:numCache>
                <c:formatCode>#,##0.00</c:formatCode>
                <c:ptCount val="6"/>
                <c:pt idx="0">
                  <c:v>0.93</c:v>
                </c:pt>
                <c:pt idx="1">
                  <c:v>0.95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79-4B91-8974-687B605DD5D1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Лист3!$A$13:$F$13</c:f>
              <c:numCache>
                <c:formatCode>#,##0.00</c:formatCode>
                <c:ptCount val="6"/>
                <c:pt idx="0">
                  <c:v>0.91</c:v>
                </c:pt>
                <c:pt idx="1">
                  <c:v>0.97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79-4B91-8974-687B605DD5D1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Лист3!$A$14:$F$14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79-4B91-8974-687B605DD5D1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Лист3!$A$15:$F$15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79-4B91-8974-687B605DD5D1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val>
            <c:numRef>
              <c:f>Лист3!$A$16:$F$16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79-4B91-8974-687B605DD5D1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Лист3!$A$17:$F$17</c:f>
              <c:numCache>
                <c:formatCode>#,##0.00</c:formatCode>
                <c:ptCount val="6"/>
                <c:pt idx="0">
                  <c:v>0.83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79-4B91-8974-687B605DD5D1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val>
            <c:numRef>
              <c:f>Лист3!$A$18:$F$18</c:f>
              <c:numCache>
                <c:formatCode>#,##0.00</c:formatCode>
                <c:ptCount val="6"/>
                <c:pt idx="0">
                  <c:v>0.87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79-4B91-8974-687B605DD5D1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Лист3!$A$19:$F$19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79-4B91-8974-687B605DD5D1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Лист3!$A$20:$F$20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79-4B91-8974-687B605DD5D1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Лист3!$A$21:$F$21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79-4B91-8974-687B605DD5D1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9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Лист3!$A$22:$F$22</c:f>
              <c:numCache>
                <c:formatCode>#,##0.00</c:formatCode>
                <c:ptCount val="6"/>
                <c:pt idx="0">
                  <c:v>0.78333333333333321</c:v>
                </c:pt>
                <c:pt idx="1">
                  <c:v>0.86</c:v>
                </c:pt>
                <c:pt idx="2">
                  <c:v>0.94499999999999995</c:v>
                </c:pt>
                <c:pt idx="3">
                  <c:v>1.0266666666666666</c:v>
                </c:pt>
                <c:pt idx="4">
                  <c:v>1.0966666666666667</c:v>
                </c:pt>
                <c:pt idx="5">
                  <c:v>1.1083333333333334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79-4B91-8974-687B605D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06944"/>
        <c:axId val="1"/>
      </c:lineChart>
      <c:catAx>
        <c:axId val="10860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6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показателя текучести 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Лист3!$H$4:$M$4</c:f>
              <c:numCache>
                <c:formatCode>#,##0.00</c:formatCode>
                <c:ptCount val="6"/>
                <c:pt idx="0">
                  <c:v>0.02</c:v>
                </c:pt>
                <c:pt idx="1">
                  <c:v>0.13</c:v>
                </c:pt>
                <c:pt idx="2">
                  <c:v>0.5</c:v>
                </c:pt>
                <c:pt idx="3">
                  <c:v>0.73</c:v>
                </c:pt>
                <c:pt idx="4">
                  <c:v>0.85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4-46C5-AD30-288B5AAA6A8F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Лист3!$H$5:$M$5</c:f>
              <c:numCache>
                <c:formatCode>#,##0.00</c:formatCode>
                <c:ptCount val="6"/>
                <c:pt idx="0">
                  <c:v>-0.15</c:v>
                </c:pt>
                <c:pt idx="1">
                  <c:v>7.0000000000000007E-2</c:v>
                </c:pt>
                <c:pt idx="2">
                  <c:v>0.46</c:v>
                </c:pt>
                <c:pt idx="3">
                  <c:v>0.73</c:v>
                </c:pt>
                <c:pt idx="4">
                  <c:v>0.88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4-46C5-AD30-288B5AAA6A8F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Лист3!$H$6:$M$6</c:f>
              <c:numCache>
                <c:formatCode>#,##0.00</c:formatCode>
                <c:ptCount val="6"/>
                <c:pt idx="0">
                  <c:v>-0.31</c:v>
                </c:pt>
                <c:pt idx="1">
                  <c:v>0.16</c:v>
                </c:pt>
                <c:pt idx="2">
                  <c:v>0.32</c:v>
                </c:pt>
                <c:pt idx="3">
                  <c:v>0.54</c:v>
                </c:pt>
                <c:pt idx="4">
                  <c:v>0.63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4-46C5-AD30-288B5AAA6A8F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Лист3!$H$7:$M$7</c:f>
              <c:numCache>
                <c:formatCode>#,##0.00</c:formatCode>
                <c:ptCount val="6"/>
                <c:pt idx="0">
                  <c:v>-0.12</c:v>
                </c:pt>
                <c:pt idx="1">
                  <c:v>0.04</c:v>
                </c:pt>
                <c:pt idx="2">
                  <c:v>0.32</c:v>
                </c:pt>
                <c:pt idx="3">
                  <c:v>0.42</c:v>
                </c:pt>
                <c:pt idx="4">
                  <c:v>0.57999999999999996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4-46C5-AD30-288B5AAA6A8F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Лист3!$H$8:$M$8</c:f>
              <c:numCache>
                <c:formatCode>#,##0.00</c:formatCode>
                <c:ptCount val="6"/>
                <c:pt idx="0">
                  <c:v>-0.15</c:v>
                </c:pt>
                <c:pt idx="1">
                  <c:v>0.32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0.68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4-46C5-AD30-288B5AAA6A8F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Лист3!$H$9:$M$9</c:f>
              <c:numCache>
                <c:formatCode>#,##0.00</c:formatCode>
                <c:ptCount val="6"/>
                <c:pt idx="0">
                  <c:v>0.05</c:v>
                </c:pt>
                <c:pt idx="1">
                  <c:v>0.4</c:v>
                </c:pt>
                <c:pt idx="2">
                  <c:v>0.62</c:v>
                </c:pt>
                <c:pt idx="3">
                  <c:v>0.7</c:v>
                </c:pt>
                <c:pt idx="4">
                  <c:v>0.79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4-46C5-AD30-288B5AAA6A8F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Лист3!$H$10:$M$10</c:f>
              <c:numCache>
                <c:formatCode>#,##0.00</c:formatCode>
                <c:ptCount val="6"/>
                <c:pt idx="0">
                  <c:v>-0.31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4-46C5-AD30-288B5AAA6A8F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solidFill>
                    <a:schemeClr val="accent6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AE4-46C5-AD30-288B5AAA6A8F}"/>
              </c:ext>
            </c:extLst>
          </c:dPt>
          <c:val>
            <c:numRef>
              <c:f>Лист3!$H$11:$M$11</c:f>
              <c:numCache>
                <c:formatCode>#,##0.00</c:formatCode>
                <c:ptCount val="6"/>
                <c:pt idx="0">
                  <c:v>0.47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E4-46C5-AD30-288B5AAA6A8F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Лист3!$H$12:$M$12</c:f>
              <c:numCache>
                <c:formatCode>#,##0.00</c:formatCode>
                <c:ptCount val="6"/>
                <c:pt idx="0">
                  <c:v>-0.28999999999999998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E4-46C5-AD30-288B5AAA6A8F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Лист3!$H$13:$M$13</c:f>
              <c:numCache>
                <c:formatCode>#,##0.00</c:formatCode>
                <c:ptCount val="6"/>
                <c:pt idx="0">
                  <c:v>-0.37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E4-46C5-AD30-288B5AAA6A8F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Лист3!$H$14:$M$14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E4-46C5-AD30-288B5AAA6A8F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Лист3!$H$15:$M$15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E4-46C5-AD30-288B5AAA6A8F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val>
            <c:numRef>
              <c:f>Лист3!$H$16:$M$16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E4-46C5-AD30-288B5AAA6A8F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Лист3!$H$17:$M$17</c:f>
              <c:numCache>
                <c:formatCode>#,##0.00</c:formatCode>
                <c:ptCount val="6"/>
                <c:pt idx="0">
                  <c:v>-0.08</c:v>
                </c:pt>
                <c:pt idx="1">
                  <c:v>0.21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E4-46C5-AD30-288B5AAA6A8F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val>
            <c:numRef>
              <c:f>Лист3!$H$18:$M$18</c:f>
              <c:numCache>
                <c:formatCode>#,##0.00</c:formatCode>
                <c:ptCount val="6"/>
                <c:pt idx="0">
                  <c:v>-0.1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E4-46C5-AD30-288B5AAA6A8F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Лист3!$H$19:$M$19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E4-46C5-AD30-288B5AAA6A8F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Лист3!$H$20:$M$20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E4-46C5-AD30-288B5AAA6A8F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Лист3!$H$21:$M$21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E4-46C5-AD30-288B5AAA6A8F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8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exp"/>
            <c:dispRSqr val="0"/>
            <c:dispEq val="0"/>
          </c:trendline>
          <c:val>
            <c:numRef>
              <c:f>Лист3!$H$22:$M$22</c:f>
              <c:numCache>
                <c:formatCode>#,##0.00</c:formatCode>
                <c:ptCount val="6"/>
                <c:pt idx="0">
                  <c:v>-0.11166666666666669</c:v>
                </c:pt>
                <c:pt idx="1">
                  <c:v>0.16400000000000003</c:v>
                </c:pt>
                <c:pt idx="2">
                  <c:v>0.45666666666666672</c:v>
                </c:pt>
                <c:pt idx="3">
                  <c:v>0.61499999999999988</c:v>
                </c:pt>
                <c:pt idx="4">
                  <c:v>0.73499999999999999</c:v>
                </c:pt>
                <c:pt idx="5">
                  <c:v>0.78666666666666663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E4-46C5-AD30-288B5AAA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08944"/>
        <c:axId val="1"/>
      </c:lineChart>
      <c:catAx>
        <c:axId val="10860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8944"/>
        <c:crosses val="autoZero"/>
        <c:crossBetween val="between"/>
        <c:majorUnit val="0.25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модуля деформации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Лист3!$O$4:$V$4</c:f>
              <c:numCache>
                <c:formatCode>#,##0.00</c:formatCode>
                <c:ptCount val="8"/>
                <c:pt idx="0">
                  <c:v>13.2</c:v>
                </c:pt>
                <c:pt idx="1">
                  <c:v>11.4</c:v>
                </c:pt>
                <c:pt idx="2">
                  <c:v>7.1</c:v>
                </c:pt>
                <c:pt idx="3">
                  <c:v>4.5999999999999996</c:v>
                </c:pt>
                <c:pt idx="4">
                  <c:v>4.5</c:v>
                </c:pt>
                <c:pt idx="5">
                  <c:v>3.8</c:v>
                </c:pt>
                <c:pt idx="6">
                  <c:v>4.7</c:v>
                </c:pt>
                <c:pt idx="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4-409A-9979-45EA7BC24C19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Лист3!$O$5:$V$5</c:f>
              <c:numCache>
                <c:formatCode>#,##0.00</c:formatCode>
                <c:ptCount val="8"/>
                <c:pt idx="0">
                  <c:v>14.6</c:v>
                </c:pt>
                <c:pt idx="1">
                  <c:v>12</c:v>
                </c:pt>
                <c:pt idx="2">
                  <c:v>8.9</c:v>
                </c:pt>
                <c:pt idx="3">
                  <c:v>4.3</c:v>
                </c:pt>
                <c:pt idx="4">
                  <c:v>4.0999999999999996</c:v>
                </c:pt>
                <c:pt idx="5">
                  <c:v>3.4</c:v>
                </c:pt>
                <c:pt idx="6">
                  <c:v>2.6</c:v>
                </c:pt>
                <c:pt idx="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4-409A-9979-45EA7BC24C19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Лист3!$O$6:$V$6</c:f>
              <c:numCache>
                <c:formatCode>#,##0.00</c:formatCode>
                <c:ptCount val="8"/>
                <c:pt idx="0">
                  <c:v>15.7</c:v>
                </c:pt>
                <c:pt idx="1">
                  <c:v>9.6</c:v>
                </c:pt>
                <c:pt idx="2">
                  <c:v>8</c:v>
                </c:pt>
                <c:pt idx="3">
                  <c:v>5.3</c:v>
                </c:pt>
                <c:pt idx="4">
                  <c:v>5.0999999999999996</c:v>
                </c:pt>
                <c:pt idx="5">
                  <c:v>4.3</c:v>
                </c:pt>
                <c:pt idx="6">
                  <c:v>4.2</c:v>
                </c:pt>
                <c:pt idx="7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4-409A-9979-45EA7BC24C19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Лист3!$O$7:$V$7</c:f>
              <c:numCache>
                <c:formatCode>#,##0.00</c:formatCode>
                <c:ptCount val="8"/>
                <c:pt idx="0">
                  <c:v>15.6</c:v>
                </c:pt>
                <c:pt idx="1">
                  <c:v>11.1</c:v>
                </c:pt>
                <c:pt idx="2">
                  <c:v>9.3000000000000007</c:v>
                </c:pt>
                <c:pt idx="3">
                  <c:v>5.8</c:v>
                </c:pt>
                <c:pt idx="4">
                  <c:v>5.5</c:v>
                </c:pt>
                <c:pt idx="5">
                  <c:v>4.5999999999999996</c:v>
                </c:pt>
                <c:pt idx="6">
                  <c:v>5.3</c:v>
                </c:pt>
                <c:pt idx="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4-409A-9979-45EA7BC24C19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Лист3!$O$8:$V$8</c:f>
              <c:numCache>
                <c:formatCode>#,##0.00</c:formatCode>
                <c:ptCount val="8"/>
                <c:pt idx="0">
                  <c:v>13.7</c:v>
                </c:pt>
                <c:pt idx="1">
                  <c:v>9.5</c:v>
                </c:pt>
                <c:pt idx="2">
                  <c:v>6.7</c:v>
                </c:pt>
                <c:pt idx="3">
                  <c:v>4.5</c:v>
                </c:pt>
                <c:pt idx="4">
                  <c:v>4.9000000000000004</c:v>
                </c:pt>
                <c:pt idx="5">
                  <c:v>4.0999999999999996</c:v>
                </c:pt>
                <c:pt idx="6">
                  <c:v>3.8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4-409A-9979-45EA7BC24C19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Лист3!$O$9:$V$9</c:f>
              <c:numCache>
                <c:formatCode>#,##0.00</c:formatCode>
                <c:ptCount val="8"/>
                <c:pt idx="0">
                  <c:v>12.2</c:v>
                </c:pt>
                <c:pt idx="1">
                  <c:v>10.4</c:v>
                </c:pt>
                <c:pt idx="2">
                  <c:v>6.4</c:v>
                </c:pt>
                <c:pt idx="3">
                  <c:v>3.8</c:v>
                </c:pt>
                <c:pt idx="4">
                  <c:v>4.0999999999999996</c:v>
                </c:pt>
                <c:pt idx="5">
                  <c:v>3.4</c:v>
                </c:pt>
                <c:pt idx="6">
                  <c:v>3.2</c:v>
                </c:pt>
                <c:pt idx="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74-409A-9979-45EA7BC24C19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Лист3!$O$10:$V$10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74-409A-9979-45EA7BC24C19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solidFill>
                    <a:schemeClr val="accent6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574-409A-9979-45EA7BC24C19}"/>
              </c:ext>
            </c:extLst>
          </c:dPt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Лист3!$O$11:$V$11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74-409A-9979-45EA7BC24C19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Лист3!$O$12:$V$12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74-409A-9979-45EA7BC24C19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Лист3!$O$13:$V$13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74-409A-9979-45EA7BC24C19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Лист3!$O$14:$V$14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74-409A-9979-45EA7BC24C19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Лист3!$O$15:$V$15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74-409A-9979-45EA7BC24C19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Лист3!$O$16:$V$16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74-409A-9979-45EA7BC24C19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Лист3!$O$17:$V$17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74-409A-9979-45EA7BC24C19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Лист3!$O$18:$V$18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74-409A-9979-45EA7BC24C19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Лист3!$O$19:$V$19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74-409A-9979-45EA7BC24C19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Лист3!$O$20:$V$20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74-409A-9979-45EA7BC24C19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Лист3!$O$21:$V$21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74-409A-9979-45EA7BC24C19}"/>
            </c:ext>
          </c:extLst>
        </c:ser>
        <c:ser>
          <c:idx val="18"/>
          <c:order val="18"/>
          <c:spPr>
            <a:ln w="0">
              <a:noFill/>
            </a:ln>
          </c:spPr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val>
            <c:numRef>
              <c:f>Лист3!$O$22:$V$22</c:f>
              <c:numCache>
                <c:formatCode>#,##0.00</c:formatCode>
                <c:ptCount val="8"/>
                <c:pt idx="0">
                  <c:v>14.166666666666666</c:v>
                </c:pt>
                <c:pt idx="1">
                  <c:v>10.666666666666666</c:v>
                </c:pt>
                <c:pt idx="2">
                  <c:v>7.7333333333333334</c:v>
                </c:pt>
                <c:pt idx="3">
                  <c:v>4.7166666666666668</c:v>
                </c:pt>
                <c:pt idx="4">
                  <c:v>4.7</c:v>
                </c:pt>
                <c:pt idx="5">
                  <c:v>3.9333333333333336</c:v>
                </c:pt>
                <c:pt idx="6">
                  <c:v>3.9666666666666668</c:v>
                </c:pt>
                <c:pt idx="7">
                  <c:v>3.1333333333333333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74-409A-9979-45EA7BC2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12544"/>
        <c:axId val="1"/>
      </c:lineChart>
      <c:catAx>
        <c:axId val="10860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b="0"/>
                  <a:t>Е,</a:t>
                </a:r>
                <a:r>
                  <a:rPr lang="ru-RU" b="0" baseline="0"/>
                  <a:t> МПа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1.3831258644536652E-2"/>
              <c:y val="0.423516336320029"/>
            </c:manualLayout>
          </c:layout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12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недренированной прочности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Лист3!$X$4:$AE$4</c:f>
              <c:numCache>
                <c:formatCode>#,##0.00</c:formatCode>
                <c:ptCount val="8"/>
                <c:pt idx="0">
                  <c:v>0.05</c:v>
                </c:pt>
                <c:pt idx="1">
                  <c:v>5.8000000000000003E-2</c:v>
                </c:pt>
                <c:pt idx="2">
                  <c:v>4.5999999999999999E-2</c:v>
                </c:pt>
                <c:pt idx="3">
                  <c:v>3.2000000000000001E-2</c:v>
                </c:pt>
                <c:pt idx="4">
                  <c:v>0.03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7-43F6-B8F5-EDBFD59A02E1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Лист3!$X$5:$AE$5</c:f>
              <c:numCache>
                <c:formatCode>#,##0.00</c:formatCode>
                <c:ptCount val="8"/>
                <c:pt idx="0">
                  <c:v>7.0999999999999994E-2</c:v>
                </c:pt>
                <c:pt idx="1">
                  <c:v>5.7000000000000002E-2</c:v>
                </c:pt>
                <c:pt idx="2">
                  <c:v>4.4999999999999998E-2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2.4E-2</c:v>
                </c:pt>
                <c:pt idx="6">
                  <c:v>2.4E-2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7-43F6-B8F5-EDBFD59A02E1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Лист3!$X$6:$AE$6</c:f>
              <c:numCache>
                <c:formatCode>#,##0.00</c:formatCode>
                <c:ptCount val="8"/>
                <c:pt idx="0">
                  <c:v>8.1000000000000003E-2</c:v>
                </c:pt>
                <c:pt idx="1">
                  <c:v>4.3999999999999997E-2</c:v>
                </c:pt>
                <c:pt idx="2">
                  <c:v>4.4999999999999998E-2</c:v>
                </c:pt>
                <c:pt idx="3">
                  <c:v>2.8000000000000001E-2</c:v>
                </c:pt>
                <c:pt idx="4">
                  <c:v>2.7E-2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7-43F6-B8F5-EDBFD59A02E1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Лист3!$X$7:$AE$7</c:f>
              <c:numCache>
                <c:formatCode>#,##0.00</c:formatCode>
                <c:ptCount val="8"/>
                <c:pt idx="0">
                  <c:v>6.2E-2</c:v>
                </c:pt>
                <c:pt idx="1">
                  <c:v>5.3999999999999999E-2</c:v>
                </c:pt>
                <c:pt idx="2">
                  <c:v>4.9000000000000002E-2</c:v>
                </c:pt>
                <c:pt idx="3">
                  <c:v>2.9000000000000001E-2</c:v>
                </c:pt>
                <c:pt idx="4">
                  <c:v>2.8000000000000001E-2</c:v>
                </c:pt>
                <c:pt idx="5">
                  <c:v>2.7E-2</c:v>
                </c:pt>
                <c:pt idx="6">
                  <c:v>2.1999999999999999E-2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7-43F6-B8F5-EDBFD59A02E1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Лист3!$X$8:$AE$8</c:f>
              <c:numCache>
                <c:formatCode>#,##0.00</c:formatCode>
                <c:ptCount val="8"/>
                <c:pt idx="0">
                  <c:v>7.0999999999999994E-2</c:v>
                </c:pt>
                <c:pt idx="1">
                  <c:v>0.04</c:v>
                </c:pt>
                <c:pt idx="2">
                  <c:v>3.2000000000000001E-2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7-43F6-B8F5-EDBFD59A02E1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Лист3!$X$9:$AE$9</c:f>
              <c:numCache>
                <c:formatCode>#,##0.00</c:formatCode>
                <c:ptCount val="8"/>
                <c:pt idx="0">
                  <c:v>5.8000000000000003E-2</c:v>
                </c:pt>
                <c:pt idx="1">
                  <c:v>3.3000000000000002E-2</c:v>
                </c:pt>
                <c:pt idx="2">
                  <c:v>3.5999999999999997E-2</c:v>
                </c:pt>
                <c:pt idx="3">
                  <c:v>0.02</c:v>
                </c:pt>
                <c:pt idx="4">
                  <c:v>2.1000000000000001E-2</c:v>
                </c:pt>
                <c:pt idx="5">
                  <c:v>1.6E-2</c:v>
                </c:pt>
                <c:pt idx="6">
                  <c:v>2.3E-2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7-43F6-B8F5-EDBFD59A02E1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Лист3!$X$10:$AE$10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F7-43F6-B8F5-EDBFD59A02E1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1"/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solidFill>
                    <a:schemeClr val="accent6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BF7-43F6-B8F5-EDBFD59A02E1}"/>
              </c:ext>
            </c:extLst>
          </c:dPt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Лист3!$X$11:$AE$11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F7-43F6-B8F5-EDBFD59A02E1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Лист3!$X$12:$AE$12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F7-43F6-B8F5-EDBFD59A02E1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Лист3!$X$13:$AE$13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F7-43F6-B8F5-EDBFD59A02E1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Лист3!$X$14:$AE$14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F7-43F6-B8F5-EDBFD59A02E1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Лист3!$X$15:$AE$15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F7-43F6-B8F5-EDBFD59A02E1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Лист3!$X$16:$AE$16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F7-43F6-B8F5-EDBFD59A02E1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Лист3!$X$17:$AE$17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F7-43F6-B8F5-EDBFD59A02E1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Лист3!$X$18:$AE$18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F7-43F6-B8F5-EDBFD59A02E1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Лист3!$X$19:$AE$19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F7-43F6-B8F5-EDBFD59A02E1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Лист3!$X$20:$AE$20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F7-43F6-B8F5-EDBFD59A02E1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Лист3!$X$21:$AE$21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F7-43F6-B8F5-EDBFD59A02E1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val>
            <c:numRef>
              <c:f>Лист3!$X$22:$AE$22</c:f>
              <c:numCache>
                <c:formatCode>#,##0.00</c:formatCode>
                <c:ptCount val="8"/>
                <c:pt idx="0">
                  <c:v>6.5500000000000003E-2</c:v>
                </c:pt>
                <c:pt idx="1">
                  <c:v>4.766666666666667E-2</c:v>
                </c:pt>
                <c:pt idx="2">
                  <c:v>4.2166666666666665E-2</c:v>
                </c:pt>
                <c:pt idx="3">
                  <c:v>2.583333333333333E-2</c:v>
                </c:pt>
                <c:pt idx="4">
                  <c:v>2.5333333333333329E-2</c:v>
                </c:pt>
                <c:pt idx="5">
                  <c:v>2.1666666666666667E-2</c:v>
                </c:pt>
                <c:pt idx="6">
                  <c:v>2.3166666666666669E-2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F7-43F6-B8F5-EDBFD59A0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12944"/>
        <c:axId val="1"/>
      </c:lineChart>
      <c:catAx>
        <c:axId val="10860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Cu,</a:t>
                </a:r>
                <a:r>
                  <a:rPr lang="en-US" b="0" baseline="0"/>
                  <a:t> </a:t>
                </a:r>
                <a:r>
                  <a:rPr lang="ru-RU" b="0" baseline="0"/>
                  <a:t>МПа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2.7662517289073305E-2"/>
              <c:y val="0.14861435424020272"/>
            </c:manualLayout>
          </c:layout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12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коэффициента пористости 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Лист3!$A$4:$F$4</c:f>
              <c:numCache>
                <c:formatCode>#,##0.00</c:formatCode>
                <c:ptCount val="6"/>
                <c:pt idx="0">
                  <c:v>0.5</c:v>
                </c:pt>
                <c:pt idx="1">
                  <c:v>0.56000000000000005</c:v>
                </c:pt>
                <c:pt idx="2">
                  <c:v>0.67</c:v>
                </c:pt>
                <c:pt idx="3">
                  <c:v>0.76</c:v>
                </c:pt>
                <c:pt idx="4">
                  <c:v>0.81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7-421D-B02C-DA77BC64D780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Лист3!$A$5:$F$5</c:f>
              <c:numCache>
                <c:formatCode>#,##0.00</c:formatCode>
                <c:ptCount val="6"/>
                <c:pt idx="0">
                  <c:v>0.57999999999999996</c:v>
                </c:pt>
                <c:pt idx="1">
                  <c:v>0.67</c:v>
                </c:pt>
                <c:pt idx="2">
                  <c:v>0.77</c:v>
                </c:pt>
                <c:pt idx="3">
                  <c:v>0.85</c:v>
                </c:pt>
                <c:pt idx="4">
                  <c:v>0.92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7-421D-B02C-DA77BC64D780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Лист3!$A$6:$F$6</c:f>
              <c:numCache>
                <c:formatCode>#,##0.00</c:formatCode>
                <c:ptCount val="6"/>
                <c:pt idx="0">
                  <c:v>0.93</c:v>
                </c:pt>
                <c:pt idx="1">
                  <c:v>0.99</c:v>
                </c:pt>
                <c:pt idx="2">
                  <c:v>1.1200000000000001</c:v>
                </c:pt>
                <c:pt idx="3">
                  <c:v>1.3</c:v>
                </c:pt>
                <c:pt idx="4">
                  <c:v>1.35</c:v>
                </c:pt>
                <c:pt idx="5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7-421D-B02C-DA77BC64D780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Лист3!$A$7:$F$7</c:f>
              <c:numCache>
                <c:formatCode>#,##0.00</c:formatCode>
                <c:ptCount val="6"/>
                <c:pt idx="0">
                  <c:v>0.77</c:v>
                </c:pt>
                <c:pt idx="1">
                  <c:v>0.87</c:v>
                </c:pt>
                <c:pt idx="2">
                  <c:v>1.04</c:v>
                </c:pt>
                <c:pt idx="3">
                  <c:v>1.1200000000000001</c:v>
                </c:pt>
                <c:pt idx="4">
                  <c:v>1.21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7-421D-B02C-DA77BC64D780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Лист3!$A$8:$F$8</c:f>
              <c:numCache>
                <c:formatCode>#,##0.00</c:formatCode>
                <c:ptCount val="6"/>
                <c:pt idx="0">
                  <c:v>0.88</c:v>
                </c:pt>
                <c:pt idx="1">
                  <c:v>0.95</c:v>
                </c:pt>
                <c:pt idx="2">
                  <c:v>1.08</c:v>
                </c:pt>
                <c:pt idx="3">
                  <c:v>1.1100000000000001</c:v>
                </c:pt>
                <c:pt idx="4">
                  <c:v>1.2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17-421D-B02C-DA77BC64D780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Лист3!$A$9:$F$9</c:f>
              <c:numCache>
                <c:formatCode>#,##0.00</c:formatCode>
                <c:ptCount val="6"/>
                <c:pt idx="0">
                  <c:v>0.84</c:v>
                </c:pt>
                <c:pt idx="1">
                  <c:v>0.86</c:v>
                </c:pt>
                <c:pt idx="2">
                  <c:v>0.99</c:v>
                </c:pt>
                <c:pt idx="3">
                  <c:v>1.02</c:v>
                </c:pt>
                <c:pt idx="4">
                  <c:v>1.0900000000000001</c:v>
                </c:pt>
                <c:pt idx="5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17-421D-B02C-DA77BC64D780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Лист3!$A$10:$F$10</c:f>
              <c:numCache>
                <c:formatCode>#,##0.00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17-421D-B02C-DA77BC64D780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3217-421D-B02C-DA77BC64D780}"/>
              </c:ext>
            </c:extLst>
          </c:dPt>
          <c:val>
            <c:numRef>
              <c:f>Лист3!$A$11:$F$11</c:f>
              <c:numCache>
                <c:formatCode>#,##0.00</c:formatCode>
                <c:ptCount val="6"/>
                <c:pt idx="0">
                  <c:v>0.86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17-421D-B02C-DA77BC64D780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Лист3!$A$12:$F$12</c:f>
              <c:numCache>
                <c:formatCode>#,##0.00</c:formatCode>
                <c:ptCount val="6"/>
                <c:pt idx="0">
                  <c:v>0.93</c:v>
                </c:pt>
                <c:pt idx="1">
                  <c:v>0.95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17-421D-B02C-DA77BC64D780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Лист3!$A$13:$F$13</c:f>
              <c:numCache>
                <c:formatCode>#,##0.00</c:formatCode>
                <c:ptCount val="6"/>
                <c:pt idx="0">
                  <c:v>0.91</c:v>
                </c:pt>
                <c:pt idx="1">
                  <c:v>0.97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17-421D-B02C-DA77BC64D780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Лист3!$A$14:$F$14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17-421D-B02C-DA77BC64D780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Лист3!$A$15:$F$15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17-421D-B02C-DA77BC64D780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Лист3!$A$16:$F$16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17-421D-B02C-DA77BC64D780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Лист3!$A$17:$F$17</c:f>
              <c:numCache>
                <c:formatCode>#,##0.00</c:formatCode>
                <c:ptCount val="6"/>
                <c:pt idx="0">
                  <c:v>0.83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17-421D-B02C-DA77BC64D780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Лист3!$A$18:$F$18</c:f>
              <c:numCache>
                <c:formatCode>#,##0.00</c:formatCode>
                <c:ptCount val="6"/>
                <c:pt idx="0">
                  <c:v>0.87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17-421D-B02C-DA77BC64D780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Лист3!$A$19:$F$19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17-421D-B02C-DA77BC64D780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Лист3!$A$20:$F$20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17-421D-B02C-DA77BC64D780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Лист3!$A$21:$F$21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17-421D-B02C-DA77BC64D780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Лист3!$A$22:$F$22</c:f>
              <c:numCache>
                <c:formatCode>#,##0.00</c:formatCode>
                <c:ptCount val="6"/>
                <c:pt idx="0">
                  <c:v>0.78333333333333321</c:v>
                </c:pt>
                <c:pt idx="1">
                  <c:v>0.86</c:v>
                </c:pt>
                <c:pt idx="2">
                  <c:v>0.94499999999999995</c:v>
                </c:pt>
                <c:pt idx="3">
                  <c:v>1.0266666666666666</c:v>
                </c:pt>
                <c:pt idx="4">
                  <c:v>1.0966666666666667</c:v>
                </c:pt>
                <c:pt idx="5">
                  <c:v>1.1083333333333334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17-421D-B02C-DA77BC64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09744"/>
        <c:axId val="1"/>
      </c:lineChart>
      <c:catAx>
        <c:axId val="108600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9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показателя текучести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Лист3!$H$4:$M$4</c:f>
              <c:numCache>
                <c:formatCode>#,##0.00</c:formatCode>
                <c:ptCount val="6"/>
                <c:pt idx="0">
                  <c:v>0.02</c:v>
                </c:pt>
                <c:pt idx="1">
                  <c:v>0.13</c:v>
                </c:pt>
                <c:pt idx="2">
                  <c:v>0.5</c:v>
                </c:pt>
                <c:pt idx="3">
                  <c:v>0.73</c:v>
                </c:pt>
                <c:pt idx="4">
                  <c:v>0.85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C-4A84-AC4E-27EF2DB744BC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Лист3!$H$5:$M$5</c:f>
              <c:numCache>
                <c:formatCode>#,##0.00</c:formatCode>
                <c:ptCount val="6"/>
                <c:pt idx="0">
                  <c:v>-0.15</c:v>
                </c:pt>
                <c:pt idx="1">
                  <c:v>7.0000000000000007E-2</c:v>
                </c:pt>
                <c:pt idx="2">
                  <c:v>0.46</c:v>
                </c:pt>
                <c:pt idx="3">
                  <c:v>0.73</c:v>
                </c:pt>
                <c:pt idx="4">
                  <c:v>0.88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C-4A84-AC4E-27EF2DB744BC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Лист3!$H$6:$M$6</c:f>
              <c:numCache>
                <c:formatCode>#,##0.00</c:formatCode>
                <c:ptCount val="6"/>
                <c:pt idx="0">
                  <c:v>-0.31</c:v>
                </c:pt>
                <c:pt idx="1">
                  <c:v>0.16</c:v>
                </c:pt>
                <c:pt idx="2">
                  <c:v>0.32</c:v>
                </c:pt>
                <c:pt idx="3">
                  <c:v>0.54</c:v>
                </c:pt>
                <c:pt idx="4">
                  <c:v>0.63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C-4A84-AC4E-27EF2DB744BC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Лист3!$H$7:$M$7</c:f>
              <c:numCache>
                <c:formatCode>#,##0.00</c:formatCode>
                <c:ptCount val="6"/>
                <c:pt idx="0">
                  <c:v>-0.12</c:v>
                </c:pt>
                <c:pt idx="1">
                  <c:v>0.04</c:v>
                </c:pt>
                <c:pt idx="2">
                  <c:v>0.32</c:v>
                </c:pt>
                <c:pt idx="3">
                  <c:v>0.42</c:v>
                </c:pt>
                <c:pt idx="4">
                  <c:v>0.57999999999999996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C-4A84-AC4E-27EF2DB744BC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Лист3!$H$8:$M$8</c:f>
              <c:numCache>
                <c:formatCode>#,##0.00</c:formatCode>
                <c:ptCount val="6"/>
                <c:pt idx="0">
                  <c:v>-0.15</c:v>
                </c:pt>
                <c:pt idx="1">
                  <c:v>0.32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0.68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C-4A84-AC4E-27EF2DB744BC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Лист3!$H$9:$M$9</c:f>
              <c:numCache>
                <c:formatCode>#,##0.00</c:formatCode>
                <c:ptCount val="6"/>
                <c:pt idx="0">
                  <c:v>0.05</c:v>
                </c:pt>
                <c:pt idx="1">
                  <c:v>0.4</c:v>
                </c:pt>
                <c:pt idx="2">
                  <c:v>0.62</c:v>
                </c:pt>
                <c:pt idx="3">
                  <c:v>0.7</c:v>
                </c:pt>
                <c:pt idx="4">
                  <c:v>0.79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C-4A84-AC4E-27EF2DB744BC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Лист3!$H$10:$M$10</c:f>
              <c:numCache>
                <c:formatCode>#,##0.00</c:formatCode>
                <c:ptCount val="6"/>
                <c:pt idx="0">
                  <c:v>-0.31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C-4A84-AC4E-27EF2DB744BC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B12C-4A84-AC4E-27EF2DB744BC}"/>
              </c:ext>
            </c:extLst>
          </c:dPt>
          <c:val>
            <c:numRef>
              <c:f>Лист3!$H$11:$M$11</c:f>
              <c:numCache>
                <c:formatCode>#,##0.00</c:formatCode>
                <c:ptCount val="6"/>
                <c:pt idx="0">
                  <c:v>0.47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2C-4A84-AC4E-27EF2DB744BC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Лист3!$H$12:$M$12</c:f>
              <c:numCache>
                <c:formatCode>#,##0.00</c:formatCode>
                <c:ptCount val="6"/>
                <c:pt idx="0">
                  <c:v>-0.28999999999999998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2C-4A84-AC4E-27EF2DB744BC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Лист3!$H$13:$M$13</c:f>
              <c:numCache>
                <c:formatCode>#,##0.00</c:formatCode>
                <c:ptCount val="6"/>
                <c:pt idx="0">
                  <c:v>-0.37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2C-4A84-AC4E-27EF2DB744BC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Лист3!$H$14:$M$14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2C-4A84-AC4E-27EF2DB744BC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Лист3!$H$15:$M$15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2C-4A84-AC4E-27EF2DB744BC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Лист3!$H$16:$M$16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2C-4A84-AC4E-27EF2DB744BC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Лист3!$H$17:$M$17</c:f>
              <c:numCache>
                <c:formatCode>#,##0.00</c:formatCode>
                <c:ptCount val="6"/>
                <c:pt idx="0">
                  <c:v>-0.08</c:v>
                </c:pt>
                <c:pt idx="1">
                  <c:v>0.21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2C-4A84-AC4E-27EF2DB744BC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Лист3!$H$18:$M$18</c:f>
              <c:numCache>
                <c:formatCode>#,##0.00</c:formatCode>
                <c:ptCount val="6"/>
                <c:pt idx="0">
                  <c:v>-0.1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2C-4A84-AC4E-27EF2DB744BC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Лист3!$H$19:$M$19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2C-4A84-AC4E-27EF2DB744BC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Лист3!$H$20:$M$20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2C-4A84-AC4E-27EF2DB744BC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Лист3!$H$21:$M$21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2C-4A84-AC4E-27EF2DB744BC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Лист3!$H$22:$M$22</c:f>
              <c:numCache>
                <c:formatCode>#,##0.00</c:formatCode>
                <c:ptCount val="6"/>
                <c:pt idx="0">
                  <c:v>-0.11166666666666669</c:v>
                </c:pt>
                <c:pt idx="1">
                  <c:v>0.16400000000000003</c:v>
                </c:pt>
                <c:pt idx="2">
                  <c:v>0.45666666666666672</c:v>
                </c:pt>
                <c:pt idx="3">
                  <c:v>0.61499999999999988</c:v>
                </c:pt>
                <c:pt idx="4">
                  <c:v>0.73499999999999999</c:v>
                </c:pt>
                <c:pt idx="5">
                  <c:v>0.78666666666666663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2C-4A84-AC4E-27EF2DB7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06144"/>
        <c:axId val="1"/>
      </c:lineChart>
      <c:catAx>
        <c:axId val="10860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6144"/>
        <c:crosses val="autoZero"/>
        <c:crossBetween val="between"/>
        <c:majorUnit val="0.25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модуля деформации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Лист3!$O$4:$V$4</c:f>
              <c:numCache>
                <c:formatCode>#,##0.00</c:formatCode>
                <c:ptCount val="8"/>
                <c:pt idx="0">
                  <c:v>13.2</c:v>
                </c:pt>
                <c:pt idx="1">
                  <c:v>11.4</c:v>
                </c:pt>
                <c:pt idx="2">
                  <c:v>7.1</c:v>
                </c:pt>
                <c:pt idx="3">
                  <c:v>4.5999999999999996</c:v>
                </c:pt>
                <c:pt idx="4">
                  <c:v>4.5</c:v>
                </c:pt>
                <c:pt idx="5">
                  <c:v>3.8</c:v>
                </c:pt>
                <c:pt idx="6">
                  <c:v>4.7</c:v>
                </c:pt>
                <c:pt idx="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5-46C2-9F05-89B21E4FBBBE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Лист3!$O$5:$V$5</c:f>
              <c:numCache>
                <c:formatCode>#,##0.00</c:formatCode>
                <c:ptCount val="8"/>
                <c:pt idx="0">
                  <c:v>14.6</c:v>
                </c:pt>
                <c:pt idx="1">
                  <c:v>12</c:v>
                </c:pt>
                <c:pt idx="2">
                  <c:v>8.9</c:v>
                </c:pt>
                <c:pt idx="3">
                  <c:v>4.3</c:v>
                </c:pt>
                <c:pt idx="4">
                  <c:v>4.0999999999999996</c:v>
                </c:pt>
                <c:pt idx="5">
                  <c:v>3.4</c:v>
                </c:pt>
                <c:pt idx="6">
                  <c:v>2.6</c:v>
                </c:pt>
                <c:pt idx="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5-46C2-9F05-89B21E4FBBBE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Лист3!$O$6:$V$6</c:f>
              <c:numCache>
                <c:formatCode>#,##0.00</c:formatCode>
                <c:ptCount val="8"/>
                <c:pt idx="0">
                  <c:v>15.7</c:v>
                </c:pt>
                <c:pt idx="1">
                  <c:v>9.6</c:v>
                </c:pt>
                <c:pt idx="2">
                  <c:v>8</c:v>
                </c:pt>
                <c:pt idx="3">
                  <c:v>5.3</c:v>
                </c:pt>
                <c:pt idx="4">
                  <c:v>5.0999999999999996</c:v>
                </c:pt>
                <c:pt idx="5">
                  <c:v>4.3</c:v>
                </c:pt>
                <c:pt idx="6">
                  <c:v>4.2</c:v>
                </c:pt>
                <c:pt idx="7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5-46C2-9F05-89B21E4FBBBE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Лист3!$O$7:$V$7</c:f>
              <c:numCache>
                <c:formatCode>#,##0.00</c:formatCode>
                <c:ptCount val="8"/>
                <c:pt idx="0">
                  <c:v>15.6</c:v>
                </c:pt>
                <c:pt idx="1">
                  <c:v>11.1</c:v>
                </c:pt>
                <c:pt idx="2">
                  <c:v>9.3000000000000007</c:v>
                </c:pt>
                <c:pt idx="3">
                  <c:v>5.8</c:v>
                </c:pt>
                <c:pt idx="4">
                  <c:v>5.5</c:v>
                </c:pt>
                <c:pt idx="5">
                  <c:v>4.5999999999999996</c:v>
                </c:pt>
                <c:pt idx="6">
                  <c:v>5.3</c:v>
                </c:pt>
                <c:pt idx="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5-46C2-9F05-89B21E4FBBBE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Лист3!$O$8:$V$8</c:f>
              <c:numCache>
                <c:formatCode>#,##0.00</c:formatCode>
                <c:ptCount val="8"/>
                <c:pt idx="0">
                  <c:v>13.7</c:v>
                </c:pt>
                <c:pt idx="1">
                  <c:v>9.5</c:v>
                </c:pt>
                <c:pt idx="2">
                  <c:v>6.7</c:v>
                </c:pt>
                <c:pt idx="3">
                  <c:v>4.5</c:v>
                </c:pt>
                <c:pt idx="4">
                  <c:v>4.9000000000000004</c:v>
                </c:pt>
                <c:pt idx="5">
                  <c:v>4.0999999999999996</c:v>
                </c:pt>
                <c:pt idx="6">
                  <c:v>3.8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5-46C2-9F05-89B21E4FBBBE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Лист3!$O$9:$V$9</c:f>
              <c:numCache>
                <c:formatCode>#,##0.00</c:formatCode>
                <c:ptCount val="8"/>
                <c:pt idx="0">
                  <c:v>12.2</c:v>
                </c:pt>
                <c:pt idx="1">
                  <c:v>10.4</c:v>
                </c:pt>
                <c:pt idx="2">
                  <c:v>6.4</c:v>
                </c:pt>
                <c:pt idx="3">
                  <c:v>3.8</c:v>
                </c:pt>
                <c:pt idx="4">
                  <c:v>4.0999999999999996</c:v>
                </c:pt>
                <c:pt idx="5">
                  <c:v>3.4</c:v>
                </c:pt>
                <c:pt idx="6">
                  <c:v>3.2</c:v>
                </c:pt>
                <c:pt idx="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5-46C2-9F05-89B21E4FBBBE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Лист3!$O$10:$V$10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15-46C2-9F05-89B21E4FBBBE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6415-46C2-9F05-89B21E4FBBBE}"/>
              </c:ext>
            </c:extLst>
          </c:dPt>
          <c:val>
            <c:numRef>
              <c:f>Лист3!$O$11:$V$11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15-46C2-9F05-89B21E4FBBBE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Лист3!$O$12:$V$12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15-46C2-9F05-89B21E4FBBBE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Лист3!$O$13:$V$13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15-46C2-9F05-89B21E4FBBBE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Лист3!$O$14:$V$14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15-46C2-9F05-89B21E4FBBBE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Лист3!$O$15:$V$15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15-46C2-9F05-89B21E4FBBBE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Лист3!$O$16:$V$16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15-46C2-9F05-89B21E4FBBBE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Лист3!$O$17:$V$17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15-46C2-9F05-89B21E4FBBBE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Лист3!$O$18:$V$18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15-46C2-9F05-89B21E4FBBBE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Лист3!$O$19:$V$19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15-46C2-9F05-89B21E4FBBBE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Лист3!$O$20:$V$20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15-46C2-9F05-89B21E4FBBBE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Лист3!$O$21:$V$21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15-46C2-9F05-89B21E4FBBBE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Лист3!$O$22:$V$22</c:f>
              <c:numCache>
                <c:formatCode>#,##0.00</c:formatCode>
                <c:ptCount val="8"/>
                <c:pt idx="0">
                  <c:v>14.166666666666666</c:v>
                </c:pt>
                <c:pt idx="1">
                  <c:v>10.666666666666666</c:v>
                </c:pt>
                <c:pt idx="2">
                  <c:v>7.7333333333333334</c:v>
                </c:pt>
                <c:pt idx="3">
                  <c:v>4.7166666666666668</c:v>
                </c:pt>
                <c:pt idx="4">
                  <c:v>4.7</c:v>
                </c:pt>
                <c:pt idx="5">
                  <c:v>3.9333333333333336</c:v>
                </c:pt>
                <c:pt idx="6">
                  <c:v>3.9666666666666668</c:v>
                </c:pt>
                <c:pt idx="7">
                  <c:v>3.1333333333333333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15-46C2-9F05-89B21E4F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77120"/>
        <c:axId val="1"/>
      </c:lineChart>
      <c:catAx>
        <c:axId val="8647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</a:rPr>
                  <a:t>Е, МПа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77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недренированной прочности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3309155857594"/>
          <c:y val="0.17027710339901356"/>
          <c:w val="0.81803813942344339"/>
          <c:h val="0.72322158005618997"/>
        </c:manualLayout>
      </c:layout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Лист3!$X$4:$AE$4</c:f>
              <c:numCache>
                <c:formatCode>#,##0.00</c:formatCode>
                <c:ptCount val="8"/>
                <c:pt idx="0">
                  <c:v>0.05</c:v>
                </c:pt>
                <c:pt idx="1">
                  <c:v>5.8000000000000003E-2</c:v>
                </c:pt>
                <c:pt idx="2">
                  <c:v>4.5999999999999999E-2</c:v>
                </c:pt>
                <c:pt idx="3">
                  <c:v>3.2000000000000001E-2</c:v>
                </c:pt>
                <c:pt idx="4">
                  <c:v>0.03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2-45B3-A9DE-4D23433624B1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Лист3!$X$5:$AE$5</c:f>
              <c:numCache>
                <c:formatCode>#,##0.00</c:formatCode>
                <c:ptCount val="8"/>
                <c:pt idx="0">
                  <c:v>7.0999999999999994E-2</c:v>
                </c:pt>
                <c:pt idx="1">
                  <c:v>5.7000000000000002E-2</c:v>
                </c:pt>
                <c:pt idx="2">
                  <c:v>4.4999999999999998E-2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2.4E-2</c:v>
                </c:pt>
                <c:pt idx="6">
                  <c:v>2.4E-2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2-45B3-A9DE-4D23433624B1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Лист3!$X$6:$AE$6</c:f>
              <c:numCache>
                <c:formatCode>#,##0.00</c:formatCode>
                <c:ptCount val="8"/>
                <c:pt idx="0">
                  <c:v>8.1000000000000003E-2</c:v>
                </c:pt>
                <c:pt idx="1">
                  <c:v>4.3999999999999997E-2</c:v>
                </c:pt>
                <c:pt idx="2">
                  <c:v>4.4999999999999998E-2</c:v>
                </c:pt>
                <c:pt idx="3">
                  <c:v>2.8000000000000001E-2</c:v>
                </c:pt>
                <c:pt idx="4">
                  <c:v>2.7E-2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2-45B3-A9DE-4D23433624B1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Лист3!$X$7:$AE$7</c:f>
              <c:numCache>
                <c:formatCode>#,##0.00</c:formatCode>
                <c:ptCount val="8"/>
                <c:pt idx="0">
                  <c:v>6.2E-2</c:v>
                </c:pt>
                <c:pt idx="1">
                  <c:v>5.3999999999999999E-2</c:v>
                </c:pt>
                <c:pt idx="2">
                  <c:v>4.9000000000000002E-2</c:v>
                </c:pt>
                <c:pt idx="3">
                  <c:v>2.9000000000000001E-2</c:v>
                </c:pt>
                <c:pt idx="4">
                  <c:v>2.8000000000000001E-2</c:v>
                </c:pt>
                <c:pt idx="5">
                  <c:v>2.7E-2</c:v>
                </c:pt>
                <c:pt idx="6">
                  <c:v>2.1999999999999999E-2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2-45B3-A9DE-4D23433624B1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Лист3!$X$8:$AE$8</c:f>
              <c:numCache>
                <c:formatCode>#,##0.00</c:formatCode>
                <c:ptCount val="8"/>
                <c:pt idx="0">
                  <c:v>7.0999999999999994E-2</c:v>
                </c:pt>
                <c:pt idx="1">
                  <c:v>0.04</c:v>
                </c:pt>
                <c:pt idx="2">
                  <c:v>3.2000000000000001E-2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12-45B3-A9DE-4D23433624B1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Лист3!$X$9:$AE$9</c:f>
              <c:numCache>
                <c:formatCode>#,##0.00</c:formatCode>
                <c:ptCount val="8"/>
                <c:pt idx="0">
                  <c:v>5.8000000000000003E-2</c:v>
                </c:pt>
                <c:pt idx="1">
                  <c:v>3.3000000000000002E-2</c:v>
                </c:pt>
                <c:pt idx="2">
                  <c:v>3.5999999999999997E-2</c:v>
                </c:pt>
                <c:pt idx="3">
                  <c:v>0.02</c:v>
                </c:pt>
                <c:pt idx="4">
                  <c:v>2.1000000000000001E-2</c:v>
                </c:pt>
                <c:pt idx="5">
                  <c:v>1.6E-2</c:v>
                </c:pt>
                <c:pt idx="6">
                  <c:v>2.3E-2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12-45B3-A9DE-4D23433624B1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Лист3!$X$10:$AE$10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12-45B3-A9DE-4D23433624B1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1412-45B3-A9DE-4D23433624B1}"/>
              </c:ext>
            </c:extLst>
          </c:dPt>
          <c:val>
            <c:numRef>
              <c:f>Лист3!$X$11:$AE$11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12-45B3-A9DE-4D23433624B1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Лист3!$X$12:$AE$12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12-45B3-A9DE-4D23433624B1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Лист3!$X$13:$AE$13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12-45B3-A9DE-4D23433624B1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Лист3!$X$14:$AE$14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12-45B3-A9DE-4D23433624B1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Лист3!$X$15:$AE$15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12-45B3-A9DE-4D23433624B1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Лист3!$X$16:$AE$16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12-45B3-A9DE-4D23433624B1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Лист3!$X$17:$AE$17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12-45B3-A9DE-4D23433624B1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Лист3!$X$18:$AE$18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12-45B3-A9DE-4D23433624B1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Лист3!$X$19:$AE$19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12-45B3-A9DE-4D23433624B1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Лист3!$X$20:$AE$20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12-45B3-A9DE-4D23433624B1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Лист3!$X$21:$AE$21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12-45B3-A9DE-4D23433624B1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Лист3!$X$22:$AE$22</c:f>
              <c:numCache>
                <c:formatCode>#,##0.00</c:formatCode>
                <c:ptCount val="8"/>
                <c:pt idx="0">
                  <c:v>6.5500000000000003E-2</c:v>
                </c:pt>
                <c:pt idx="1">
                  <c:v>4.766666666666667E-2</c:v>
                </c:pt>
                <c:pt idx="2">
                  <c:v>4.2166666666666665E-2</c:v>
                </c:pt>
                <c:pt idx="3">
                  <c:v>2.583333333333333E-2</c:v>
                </c:pt>
                <c:pt idx="4">
                  <c:v>2.5333333333333329E-2</c:v>
                </c:pt>
                <c:pt idx="5">
                  <c:v>2.1666666666666667E-2</c:v>
                </c:pt>
                <c:pt idx="6">
                  <c:v>2.3166666666666669E-2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12-45B3-A9DE-4D234336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76720"/>
        <c:axId val="1"/>
      </c:lineChart>
      <c:catAx>
        <c:axId val="8647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Cu, </a:t>
                </a: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</a:rPr>
                  <a:t>МПа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 sz="10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896295447476551E-2"/>
              <c:y val="0.43801499039424197"/>
            </c:manualLayout>
          </c:layout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76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коэффициента пористости </a:t>
            </a:r>
            <a:endParaRPr lang="ru-RU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Лист3!$A$4:$F$4</c:f>
              <c:numCache>
                <c:formatCode>#,##0.00</c:formatCode>
                <c:ptCount val="6"/>
                <c:pt idx="0">
                  <c:v>0.5</c:v>
                </c:pt>
                <c:pt idx="1">
                  <c:v>0.56000000000000005</c:v>
                </c:pt>
                <c:pt idx="2">
                  <c:v>0.67</c:v>
                </c:pt>
                <c:pt idx="3">
                  <c:v>0.76</c:v>
                </c:pt>
                <c:pt idx="4">
                  <c:v>0.81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4-48DE-BFED-C773A34BBD5A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Лист3!$A$5:$F$5</c:f>
              <c:numCache>
                <c:formatCode>#,##0.00</c:formatCode>
                <c:ptCount val="6"/>
                <c:pt idx="0">
                  <c:v>0.57999999999999996</c:v>
                </c:pt>
                <c:pt idx="1">
                  <c:v>0.67</c:v>
                </c:pt>
                <c:pt idx="2">
                  <c:v>0.77</c:v>
                </c:pt>
                <c:pt idx="3">
                  <c:v>0.85</c:v>
                </c:pt>
                <c:pt idx="4">
                  <c:v>0.92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4-48DE-BFED-C773A34BBD5A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Лист3!$A$6:$F$6</c:f>
              <c:numCache>
                <c:formatCode>#,##0.00</c:formatCode>
                <c:ptCount val="6"/>
                <c:pt idx="0">
                  <c:v>0.93</c:v>
                </c:pt>
                <c:pt idx="1">
                  <c:v>0.99</c:v>
                </c:pt>
                <c:pt idx="2">
                  <c:v>1.1200000000000001</c:v>
                </c:pt>
                <c:pt idx="3">
                  <c:v>1.3</c:v>
                </c:pt>
                <c:pt idx="4">
                  <c:v>1.35</c:v>
                </c:pt>
                <c:pt idx="5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4-48DE-BFED-C773A34BBD5A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Лист3!$A$7:$F$7</c:f>
              <c:numCache>
                <c:formatCode>#,##0.00</c:formatCode>
                <c:ptCount val="6"/>
                <c:pt idx="0">
                  <c:v>0.77</c:v>
                </c:pt>
                <c:pt idx="1">
                  <c:v>0.87</c:v>
                </c:pt>
                <c:pt idx="2">
                  <c:v>1.04</c:v>
                </c:pt>
                <c:pt idx="3">
                  <c:v>1.1200000000000001</c:v>
                </c:pt>
                <c:pt idx="4">
                  <c:v>1.21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4-48DE-BFED-C773A34BBD5A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Лист3!$A$8:$F$8</c:f>
              <c:numCache>
                <c:formatCode>#,##0.00</c:formatCode>
                <c:ptCount val="6"/>
                <c:pt idx="0">
                  <c:v>0.88</c:v>
                </c:pt>
                <c:pt idx="1">
                  <c:v>0.95</c:v>
                </c:pt>
                <c:pt idx="2">
                  <c:v>1.08</c:v>
                </c:pt>
                <c:pt idx="3">
                  <c:v>1.1100000000000001</c:v>
                </c:pt>
                <c:pt idx="4">
                  <c:v>1.2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4-48DE-BFED-C773A34BBD5A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Лист3!$A$9:$F$9</c:f>
              <c:numCache>
                <c:formatCode>#,##0.00</c:formatCode>
                <c:ptCount val="6"/>
                <c:pt idx="0">
                  <c:v>0.84</c:v>
                </c:pt>
                <c:pt idx="1">
                  <c:v>0.86</c:v>
                </c:pt>
                <c:pt idx="2">
                  <c:v>0.99</c:v>
                </c:pt>
                <c:pt idx="3">
                  <c:v>1.02</c:v>
                </c:pt>
                <c:pt idx="4">
                  <c:v>1.0900000000000001</c:v>
                </c:pt>
                <c:pt idx="5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94-48DE-BFED-C773A34BBD5A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Лист3!$A$10:$F$10</c:f>
              <c:numCache>
                <c:formatCode>#,##0.00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94-48DE-BFED-C773A34BBD5A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0D94-48DE-BFED-C773A34BBD5A}"/>
              </c:ext>
            </c:extLst>
          </c:dPt>
          <c:val>
            <c:numRef>
              <c:f>Лист3!$A$11:$F$11</c:f>
              <c:numCache>
                <c:formatCode>#,##0.00</c:formatCode>
                <c:ptCount val="6"/>
                <c:pt idx="0">
                  <c:v>0.86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4-48DE-BFED-C773A34BBD5A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Лист3!$A$12:$F$12</c:f>
              <c:numCache>
                <c:formatCode>#,##0.00</c:formatCode>
                <c:ptCount val="6"/>
                <c:pt idx="0">
                  <c:v>0.93</c:v>
                </c:pt>
                <c:pt idx="1">
                  <c:v>0.95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94-48DE-BFED-C773A34BBD5A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Лист3!$A$13:$F$13</c:f>
              <c:numCache>
                <c:formatCode>#,##0.00</c:formatCode>
                <c:ptCount val="6"/>
                <c:pt idx="0">
                  <c:v>0.91</c:v>
                </c:pt>
                <c:pt idx="1">
                  <c:v>0.97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94-48DE-BFED-C773A34BBD5A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Лист3!$A$14:$F$14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94-48DE-BFED-C773A34BBD5A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Лист3!$A$15:$F$15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94-48DE-BFED-C773A34BBD5A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Лист3!$A$16:$F$16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94-48DE-BFED-C773A34BBD5A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Лист3!$A$17:$F$17</c:f>
              <c:numCache>
                <c:formatCode>#,##0.00</c:formatCode>
                <c:ptCount val="6"/>
                <c:pt idx="0">
                  <c:v>0.83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94-48DE-BFED-C773A34BBD5A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Лист3!$A$18:$F$18</c:f>
              <c:numCache>
                <c:formatCode>#,##0.00</c:formatCode>
                <c:ptCount val="6"/>
                <c:pt idx="0">
                  <c:v>0.87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94-48DE-BFED-C773A34BBD5A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Лист3!$A$19:$F$19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94-48DE-BFED-C773A34BBD5A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Лист3!$A$20:$F$20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94-48DE-BFED-C773A34BBD5A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Лист3!$A$21:$F$21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94-48DE-BFED-C773A34BBD5A}"/>
            </c:ext>
          </c:extLst>
        </c:ser>
        <c:ser>
          <c:idx val="18"/>
          <c:order val="18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Лист3!$A$22:$F$22</c:f>
              <c:numCache>
                <c:formatCode>#,##0.00</c:formatCode>
                <c:ptCount val="6"/>
                <c:pt idx="0">
                  <c:v>0.78333333333333321</c:v>
                </c:pt>
                <c:pt idx="1">
                  <c:v>0.86</c:v>
                </c:pt>
                <c:pt idx="2">
                  <c:v>0.94499999999999995</c:v>
                </c:pt>
                <c:pt idx="3">
                  <c:v>1.0266666666666666</c:v>
                </c:pt>
                <c:pt idx="4">
                  <c:v>1.0966666666666667</c:v>
                </c:pt>
                <c:pt idx="5">
                  <c:v>1.1083333333333334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94-48DE-BFED-C773A34BBD5A}"/>
            </c:ext>
          </c:extLst>
        </c:ser>
        <c:ser>
          <c:idx val="19"/>
          <c:order val="19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Лист3!$A$22:$F$22</c:f>
              <c:numCache>
                <c:formatCode>#,##0.00</c:formatCode>
                <c:ptCount val="6"/>
                <c:pt idx="0">
                  <c:v>0.78333333333333321</c:v>
                </c:pt>
                <c:pt idx="1">
                  <c:v>0.86</c:v>
                </c:pt>
                <c:pt idx="2">
                  <c:v>0.94499999999999995</c:v>
                </c:pt>
                <c:pt idx="3">
                  <c:v>1.0266666666666666</c:v>
                </c:pt>
                <c:pt idx="4">
                  <c:v>1.0966666666666667</c:v>
                </c:pt>
                <c:pt idx="5">
                  <c:v>1.1083333333333334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D94-48DE-BFED-C773A34B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77920"/>
        <c:axId val="1"/>
      </c:lineChart>
      <c:catAx>
        <c:axId val="8647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777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0" i="0" u="none" strike="noStrike" kern="1200" baseline="0">
                <a:solidFill>
                  <a:sysClr val="windowText" lastClr="000000"/>
                </a:solidFill>
              </a:rPr>
              <a:t>Изменение недренированной прочности по ИГЭ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180628743970412E-2"/>
          <c:y val="0.11750983192538207"/>
          <c:w val="0.90301961354630433"/>
          <c:h val="0.79241832410114144"/>
        </c:manualLayout>
      </c:layout>
      <c:barChart>
        <c:barDir val="col"/>
        <c:grouping val="clustered"/>
        <c:varyColors val="0"/>
        <c:ser>
          <c:idx val="2"/>
          <c:order val="0"/>
          <c:tx>
            <c:v>Природное</c:v>
          </c:tx>
          <c:spPr>
            <a:solidFill>
              <a:srgbClr val="7030A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Лист1!$AL$398:$AL$413</c:f>
              <c:numCache>
                <c:formatCode>#\ ##0.000</c:formatCode>
                <c:ptCount val="16"/>
                <c:pt idx="0">
                  <c:v>6.6000000000000003E-2</c:v>
                </c:pt>
                <c:pt idx="1">
                  <c:v>1.7000000000000001E-2</c:v>
                </c:pt>
                <c:pt idx="2">
                  <c:v>6.2E-2</c:v>
                </c:pt>
                <c:pt idx="3">
                  <c:v>4.2999999999999997E-2</c:v>
                </c:pt>
                <c:pt idx="4">
                  <c:v>9.4E-2</c:v>
                </c:pt>
                <c:pt idx="5">
                  <c:v>0.16200000000000001</c:v>
                </c:pt>
                <c:pt idx="6">
                  <c:v>0.11</c:v>
                </c:pt>
                <c:pt idx="7">
                  <c:v>0.09</c:v>
                </c:pt>
                <c:pt idx="8">
                  <c:v>0.17399999999999999</c:v>
                </c:pt>
                <c:pt idx="9">
                  <c:v>6.8000000000000005E-2</c:v>
                </c:pt>
                <c:pt idx="10">
                  <c:v>0.15</c:v>
                </c:pt>
                <c:pt idx="11">
                  <c:v>0.115</c:v>
                </c:pt>
                <c:pt idx="12">
                  <c:v>5.5E-2</c:v>
                </c:pt>
                <c:pt idx="13">
                  <c:v>0.02</c:v>
                </c:pt>
                <c:pt idx="14">
                  <c:v>4.9000000000000002E-2</c:v>
                </c:pt>
                <c:pt idx="15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9-451F-9303-97190B00F13D}"/>
            </c:ext>
          </c:extLst>
        </c:ser>
        <c:ser>
          <c:idx val="3"/>
          <c:order val="1"/>
          <c:tx>
            <c:v>Водонасыщенное</c:v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Лист1!$BM$398:$BM$413</c:f>
              <c:numCache>
                <c:formatCode>#\ ##0.000</c:formatCode>
                <c:ptCount val="16"/>
                <c:pt idx="0">
                  <c:v>4.8000000000000001E-2</c:v>
                </c:pt>
                <c:pt idx="1">
                  <c:v>1.6E-2</c:v>
                </c:pt>
                <c:pt idx="2">
                  <c:v>0.05</c:v>
                </c:pt>
                <c:pt idx="3">
                  <c:v>3.4000000000000002E-2</c:v>
                </c:pt>
                <c:pt idx="4">
                  <c:v>7.9000000000000001E-2</c:v>
                </c:pt>
                <c:pt idx="5">
                  <c:v>0.14599999999999999</c:v>
                </c:pt>
                <c:pt idx="6">
                  <c:v>0.09</c:v>
                </c:pt>
                <c:pt idx="7">
                  <c:v>6.9000000000000006E-2</c:v>
                </c:pt>
                <c:pt idx="8">
                  <c:v>0.154</c:v>
                </c:pt>
                <c:pt idx="9">
                  <c:v>0.05</c:v>
                </c:pt>
                <c:pt idx="10">
                  <c:v>0.125</c:v>
                </c:pt>
                <c:pt idx="11">
                  <c:v>7.6999999999999999E-2</c:v>
                </c:pt>
                <c:pt idx="12">
                  <c:v>5.1999999999999998E-2</c:v>
                </c:pt>
                <c:pt idx="13">
                  <c:v>1.7000000000000001E-2</c:v>
                </c:pt>
                <c:pt idx="14">
                  <c:v>2.3E-2</c:v>
                </c:pt>
                <c:pt idx="15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9-451F-9303-97190B00F13D}"/>
            </c:ext>
          </c:extLst>
        </c:ser>
        <c:ser>
          <c:idx val="1"/>
          <c:order val="2"/>
          <c:tx>
            <c:v>3 цикла ВПО</c:v>
          </c:tx>
          <c:spPr>
            <a:solidFill>
              <a:srgbClr val="00B05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Лист1!$DL$398:$DL$413</c:f>
              <c:numCache>
                <c:formatCode>#\ ##0.000</c:formatCode>
                <c:ptCount val="16"/>
                <c:pt idx="0">
                  <c:v>4.2000000000000003E-2</c:v>
                </c:pt>
                <c:pt idx="1">
                  <c:v>1.2999999999999999E-2</c:v>
                </c:pt>
                <c:pt idx="2">
                  <c:v>3.9E-2</c:v>
                </c:pt>
                <c:pt idx="3">
                  <c:v>2.5999999999999999E-2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5.8999999999999997E-2</c:v>
                </c:pt>
                <c:pt idx="7">
                  <c:v>4.9000000000000002E-2</c:v>
                </c:pt>
                <c:pt idx="8">
                  <c:v>8.7999999999999995E-2</c:v>
                </c:pt>
                <c:pt idx="9">
                  <c:v>4.1000000000000002E-2</c:v>
                </c:pt>
                <c:pt idx="10">
                  <c:v>7.2999999999999995E-2</c:v>
                </c:pt>
                <c:pt idx="11">
                  <c:v>0.05</c:v>
                </c:pt>
                <c:pt idx="12">
                  <c:v>4.1000000000000002E-2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9-451F-9303-97190B00F13D}"/>
            </c:ext>
          </c:extLst>
        </c:ser>
        <c:ser>
          <c:idx val="0"/>
          <c:order val="3"/>
          <c:tx>
            <c:v>5 цикла ВПО</c:v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Лист1!$EM$398:$EM$413</c:f>
              <c:numCache>
                <c:formatCode>#\ ##0.000</c:formatCode>
                <c:ptCount val="16"/>
                <c:pt idx="0">
                  <c:v>2.5999999999999999E-2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1.6E-2</c:v>
                </c:pt>
                <c:pt idx="4">
                  <c:v>3.7999999999999999E-2</c:v>
                </c:pt>
                <c:pt idx="5">
                  <c:v>3.6999999999999998E-2</c:v>
                </c:pt>
                <c:pt idx="6">
                  <c:v>0.03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2.9000000000000001E-2</c:v>
                </c:pt>
                <c:pt idx="10">
                  <c:v>0.02</c:v>
                </c:pt>
                <c:pt idx="11">
                  <c:v>0.02</c:v>
                </c:pt>
                <c:pt idx="12">
                  <c:v>1.7999999999999999E-2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9-451F-9303-97190B00F13D}"/>
            </c:ext>
          </c:extLst>
        </c:ser>
        <c:ser>
          <c:idx val="4"/>
          <c:order val="4"/>
          <c:tx>
            <c:v>10 цикла ВПО</c:v>
          </c:tx>
          <c:spPr>
            <a:solidFill>
              <a:srgbClr val="FFC00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Лист1!$FN$398:$FN$413</c:f>
              <c:numCache>
                <c:formatCode>#\ ##0.000</c:formatCode>
                <c:ptCount val="16"/>
                <c:pt idx="0">
                  <c:v>2.5000000000000001E-2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1.6E-2</c:v>
                </c:pt>
                <c:pt idx="4">
                  <c:v>3.7999999999999999E-2</c:v>
                </c:pt>
                <c:pt idx="5">
                  <c:v>3.5999999999999997E-2</c:v>
                </c:pt>
                <c:pt idx="6">
                  <c:v>0.03</c:v>
                </c:pt>
                <c:pt idx="7">
                  <c:v>3.2000000000000001E-2</c:v>
                </c:pt>
                <c:pt idx="8">
                  <c:v>3.4000000000000002E-2</c:v>
                </c:pt>
                <c:pt idx="9">
                  <c:v>2.9000000000000001E-2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1.7999999999999999E-2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9-451F-9303-97190B00F13D}"/>
            </c:ext>
          </c:extLst>
        </c:ser>
        <c:ser>
          <c:idx val="5"/>
          <c:order val="5"/>
          <c:tx>
            <c:v>24 цикла ВПО</c:v>
          </c:tx>
          <c:spPr>
            <a:solidFill>
              <a:srgbClr val="FF0000"/>
            </a:solidFill>
          </c:spPr>
          <c:invertIfNegative val="0"/>
          <c:cat>
            <c:strRef>
              <c:f>Лист1!$E$398:$E$413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Лист1!$GT$398:$GT$413</c:f>
              <c:numCache>
                <c:formatCode>#\ ##0.000</c:formatCode>
                <c:ptCount val="16"/>
                <c:pt idx="0">
                  <c:v>2.3E-2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1.4E-2</c:v>
                </c:pt>
                <c:pt idx="4">
                  <c:v>3.3000000000000002E-2</c:v>
                </c:pt>
                <c:pt idx="5">
                  <c:v>2.8000000000000001E-2</c:v>
                </c:pt>
                <c:pt idx="6">
                  <c:v>2.7E-2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9-451F-9303-97190B00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07344"/>
        <c:axId val="1"/>
      </c:barChart>
      <c:catAx>
        <c:axId val="1086007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ru-RU" b="0"/>
                  <a:t>Недренированная прочность </a:t>
                </a:r>
                <a:r>
                  <a:rPr lang="en-US" b="0"/>
                  <a:t>Cu, </a:t>
                </a:r>
                <a:r>
                  <a:rPr lang="ru-RU" b="0"/>
                  <a:t>МПа</a:t>
                </a:r>
              </a:p>
            </c:rich>
          </c:tx>
          <c:overlay val="0"/>
        </c:title>
        <c:numFmt formatCode="#\ ##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97251226464746"/>
          <c:y val="3.1723076905759665E-2"/>
          <c:w val="0.10162677181818056"/>
          <c:h val="0.3247838826065870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показателя текучести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Лист3!$H$4:$M$4</c:f>
              <c:numCache>
                <c:formatCode>#,##0.00</c:formatCode>
                <c:ptCount val="6"/>
                <c:pt idx="0">
                  <c:v>0.02</c:v>
                </c:pt>
                <c:pt idx="1">
                  <c:v>0.13</c:v>
                </c:pt>
                <c:pt idx="2">
                  <c:v>0.5</c:v>
                </c:pt>
                <c:pt idx="3">
                  <c:v>0.73</c:v>
                </c:pt>
                <c:pt idx="4">
                  <c:v>0.85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6-4583-A749-95A8217213A7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Лист3!$H$5:$M$5</c:f>
              <c:numCache>
                <c:formatCode>#,##0.00</c:formatCode>
                <c:ptCount val="6"/>
                <c:pt idx="0">
                  <c:v>-0.15</c:v>
                </c:pt>
                <c:pt idx="1">
                  <c:v>7.0000000000000007E-2</c:v>
                </c:pt>
                <c:pt idx="2">
                  <c:v>0.46</c:v>
                </c:pt>
                <c:pt idx="3">
                  <c:v>0.73</c:v>
                </c:pt>
                <c:pt idx="4">
                  <c:v>0.88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6-4583-A749-95A8217213A7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Лист3!$H$6:$M$6</c:f>
              <c:numCache>
                <c:formatCode>#,##0.00</c:formatCode>
                <c:ptCount val="6"/>
                <c:pt idx="0">
                  <c:v>-0.31</c:v>
                </c:pt>
                <c:pt idx="1">
                  <c:v>0.16</c:v>
                </c:pt>
                <c:pt idx="2">
                  <c:v>0.32</c:v>
                </c:pt>
                <c:pt idx="3">
                  <c:v>0.54</c:v>
                </c:pt>
                <c:pt idx="4">
                  <c:v>0.63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6-4583-A749-95A8217213A7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Лист3!$H$7:$M$7</c:f>
              <c:numCache>
                <c:formatCode>#,##0.00</c:formatCode>
                <c:ptCount val="6"/>
                <c:pt idx="0">
                  <c:v>-0.12</c:v>
                </c:pt>
                <c:pt idx="1">
                  <c:v>0.04</c:v>
                </c:pt>
                <c:pt idx="2">
                  <c:v>0.32</c:v>
                </c:pt>
                <c:pt idx="3">
                  <c:v>0.42</c:v>
                </c:pt>
                <c:pt idx="4">
                  <c:v>0.57999999999999996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6-4583-A749-95A8217213A7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Лист3!$H$8:$M$8</c:f>
              <c:numCache>
                <c:formatCode>#,##0.00</c:formatCode>
                <c:ptCount val="6"/>
                <c:pt idx="0">
                  <c:v>-0.15</c:v>
                </c:pt>
                <c:pt idx="1">
                  <c:v>0.32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0.68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6-4583-A749-95A8217213A7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Лист3!$H$9:$M$9</c:f>
              <c:numCache>
                <c:formatCode>#,##0.00</c:formatCode>
                <c:ptCount val="6"/>
                <c:pt idx="0">
                  <c:v>0.05</c:v>
                </c:pt>
                <c:pt idx="1">
                  <c:v>0.4</c:v>
                </c:pt>
                <c:pt idx="2">
                  <c:v>0.62</c:v>
                </c:pt>
                <c:pt idx="3">
                  <c:v>0.7</c:v>
                </c:pt>
                <c:pt idx="4">
                  <c:v>0.79</c:v>
                </c:pt>
                <c:pt idx="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96-4583-A749-95A8217213A7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Лист3!$H$10:$M$10</c:f>
              <c:numCache>
                <c:formatCode>#,##0.00</c:formatCode>
                <c:ptCount val="6"/>
                <c:pt idx="0">
                  <c:v>-0.31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96-4583-A749-95A8217213A7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2496-4583-A749-95A8217213A7}"/>
              </c:ext>
            </c:extLst>
          </c:dPt>
          <c:val>
            <c:numRef>
              <c:f>Лист3!$H$11:$M$11</c:f>
              <c:numCache>
                <c:formatCode>#,##0.00</c:formatCode>
                <c:ptCount val="6"/>
                <c:pt idx="0">
                  <c:v>0.47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96-4583-A749-95A8217213A7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Лист3!$H$12:$M$12</c:f>
              <c:numCache>
                <c:formatCode>#,##0.00</c:formatCode>
                <c:ptCount val="6"/>
                <c:pt idx="0">
                  <c:v>-0.28999999999999998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96-4583-A749-95A8217213A7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Лист3!$H$13:$M$13</c:f>
              <c:numCache>
                <c:formatCode>#,##0.00</c:formatCode>
                <c:ptCount val="6"/>
                <c:pt idx="0">
                  <c:v>-0.37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96-4583-A749-95A8217213A7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Лист3!$H$14:$M$14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96-4583-A749-95A8217213A7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Лист3!$H$15:$M$15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96-4583-A749-95A8217213A7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Лист3!$H$16:$M$16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96-4583-A749-95A8217213A7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Лист3!$H$17:$M$17</c:f>
              <c:numCache>
                <c:formatCode>#,##0.00</c:formatCode>
                <c:ptCount val="6"/>
                <c:pt idx="0">
                  <c:v>-0.08</c:v>
                </c:pt>
                <c:pt idx="1">
                  <c:v>0.21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96-4583-A749-95A8217213A7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Лист3!$H$18:$M$18</c:f>
              <c:numCache>
                <c:formatCode>#,##0.00</c:formatCode>
                <c:ptCount val="6"/>
                <c:pt idx="0">
                  <c:v>-0.1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96-4583-A749-95A8217213A7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Лист3!$H$19:$M$19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96-4583-A749-95A8217213A7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Лист3!$H$20:$M$20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96-4583-A749-95A8217213A7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Лист3!$H$21:$M$21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96-4583-A749-95A8217213A7}"/>
            </c:ext>
          </c:extLst>
        </c:ser>
        <c:ser>
          <c:idx val="18"/>
          <c:order val="18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Лист3!$H$22:$M$22</c:f>
              <c:numCache>
                <c:formatCode>#,##0.00</c:formatCode>
                <c:ptCount val="6"/>
                <c:pt idx="0">
                  <c:v>-0.11166666666666669</c:v>
                </c:pt>
                <c:pt idx="1">
                  <c:v>0.16400000000000003</c:v>
                </c:pt>
                <c:pt idx="2">
                  <c:v>0.45666666666666672</c:v>
                </c:pt>
                <c:pt idx="3">
                  <c:v>0.61499999999999988</c:v>
                </c:pt>
                <c:pt idx="4">
                  <c:v>0.73499999999999999</c:v>
                </c:pt>
                <c:pt idx="5">
                  <c:v>0.78666666666666663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96-4583-A749-95A8217213A7}"/>
            </c:ext>
          </c:extLst>
        </c:ser>
        <c:ser>
          <c:idx val="19"/>
          <c:order val="19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Лист3!$H$22:$M$22</c:f>
              <c:numCache>
                <c:formatCode>#,##0.00</c:formatCode>
                <c:ptCount val="6"/>
                <c:pt idx="0">
                  <c:v>-0.11166666666666669</c:v>
                </c:pt>
                <c:pt idx="1">
                  <c:v>0.16400000000000003</c:v>
                </c:pt>
                <c:pt idx="2">
                  <c:v>0.45666666666666672</c:v>
                </c:pt>
                <c:pt idx="3">
                  <c:v>0.61499999999999988</c:v>
                </c:pt>
                <c:pt idx="4">
                  <c:v>0.73499999999999999</c:v>
                </c:pt>
                <c:pt idx="5">
                  <c:v>0.78666666666666663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96-4583-A749-95A82172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142656"/>
        <c:axId val="1"/>
      </c:lineChart>
      <c:catAx>
        <c:axId val="8721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42656"/>
        <c:crosses val="autoZero"/>
        <c:crossBetween val="between"/>
        <c:majorUnit val="0.25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модуля деформации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Лист3!$O$4:$V$4</c:f>
              <c:numCache>
                <c:formatCode>#,##0.00</c:formatCode>
                <c:ptCount val="8"/>
                <c:pt idx="0">
                  <c:v>13.2</c:v>
                </c:pt>
                <c:pt idx="1">
                  <c:v>11.4</c:v>
                </c:pt>
                <c:pt idx="2">
                  <c:v>7.1</c:v>
                </c:pt>
                <c:pt idx="3">
                  <c:v>4.5999999999999996</c:v>
                </c:pt>
                <c:pt idx="4">
                  <c:v>4.5</c:v>
                </c:pt>
                <c:pt idx="5">
                  <c:v>3.8</c:v>
                </c:pt>
                <c:pt idx="6">
                  <c:v>4.7</c:v>
                </c:pt>
                <c:pt idx="7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7-475B-8E5C-FE3B566123A6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Лист3!$O$5:$V$5</c:f>
              <c:numCache>
                <c:formatCode>#,##0.00</c:formatCode>
                <c:ptCount val="8"/>
                <c:pt idx="0">
                  <c:v>14.6</c:v>
                </c:pt>
                <c:pt idx="1">
                  <c:v>12</c:v>
                </c:pt>
                <c:pt idx="2">
                  <c:v>8.9</c:v>
                </c:pt>
                <c:pt idx="3">
                  <c:v>4.3</c:v>
                </c:pt>
                <c:pt idx="4">
                  <c:v>4.0999999999999996</c:v>
                </c:pt>
                <c:pt idx="5">
                  <c:v>3.4</c:v>
                </c:pt>
                <c:pt idx="6">
                  <c:v>2.6</c:v>
                </c:pt>
                <c:pt idx="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7-475B-8E5C-FE3B566123A6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Лист3!$O$6:$V$6</c:f>
              <c:numCache>
                <c:formatCode>#,##0.00</c:formatCode>
                <c:ptCount val="8"/>
                <c:pt idx="0">
                  <c:v>15.7</c:v>
                </c:pt>
                <c:pt idx="1">
                  <c:v>9.6</c:v>
                </c:pt>
                <c:pt idx="2">
                  <c:v>8</c:v>
                </c:pt>
                <c:pt idx="3">
                  <c:v>5.3</c:v>
                </c:pt>
                <c:pt idx="4">
                  <c:v>5.0999999999999996</c:v>
                </c:pt>
                <c:pt idx="5">
                  <c:v>4.3</c:v>
                </c:pt>
                <c:pt idx="6">
                  <c:v>4.2</c:v>
                </c:pt>
                <c:pt idx="7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7-475B-8E5C-FE3B566123A6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Лист3!$O$7:$V$7</c:f>
              <c:numCache>
                <c:formatCode>#,##0.00</c:formatCode>
                <c:ptCount val="8"/>
                <c:pt idx="0">
                  <c:v>15.6</c:v>
                </c:pt>
                <c:pt idx="1">
                  <c:v>11.1</c:v>
                </c:pt>
                <c:pt idx="2">
                  <c:v>9.3000000000000007</c:v>
                </c:pt>
                <c:pt idx="3">
                  <c:v>5.8</c:v>
                </c:pt>
                <c:pt idx="4">
                  <c:v>5.5</c:v>
                </c:pt>
                <c:pt idx="5">
                  <c:v>4.5999999999999996</c:v>
                </c:pt>
                <c:pt idx="6">
                  <c:v>5.3</c:v>
                </c:pt>
                <c:pt idx="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7-475B-8E5C-FE3B566123A6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Лист3!$O$8:$V$8</c:f>
              <c:numCache>
                <c:formatCode>#,##0.00</c:formatCode>
                <c:ptCount val="8"/>
                <c:pt idx="0">
                  <c:v>13.7</c:v>
                </c:pt>
                <c:pt idx="1">
                  <c:v>9.5</c:v>
                </c:pt>
                <c:pt idx="2">
                  <c:v>6.7</c:v>
                </c:pt>
                <c:pt idx="3">
                  <c:v>4.5</c:v>
                </c:pt>
                <c:pt idx="4">
                  <c:v>4.9000000000000004</c:v>
                </c:pt>
                <c:pt idx="5">
                  <c:v>4.0999999999999996</c:v>
                </c:pt>
                <c:pt idx="6">
                  <c:v>3.8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47-475B-8E5C-FE3B566123A6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Лист3!$O$9:$V$9</c:f>
              <c:numCache>
                <c:formatCode>#,##0.00</c:formatCode>
                <c:ptCount val="8"/>
                <c:pt idx="0">
                  <c:v>12.2</c:v>
                </c:pt>
                <c:pt idx="1">
                  <c:v>10.4</c:v>
                </c:pt>
                <c:pt idx="2">
                  <c:v>6.4</c:v>
                </c:pt>
                <c:pt idx="3">
                  <c:v>3.8</c:v>
                </c:pt>
                <c:pt idx="4">
                  <c:v>4.0999999999999996</c:v>
                </c:pt>
                <c:pt idx="5">
                  <c:v>3.4</c:v>
                </c:pt>
                <c:pt idx="6">
                  <c:v>3.2</c:v>
                </c:pt>
                <c:pt idx="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47-475B-8E5C-FE3B566123A6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Лист3!$O$10:$V$10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47-475B-8E5C-FE3B566123A6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F247-475B-8E5C-FE3B566123A6}"/>
              </c:ext>
            </c:extLst>
          </c:dPt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Лист3!$O$11:$V$11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47-475B-8E5C-FE3B566123A6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Лист3!$O$12:$V$12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47-475B-8E5C-FE3B566123A6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Лист3!$O$13:$V$13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47-475B-8E5C-FE3B566123A6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Лист3!$O$14:$V$14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47-475B-8E5C-FE3B566123A6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Лист3!$O$15:$V$15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47-475B-8E5C-FE3B566123A6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Лист3!$O$16:$V$16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47-475B-8E5C-FE3B566123A6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Лист3!$O$17:$V$17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47-475B-8E5C-FE3B566123A6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Лист3!$O$18:$V$18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47-475B-8E5C-FE3B566123A6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Лист3!$O$19:$V$19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47-475B-8E5C-FE3B566123A6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Лист3!$O$20:$V$20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47-475B-8E5C-FE3B566123A6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Лист3!$O$21:$V$21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47-475B-8E5C-FE3B566123A6}"/>
            </c:ext>
          </c:extLst>
        </c:ser>
        <c:ser>
          <c:idx val="18"/>
          <c:order val="18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Лист3!$O$2:$V$2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Лист3!$O$22:$V$22</c:f>
              <c:numCache>
                <c:formatCode>#,##0.00</c:formatCode>
                <c:ptCount val="8"/>
                <c:pt idx="0">
                  <c:v>14.166666666666666</c:v>
                </c:pt>
                <c:pt idx="1">
                  <c:v>10.666666666666666</c:v>
                </c:pt>
                <c:pt idx="2">
                  <c:v>7.7333333333333334</c:v>
                </c:pt>
                <c:pt idx="3">
                  <c:v>4.7166666666666668</c:v>
                </c:pt>
                <c:pt idx="4">
                  <c:v>4.7</c:v>
                </c:pt>
                <c:pt idx="5">
                  <c:v>3.9333333333333336</c:v>
                </c:pt>
                <c:pt idx="6">
                  <c:v>3.9666666666666668</c:v>
                </c:pt>
                <c:pt idx="7">
                  <c:v>3.1333333333333333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247-475B-8E5C-FE3B566123A6}"/>
            </c:ext>
          </c:extLst>
        </c:ser>
        <c:ser>
          <c:idx val="19"/>
          <c:order val="19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Лист3!$O$22:$V$22</c:f>
              <c:numCache>
                <c:formatCode>#,##0.00</c:formatCode>
                <c:ptCount val="8"/>
                <c:pt idx="0">
                  <c:v>14.166666666666666</c:v>
                </c:pt>
                <c:pt idx="1">
                  <c:v>10.666666666666666</c:v>
                </c:pt>
                <c:pt idx="2">
                  <c:v>7.7333333333333334</c:v>
                </c:pt>
                <c:pt idx="3">
                  <c:v>4.7166666666666668</c:v>
                </c:pt>
                <c:pt idx="4">
                  <c:v>4.7</c:v>
                </c:pt>
                <c:pt idx="5">
                  <c:v>3.9333333333333336</c:v>
                </c:pt>
                <c:pt idx="6">
                  <c:v>3.9666666666666668</c:v>
                </c:pt>
                <c:pt idx="7">
                  <c:v>3.1333333333333333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247-475B-8E5C-FE3B5661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144256"/>
        <c:axId val="1"/>
      </c:lineChart>
      <c:catAx>
        <c:axId val="8721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</a:rPr>
                  <a:t>Е, МПа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44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недренированной прочности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6310538983459"/>
          <c:y val="0.17027710339901356"/>
          <c:w val="0.79590812559218482"/>
          <c:h val="0.72322158005618997"/>
        </c:manualLayout>
      </c:layout>
      <c:lineChart>
        <c:grouping val="standard"/>
        <c:varyColors val="0"/>
        <c:ser>
          <c:idx val="4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Лист3!$X$4:$AE$4</c:f>
              <c:numCache>
                <c:formatCode>#,##0.00</c:formatCode>
                <c:ptCount val="8"/>
                <c:pt idx="0">
                  <c:v>0.05</c:v>
                </c:pt>
                <c:pt idx="1">
                  <c:v>5.8000000000000003E-2</c:v>
                </c:pt>
                <c:pt idx="2">
                  <c:v>4.5999999999999999E-2</c:v>
                </c:pt>
                <c:pt idx="3">
                  <c:v>3.2000000000000001E-2</c:v>
                </c:pt>
                <c:pt idx="4">
                  <c:v>0.03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5-4927-A199-5D87FD15C752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Лист3!$X$5:$AE$5</c:f>
              <c:numCache>
                <c:formatCode>#,##0.00</c:formatCode>
                <c:ptCount val="8"/>
                <c:pt idx="0">
                  <c:v>7.0999999999999994E-2</c:v>
                </c:pt>
                <c:pt idx="1">
                  <c:v>5.7000000000000002E-2</c:v>
                </c:pt>
                <c:pt idx="2">
                  <c:v>4.4999999999999998E-2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2.4E-2</c:v>
                </c:pt>
                <c:pt idx="6">
                  <c:v>2.4E-2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5-4927-A199-5D87FD15C752}"/>
            </c:ext>
          </c:extLst>
        </c:ser>
        <c:ser>
          <c:idx val="6"/>
          <c:order val="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Лист3!$X$6:$AE$6</c:f>
              <c:numCache>
                <c:formatCode>#,##0.00</c:formatCode>
                <c:ptCount val="8"/>
                <c:pt idx="0">
                  <c:v>8.1000000000000003E-2</c:v>
                </c:pt>
                <c:pt idx="1">
                  <c:v>4.3999999999999997E-2</c:v>
                </c:pt>
                <c:pt idx="2">
                  <c:v>4.4999999999999998E-2</c:v>
                </c:pt>
                <c:pt idx="3">
                  <c:v>2.8000000000000001E-2</c:v>
                </c:pt>
                <c:pt idx="4">
                  <c:v>2.7E-2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5-4927-A199-5D87FD15C752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noFill/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Лист3!$X$7:$AE$7</c:f>
              <c:numCache>
                <c:formatCode>#,##0.00</c:formatCode>
                <c:ptCount val="8"/>
                <c:pt idx="0">
                  <c:v>6.2E-2</c:v>
                </c:pt>
                <c:pt idx="1">
                  <c:v>5.3999999999999999E-2</c:v>
                </c:pt>
                <c:pt idx="2">
                  <c:v>4.9000000000000002E-2</c:v>
                </c:pt>
                <c:pt idx="3">
                  <c:v>2.9000000000000001E-2</c:v>
                </c:pt>
                <c:pt idx="4">
                  <c:v>2.8000000000000001E-2</c:v>
                </c:pt>
                <c:pt idx="5">
                  <c:v>2.7E-2</c:v>
                </c:pt>
                <c:pt idx="6">
                  <c:v>2.1999999999999999E-2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5-4927-A199-5D87FD15C752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Лист3!$X$8:$AE$8</c:f>
              <c:numCache>
                <c:formatCode>#,##0.00</c:formatCode>
                <c:ptCount val="8"/>
                <c:pt idx="0">
                  <c:v>7.0999999999999994E-2</c:v>
                </c:pt>
                <c:pt idx="1">
                  <c:v>0.04</c:v>
                </c:pt>
                <c:pt idx="2">
                  <c:v>3.2000000000000001E-2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0.02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5-4927-A199-5D87FD15C752}"/>
            </c:ext>
          </c:extLst>
        </c:ser>
        <c:ser>
          <c:idx val="1"/>
          <c:order val="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Лист3!$X$9:$AE$9</c:f>
              <c:numCache>
                <c:formatCode>#,##0.00</c:formatCode>
                <c:ptCount val="8"/>
                <c:pt idx="0">
                  <c:v>5.8000000000000003E-2</c:v>
                </c:pt>
                <c:pt idx="1">
                  <c:v>3.3000000000000002E-2</c:v>
                </c:pt>
                <c:pt idx="2">
                  <c:v>3.5999999999999997E-2</c:v>
                </c:pt>
                <c:pt idx="3">
                  <c:v>0.02</c:v>
                </c:pt>
                <c:pt idx="4">
                  <c:v>2.1000000000000001E-2</c:v>
                </c:pt>
                <c:pt idx="5">
                  <c:v>1.6E-2</c:v>
                </c:pt>
                <c:pt idx="6">
                  <c:v>2.3E-2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5-4927-A199-5D87FD15C752}"/>
            </c:ext>
          </c:extLst>
        </c:ser>
        <c:ser>
          <c:idx val="0"/>
          <c:order val="6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Лист3!$A$2:$F$2</c:f>
              <c:strCache>
                <c:ptCount val="6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</c:strCache>
            </c:strRef>
          </c:cat>
          <c:val>
            <c:numRef>
              <c:f>Лист3!$X$10:$AE$10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C5-4927-A199-5D87FD15C752}"/>
            </c:ext>
          </c:extLst>
        </c:ser>
        <c:ser>
          <c:idx val="2"/>
          <c:order val="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C6C5-4927-A199-5D87FD15C752}"/>
              </c:ext>
            </c:extLst>
          </c:dPt>
          <c:val>
            <c:numRef>
              <c:f>Лист3!$X$11:$AE$11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C5-4927-A199-5D87FD15C752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Лист3!$X$12:$AE$12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C5-4927-A199-5D87FD15C752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Лист3!$X$13:$AE$13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C5-4927-A199-5D87FD15C752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Лист3!$X$14:$AE$14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C5-4927-A199-5D87FD15C752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Лист3!$X$15:$AE$15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C5-4927-A199-5D87FD15C752}"/>
            </c:ext>
          </c:extLst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Лист3!$X$16:$AE$16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C5-4927-A199-5D87FD15C752}"/>
            </c:ext>
          </c:extLst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Лист3!$X$17:$AE$17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C5-4927-A199-5D87FD15C752}"/>
            </c:ext>
          </c:extLst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Лист3!$X$18:$AE$18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C5-4927-A199-5D87FD15C752}"/>
            </c:ext>
          </c:extLst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Лист3!$X$19:$AE$19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C5-4927-A199-5D87FD15C752}"/>
            </c:ext>
          </c:extLst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Лист3!$X$20:$AE$20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C5-4927-A199-5D87FD15C752}"/>
            </c:ext>
          </c:extLst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Лист3!$X$21:$AE$21</c:f>
              <c:numCache>
                <c:formatCode>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C5-4927-A199-5D87FD15C752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Лист3!$X$22:$AE$22</c:f>
              <c:numCache>
                <c:formatCode>#,##0.00</c:formatCode>
                <c:ptCount val="8"/>
                <c:pt idx="0">
                  <c:v>6.5500000000000003E-2</c:v>
                </c:pt>
                <c:pt idx="1">
                  <c:v>4.766666666666667E-2</c:v>
                </c:pt>
                <c:pt idx="2">
                  <c:v>4.2166666666666665E-2</c:v>
                </c:pt>
                <c:pt idx="3">
                  <c:v>2.583333333333333E-2</c:v>
                </c:pt>
                <c:pt idx="4">
                  <c:v>2.5333333333333329E-2</c:v>
                </c:pt>
                <c:pt idx="5">
                  <c:v>2.1666666666666667E-2</c:v>
                </c:pt>
                <c:pt idx="6">
                  <c:v>2.3166666666666669E-2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C5-4927-A199-5D87FD15C752}"/>
            </c:ext>
          </c:extLst>
        </c:ser>
        <c:ser>
          <c:idx val="19"/>
          <c:order val="19"/>
          <c:spPr>
            <a:ln w="1905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Лист3!$X$22:$AE$22</c:f>
              <c:numCache>
                <c:formatCode>#,##0.00</c:formatCode>
                <c:ptCount val="8"/>
                <c:pt idx="0">
                  <c:v>6.5500000000000003E-2</c:v>
                </c:pt>
                <c:pt idx="1">
                  <c:v>4.766666666666667E-2</c:v>
                </c:pt>
                <c:pt idx="2">
                  <c:v>4.2166666666666665E-2</c:v>
                </c:pt>
                <c:pt idx="3">
                  <c:v>2.583333333333333E-2</c:v>
                </c:pt>
                <c:pt idx="4">
                  <c:v>2.5333333333333329E-2</c:v>
                </c:pt>
                <c:pt idx="5">
                  <c:v>2.1666666666666667E-2</c:v>
                </c:pt>
                <c:pt idx="6">
                  <c:v>2.3166666666666669E-2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C5-4927-A199-5D87FD15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147456"/>
        <c:axId val="1"/>
      </c:lineChart>
      <c:catAx>
        <c:axId val="8721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Cu, </a:t>
                </a: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</a:rPr>
                  <a:t>МПа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 sz="10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47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Лист1!$FL$398:$FL$413</c:f>
              <c:numCache>
                <c:formatCode>#\ ##0.0</c:formatCode>
                <c:ptCount val="16"/>
                <c:pt idx="0">
                  <c:v>4.7</c:v>
                </c:pt>
                <c:pt idx="1">
                  <c:v>2.1</c:v>
                </c:pt>
                <c:pt idx="2">
                  <c:v>3.6</c:v>
                </c:pt>
                <c:pt idx="3">
                  <c:v>2.5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7.5</c:v>
                </c:pt>
                <c:pt idx="7">
                  <c:v>6.7</c:v>
                </c:pt>
                <c:pt idx="8">
                  <c:v>7.5</c:v>
                </c:pt>
                <c:pt idx="9">
                  <c:v>5.6</c:v>
                </c:pt>
                <c:pt idx="10">
                  <c:v>5.5</c:v>
                </c:pt>
                <c:pt idx="11">
                  <c:v>4.3</c:v>
                </c:pt>
                <c:pt idx="12">
                  <c:v>4.4000000000000004</c:v>
                </c:pt>
                <c:pt idx="13">
                  <c:v>2.7</c:v>
                </c:pt>
                <c:pt idx="14">
                  <c:v>1.9</c:v>
                </c:pt>
                <c:pt idx="1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4BD6-A546-D6432DF32576}"/>
            </c:ext>
          </c:extLst>
        </c:ser>
        <c:ser>
          <c:idx val="0"/>
          <c:order val="1"/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Лист1!$FR$398:$FR$413</c:f>
              <c:numCache>
                <c:formatCode>#\ ##0.0</c:formatCode>
                <c:ptCount val="16"/>
                <c:pt idx="0">
                  <c:v>3.9</c:v>
                </c:pt>
                <c:pt idx="1">
                  <c:v>1.4</c:v>
                </c:pt>
                <c:pt idx="2">
                  <c:v>2.6</c:v>
                </c:pt>
                <c:pt idx="3">
                  <c:v>1.8</c:v>
                </c:pt>
                <c:pt idx="4">
                  <c:v>8.4</c:v>
                </c:pt>
                <c:pt idx="5">
                  <c:v>7</c:v>
                </c:pt>
                <c:pt idx="6">
                  <c:v>6.1</c:v>
                </c:pt>
                <c:pt idx="7">
                  <c:v>4.9000000000000004</c:v>
                </c:pt>
                <c:pt idx="8">
                  <c:v>5.9</c:v>
                </c:pt>
                <c:pt idx="9">
                  <c:v>4.9000000000000004</c:v>
                </c:pt>
                <c:pt idx="10">
                  <c:v>4.0999999999999996</c:v>
                </c:pt>
                <c:pt idx="11">
                  <c:v>3.1</c:v>
                </c:pt>
                <c:pt idx="12">
                  <c:v>3.4</c:v>
                </c:pt>
                <c:pt idx="13">
                  <c:v>2.1</c:v>
                </c:pt>
                <c:pt idx="14">
                  <c:v>1.2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5-4BD6-A546-D6432DF32576}"/>
            </c:ext>
          </c:extLst>
        </c:ser>
        <c:ser>
          <c:idx val="4"/>
          <c:order val="2"/>
          <c:invertIfNegative val="0"/>
          <c:val>
            <c:numRef>
              <c:f>Лист1!$GR$398:$GR$413</c:f>
              <c:numCache>
                <c:formatCode>#\ ##0.0</c:formatCode>
                <c:ptCount val="16"/>
                <c:pt idx="0">
                  <c:v>4</c:v>
                </c:pt>
                <c:pt idx="1">
                  <c:v>1.8</c:v>
                </c:pt>
                <c:pt idx="2">
                  <c:v>2.8</c:v>
                </c:pt>
                <c:pt idx="3">
                  <c:v>2</c:v>
                </c:pt>
                <c:pt idx="4">
                  <c:v>9.6999999999999993</c:v>
                </c:pt>
                <c:pt idx="5">
                  <c:v>8.4</c:v>
                </c:pt>
                <c:pt idx="6">
                  <c:v>7</c:v>
                </c:pt>
                <c:pt idx="7">
                  <c:v>6.7</c:v>
                </c:pt>
                <c:pt idx="8">
                  <c:v>6.8</c:v>
                </c:pt>
                <c:pt idx="9">
                  <c:v>5.4</c:v>
                </c:pt>
                <c:pt idx="10">
                  <c:v>4.5999999999999996</c:v>
                </c:pt>
                <c:pt idx="11">
                  <c:v>3.4</c:v>
                </c:pt>
                <c:pt idx="12">
                  <c:v>4</c:v>
                </c:pt>
                <c:pt idx="13">
                  <c:v>2.7</c:v>
                </c:pt>
                <c:pt idx="14">
                  <c:v>1.6</c:v>
                </c:pt>
                <c:pt idx="1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5-4BD6-A546-D6432DF32576}"/>
            </c:ext>
          </c:extLst>
        </c:ser>
        <c:ser>
          <c:idx val="5"/>
          <c:order val="3"/>
          <c:invertIfNegative val="0"/>
          <c:val>
            <c:numRef>
              <c:f>Лист1!$GX$398:$GX$413</c:f>
              <c:numCache>
                <c:formatCode>#\ ##0.0</c:formatCode>
                <c:ptCount val="16"/>
                <c:pt idx="0">
                  <c:v>3.1</c:v>
                </c:pt>
                <c:pt idx="1">
                  <c:v>1.1000000000000001</c:v>
                </c:pt>
                <c:pt idx="2">
                  <c:v>2</c:v>
                </c:pt>
                <c:pt idx="3">
                  <c:v>1.3</c:v>
                </c:pt>
                <c:pt idx="4">
                  <c:v>8</c:v>
                </c:pt>
                <c:pt idx="5">
                  <c:v>6.4</c:v>
                </c:pt>
                <c:pt idx="6">
                  <c:v>5.4</c:v>
                </c:pt>
                <c:pt idx="7">
                  <c:v>4.7</c:v>
                </c:pt>
                <c:pt idx="8">
                  <c:v>5.2</c:v>
                </c:pt>
                <c:pt idx="9">
                  <c:v>4.3</c:v>
                </c:pt>
                <c:pt idx="10">
                  <c:v>3.2</c:v>
                </c:pt>
                <c:pt idx="11">
                  <c:v>2.4</c:v>
                </c:pt>
                <c:pt idx="12">
                  <c:v>2.9</c:v>
                </c:pt>
                <c:pt idx="13">
                  <c:v>1.9</c:v>
                </c:pt>
                <c:pt idx="14">
                  <c:v>1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5-4BD6-A546-D6432DF3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06544"/>
        <c:axId val="1"/>
      </c:barChart>
      <c:catAx>
        <c:axId val="10860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6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Лист1!$FN$398:$FN$413</c:f>
              <c:numCache>
                <c:formatCode>#\ ##0.000</c:formatCode>
                <c:ptCount val="16"/>
                <c:pt idx="0">
                  <c:v>2.5000000000000001E-2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1.6E-2</c:v>
                </c:pt>
                <c:pt idx="4">
                  <c:v>3.7999999999999999E-2</c:v>
                </c:pt>
                <c:pt idx="5">
                  <c:v>3.5999999999999997E-2</c:v>
                </c:pt>
                <c:pt idx="6">
                  <c:v>0.03</c:v>
                </c:pt>
                <c:pt idx="7">
                  <c:v>3.2000000000000001E-2</c:v>
                </c:pt>
                <c:pt idx="8">
                  <c:v>3.4000000000000002E-2</c:v>
                </c:pt>
                <c:pt idx="9">
                  <c:v>2.9000000000000001E-2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1.7999999999999999E-2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D-4A58-A883-3A8C7BB0A2D5}"/>
            </c:ext>
          </c:extLst>
        </c:ser>
        <c:ser>
          <c:idx val="0"/>
          <c:order val="1"/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Лист1!$FS$398:$FS$413</c:f>
              <c:numCache>
                <c:formatCode>#\ ##0.000</c:formatCode>
                <c:ptCount val="16"/>
                <c:pt idx="0">
                  <c:v>2.1999999999999999E-2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1.4999999999999999E-2</c:v>
                </c:pt>
                <c:pt idx="4">
                  <c:v>3.2000000000000001E-2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2.4E-2</c:v>
                </c:pt>
                <c:pt idx="8">
                  <c:v>2.7E-2</c:v>
                </c:pt>
                <c:pt idx="9">
                  <c:v>2.3E-2</c:v>
                </c:pt>
                <c:pt idx="10">
                  <c:v>1.2999999999999999E-2</c:v>
                </c:pt>
                <c:pt idx="11">
                  <c:v>1.6E-2</c:v>
                </c:pt>
                <c:pt idx="12">
                  <c:v>1.4999999999999999E-2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D-4A58-A883-3A8C7BB0A2D5}"/>
            </c:ext>
          </c:extLst>
        </c:ser>
        <c:ser>
          <c:idx val="4"/>
          <c:order val="2"/>
          <c:invertIfNegative val="0"/>
          <c:val>
            <c:numRef>
              <c:f>Лист1!$GT$398:$GT$413</c:f>
              <c:numCache>
                <c:formatCode>#\ ##0.000</c:formatCode>
                <c:ptCount val="16"/>
                <c:pt idx="0">
                  <c:v>2.3E-2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1.4E-2</c:v>
                </c:pt>
                <c:pt idx="4">
                  <c:v>3.3000000000000002E-2</c:v>
                </c:pt>
                <c:pt idx="5">
                  <c:v>2.8000000000000001E-2</c:v>
                </c:pt>
                <c:pt idx="6">
                  <c:v>2.7E-2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D-4A58-A883-3A8C7BB0A2D5}"/>
            </c:ext>
          </c:extLst>
        </c:ser>
        <c:ser>
          <c:idx val="5"/>
          <c:order val="3"/>
          <c:invertIfNegative val="0"/>
          <c:val>
            <c:numRef>
              <c:f>Лист1!$GY$398:$GY$413</c:f>
              <c:numCache>
                <c:formatCode>#\ ##0.000</c:formatCode>
                <c:ptCount val="16"/>
                <c:pt idx="0">
                  <c:v>1.9E-2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1.2E-2</c:v>
                </c:pt>
                <c:pt idx="4">
                  <c:v>2.9000000000000001E-2</c:v>
                </c:pt>
                <c:pt idx="5">
                  <c:v>2.1000000000000001E-2</c:v>
                </c:pt>
                <c:pt idx="6">
                  <c:v>2.1999999999999999E-2</c:v>
                </c:pt>
                <c:pt idx="7">
                  <c:v>0.02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8.0000000000000002E-3</c:v>
                </c:pt>
                <c:pt idx="11">
                  <c:v>0.01</c:v>
                </c:pt>
                <c:pt idx="12">
                  <c:v>1.2999999999999999E-2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8D-4A58-A883-3A8C7BB0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10944"/>
        <c:axId val="1"/>
      </c:barChart>
      <c:catAx>
        <c:axId val="10860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10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модулей деформации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Лист1!$AJ$747:$AJ$754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Лист1!$AK$747:$AK$754</c:f>
              <c:numCache>
                <c:formatCode>General</c:formatCode>
                <c:ptCount val="8"/>
                <c:pt idx="0">
                  <c:v>22.5</c:v>
                </c:pt>
                <c:pt idx="1">
                  <c:v>4.8</c:v>
                </c:pt>
                <c:pt idx="2">
                  <c:v>3.2</c:v>
                </c:pt>
                <c:pt idx="3">
                  <c:v>1.5</c:v>
                </c:pt>
                <c:pt idx="4">
                  <c:v>1.6</c:v>
                </c:pt>
                <c:pt idx="5">
                  <c:v>1</c:v>
                </c:pt>
                <c:pt idx="6">
                  <c:v>0.9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C-44B3-B9EF-070D23C7DA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Лист1!$AJ$747:$AJ$754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Лист1!$AM$747:$AM$754</c:f>
              <c:numCache>
                <c:formatCode>General</c:formatCode>
                <c:ptCount val="8"/>
                <c:pt idx="0">
                  <c:v>13.4</c:v>
                </c:pt>
                <c:pt idx="1">
                  <c:v>6.3</c:v>
                </c:pt>
                <c:pt idx="2">
                  <c:v>3.9</c:v>
                </c:pt>
                <c:pt idx="3">
                  <c:v>1.9</c:v>
                </c:pt>
                <c:pt idx="4">
                  <c:v>1.9</c:v>
                </c:pt>
                <c:pt idx="5">
                  <c:v>1.2</c:v>
                </c:pt>
                <c:pt idx="6">
                  <c:v>1.6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C-44B3-B9EF-070D23C7DAE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Лист1!$AO$747:$AO$754</c:f>
              <c:numCache>
                <c:formatCode>General</c:formatCode>
                <c:ptCount val="8"/>
                <c:pt idx="0">
                  <c:v>4.9000000000000004</c:v>
                </c:pt>
                <c:pt idx="1">
                  <c:v>4.4000000000000004</c:v>
                </c:pt>
                <c:pt idx="2">
                  <c:v>3.9</c:v>
                </c:pt>
                <c:pt idx="3">
                  <c:v>2.7</c:v>
                </c:pt>
                <c:pt idx="4">
                  <c:v>2.7</c:v>
                </c:pt>
                <c:pt idx="5">
                  <c:v>2.1</c:v>
                </c:pt>
                <c:pt idx="6">
                  <c:v>2.7</c:v>
                </c:pt>
                <c:pt idx="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C-44B3-B9EF-070D23C7DAE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Лист1!$AQ$747:$AQ$754</c:f>
              <c:numCache>
                <c:formatCode>General</c:formatCode>
                <c:ptCount val="8"/>
                <c:pt idx="0">
                  <c:v>13.7</c:v>
                </c:pt>
                <c:pt idx="1">
                  <c:v>12.9</c:v>
                </c:pt>
                <c:pt idx="2">
                  <c:v>10.5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3.4</c:v>
                </c:pt>
                <c:pt idx="6">
                  <c:v>4</c:v>
                </c:pt>
                <c:pt idx="7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C-44B3-B9EF-070D23C7DAE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Лист1!$AS$747:$AS$754</c:f>
              <c:numCache>
                <c:formatCode>General</c:formatCode>
                <c:ptCount val="8"/>
                <c:pt idx="0">
                  <c:v>19.3</c:v>
                </c:pt>
                <c:pt idx="1">
                  <c:v>15.2</c:v>
                </c:pt>
                <c:pt idx="2">
                  <c:v>10.5</c:v>
                </c:pt>
                <c:pt idx="3">
                  <c:v>4.4000000000000004</c:v>
                </c:pt>
                <c:pt idx="4">
                  <c:v>4.3</c:v>
                </c:pt>
                <c:pt idx="5">
                  <c:v>3.1</c:v>
                </c:pt>
                <c:pt idx="6">
                  <c:v>3.4</c:v>
                </c:pt>
                <c:pt idx="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C-44B3-B9EF-070D23C7DAE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Лист1!$AU$747:$AU$754</c:f>
              <c:numCache>
                <c:formatCode>General</c:formatCode>
                <c:ptCount val="8"/>
                <c:pt idx="0">
                  <c:v>27.1</c:v>
                </c:pt>
                <c:pt idx="1">
                  <c:v>22.1</c:v>
                </c:pt>
                <c:pt idx="2">
                  <c:v>16.2</c:v>
                </c:pt>
                <c:pt idx="3">
                  <c:v>5.4</c:v>
                </c:pt>
                <c:pt idx="4">
                  <c:v>5.5</c:v>
                </c:pt>
                <c:pt idx="5">
                  <c:v>4.0999999999999996</c:v>
                </c:pt>
                <c:pt idx="6">
                  <c:v>4.5999999999999996</c:v>
                </c:pt>
                <c:pt idx="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C-44B3-B9EF-070D23C7DAE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Лист1!$AW$747:$AW$754</c:f>
              <c:numCache>
                <c:formatCode>General</c:formatCode>
                <c:ptCount val="8"/>
                <c:pt idx="0">
                  <c:v>12.9</c:v>
                </c:pt>
                <c:pt idx="1">
                  <c:v>10.199999999999999</c:v>
                </c:pt>
                <c:pt idx="2">
                  <c:v>9</c:v>
                </c:pt>
                <c:pt idx="3">
                  <c:v>5.7</c:v>
                </c:pt>
                <c:pt idx="4">
                  <c:v>5.6</c:v>
                </c:pt>
                <c:pt idx="5">
                  <c:v>4.9000000000000004</c:v>
                </c:pt>
                <c:pt idx="6">
                  <c:v>5.4</c:v>
                </c:pt>
                <c:pt idx="7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2C-44B3-B9EF-070D23C7DAE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Лист1!$AY$747:$AY$754</c:f>
              <c:numCache>
                <c:formatCode>General</c:formatCode>
                <c:ptCount val="8"/>
                <c:pt idx="0">
                  <c:v>28.7</c:v>
                </c:pt>
                <c:pt idx="1">
                  <c:v>23.7</c:v>
                </c:pt>
                <c:pt idx="2">
                  <c:v>16.2</c:v>
                </c:pt>
                <c:pt idx="3">
                  <c:v>7.7</c:v>
                </c:pt>
                <c:pt idx="4">
                  <c:v>7.5</c:v>
                </c:pt>
                <c:pt idx="5">
                  <c:v>5.9</c:v>
                </c:pt>
                <c:pt idx="6">
                  <c:v>6.8</c:v>
                </c:pt>
                <c:pt idx="7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2C-44B3-B9EF-070D23C7DAE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Лист1!$BA$747:$BA$754</c:f>
              <c:numCache>
                <c:formatCode>General</c:formatCode>
                <c:ptCount val="8"/>
                <c:pt idx="0">
                  <c:v>16.5</c:v>
                </c:pt>
                <c:pt idx="1">
                  <c:v>15</c:v>
                </c:pt>
                <c:pt idx="2">
                  <c:v>11.3</c:v>
                </c:pt>
                <c:pt idx="3">
                  <c:v>6.9</c:v>
                </c:pt>
                <c:pt idx="4">
                  <c:v>6.7</c:v>
                </c:pt>
                <c:pt idx="5">
                  <c:v>4.9000000000000004</c:v>
                </c:pt>
                <c:pt idx="6">
                  <c:v>6.7</c:v>
                </c:pt>
                <c:pt idx="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2C-44B3-B9EF-070D23C7DAE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Лист1!$BC$747:$BC$754</c:f>
              <c:numCache>
                <c:formatCode>General</c:formatCode>
                <c:ptCount val="8"/>
                <c:pt idx="0">
                  <c:v>20.2</c:v>
                </c:pt>
                <c:pt idx="1">
                  <c:v>16</c:v>
                </c:pt>
                <c:pt idx="2">
                  <c:v>11.7</c:v>
                </c:pt>
                <c:pt idx="3">
                  <c:v>7.4</c:v>
                </c:pt>
                <c:pt idx="4">
                  <c:v>7.5</c:v>
                </c:pt>
                <c:pt idx="5">
                  <c:v>6.1</c:v>
                </c:pt>
                <c:pt idx="6">
                  <c:v>7</c:v>
                </c:pt>
                <c:pt idx="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2C-44B3-B9EF-070D23C7DAE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Лист1!$BE$747:$BE$754</c:f>
              <c:numCache>
                <c:formatCode>General</c:formatCode>
                <c:ptCount val="8"/>
                <c:pt idx="0">
                  <c:v>26.4</c:v>
                </c:pt>
                <c:pt idx="1">
                  <c:v>23.9</c:v>
                </c:pt>
                <c:pt idx="2">
                  <c:v>19</c:v>
                </c:pt>
                <c:pt idx="3">
                  <c:v>8.8000000000000007</c:v>
                </c:pt>
                <c:pt idx="4">
                  <c:v>8.6999999999999993</c:v>
                </c:pt>
                <c:pt idx="5">
                  <c:v>7</c:v>
                </c:pt>
                <c:pt idx="6">
                  <c:v>8.4</c:v>
                </c:pt>
                <c:pt idx="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2C-44B3-B9EF-070D23C7DAE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Лист1!$BG$747:$BG$754</c:f>
              <c:numCache>
                <c:formatCode>General</c:formatCode>
                <c:ptCount val="8"/>
                <c:pt idx="0">
                  <c:v>18.8</c:v>
                </c:pt>
                <c:pt idx="1">
                  <c:v>15.8</c:v>
                </c:pt>
                <c:pt idx="2">
                  <c:v>15.1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8.4</c:v>
                </c:pt>
                <c:pt idx="6">
                  <c:v>9.6999999999999993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2C-44B3-B9EF-070D23C7DAE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Лист1!$BI$747:$BI$754</c:f>
              <c:numCache>
                <c:formatCode>General</c:formatCode>
                <c:ptCount val="8"/>
                <c:pt idx="0">
                  <c:v>9.6</c:v>
                </c:pt>
                <c:pt idx="1">
                  <c:v>8.8000000000000007</c:v>
                </c:pt>
                <c:pt idx="2">
                  <c:v>6.9</c:v>
                </c:pt>
                <c:pt idx="3">
                  <c:v>2.4</c:v>
                </c:pt>
                <c:pt idx="4">
                  <c:v>2.5</c:v>
                </c:pt>
                <c:pt idx="5">
                  <c:v>1.8</c:v>
                </c:pt>
                <c:pt idx="6">
                  <c:v>2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2C-44B3-B9EF-070D23C7DAE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Лист1!$BK$747:$BK$754</c:f>
              <c:numCache>
                <c:formatCode>General</c:formatCode>
                <c:ptCount val="8"/>
                <c:pt idx="0">
                  <c:v>14.7</c:v>
                </c:pt>
                <c:pt idx="1">
                  <c:v>11.8</c:v>
                </c:pt>
                <c:pt idx="2">
                  <c:v>9.1999999999999993</c:v>
                </c:pt>
                <c:pt idx="3">
                  <c:v>3.5</c:v>
                </c:pt>
                <c:pt idx="4">
                  <c:v>3.6</c:v>
                </c:pt>
                <c:pt idx="5">
                  <c:v>2.6</c:v>
                </c:pt>
                <c:pt idx="6">
                  <c:v>2.8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2C-44B3-B9EF-070D23C7DAE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Лист1!$BM$747:$BM$754</c:f>
              <c:numCache>
                <c:formatCode>General</c:formatCode>
                <c:ptCount val="8"/>
                <c:pt idx="0">
                  <c:v>4.5</c:v>
                </c:pt>
                <c:pt idx="1">
                  <c:v>4.7</c:v>
                </c:pt>
                <c:pt idx="2">
                  <c:v>3.7</c:v>
                </c:pt>
                <c:pt idx="3">
                  <c:v>2.1</c:v>
                </c:pt>
                <c:pt idx="4">
                  <c:v>2.1</c:v>
                </c:pt>
                <c:pt idx="5">
                  <c:v>1.4</c:v>
                </c:pt>
                <c:pt idx="6">
                  <c:v>1.8</c:v>
                </c:pt>
                <c:pt idx="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2C-44B3-B9EF-070D23C7DAE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Лист1!$BO$747:$BO$754</c:f>
              <c:numCache>
                <c:formatCode>General</c:formatCode>
                <c:ptCount val="8"/>
                <c:pt idx="0">
                  <c:v>14.2</c:v>
                </c:pt>
                <c:pt idx="1">
                  <c:v>10.7</c:v>
                </c:pt>
                <c:pt idx="2">
                  <c:v>7.7</c:v>
                </c:pt>
                <c:pt idx="3">
                  <c:v>4.7</c:v>
                </c:pt>
                <c:pt idx="4">
                  <c:v>4.7</c:v>
                </c:pt>
                <c:pt idx="5">
                  <c:v>3.9</c:v>
                </c:pt>
                <c:pt idx="6">
                  <c:v>4</c:v>
                </c:pt>
                <c:pt idx="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2C-44B3-B9EF-070D23C7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10144"/>
        <c:axId val="1"/>
      </c:lineChart>
      <c:catAx>
        <c:axId val="10860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1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недренированной прочности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Лист1!$AJ$747:$AJ$754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Лист1!$AK$758:$AK$765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2.1999999999999999E-2</c:v>
                </c:pt>
                <c:pt idx="2">
                  <c:v>1.4999999999999999E-2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4DB8-B80C-746C9CC699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Лист1!$AJ$747:$AJ$754</c:f>
              <c:strCache>
                <c:ptCount val="8"/>
                <c:pt idx="0">
                  <c:v>Пр</c:v>
                </c:pt>
                <c:pt idx="1">
                  <c:v>В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10д</c:v>
                </c:pt>
                <c:pt idx="6">
                  <c:v>24</c:v>
                </c:pt>
                <c:pt idx="7">
                  <c:v>24Д</c:v>
                </c:pt>
              </c:strCache>
            </c:strRef>
          </c:cat>
          <c:val>
            <c:numRef>
              <c:f>Лист1!$AM$758:$AM$765</c:f>
              <c:numCache>
                <c:formatCode>General</c:formatCode>
                <c:ptCount val="8"/>
                <c:pt idx="0">
                  <c:v>4.9000000000000002E-2</c:v>
                </c:pt>
                <c:pt idx="1">
                  <c:v>2.3E-2</c:v>
                </c:pt>
                <c:pt idx="2">
                  <c:v>1.7000000000000001E-2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F-4DB8-B80C-746C9CC699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Лист1!$AO$758:$AO$765</c:f>
              <c:numCache>
                <c:formatCode>General</c:formatCode>
                <c:ptCount val="8"/>
                <c:pt idx="0">
                  <c:v>0.02</c:v>
                </c:pt>
                <c:pt idx="1">
                  <c:v>1.7000000000000001E-2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F-4DB8-B80C-746C9CC699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Лист1!$AQ$758:$AQ$765</c:f>
              <c:numCache>
                <c:formatCode>General</c:formatCode>
                <c:ptCount val="8"/>
                <c:pt idx="0">
                  <c:v>5.5E-2</c:v>
                </c:pt>
                <c:pt idx="1">
                  <c:v>5.1999999999999998E-2</c:v>
                </c:pt>
                <c:pt idx="2">
                  <c:v>4.1000000000000002E-2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F-4DB8-B80C-746C9CC699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Лист1!$AS$758:$AS$765</c:f>
              <c:numCache>
                <c:formatCode>General</c:formatCode>
                <c:ptCount val="8"/>
                <c:pt idx="0">
                  <c:v>0.115</c:v>
                </c:pt>
                <c:pt idx="1">
                  <c:v>7.6999999999999999E-2</c:v>
                </c:pt>
                <c:pt idx="2">
                  <c:v>0.05</c:v>
                </c:pt>
                <c:pt idx="3">
                  <c:v>0.02</c:v>
                </c:pt>
                <c:pt idx="4">
                  <c:v>2.1000000000000001E-2</c:v>
                </c:pt>
                <c:pt idx="5">
                  <c:v>1.6E-2</c:v>
                </c:pt>
                <c:pt idx="6">
                  <c:v>1.4E-2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F-4DB8-B80C-746C9CC699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Лист1!$AU$758:$AU$765</c:f>
              <c:numCache>
                <c:formatCode>General</c:formatCode>
                <c:ptCount val="8"/>
                <c:pt idx="0">
                  <c:v>0.15</c:v>
                </c:pt>
                <c:pt idx="1">
                  <c:v>0.125</c:v>
                </c:pt>
                <c:pt idx="2">
                  <c:v>7.2999999999999995E-2</c:v>
                </c:pt>
                <c:pt idx="3">
                  <c:v>0.02</c:v>
                </c:pt>
                <c:pt idx="4">
                  <c:v>0.02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F-4DB8-B80C-746C9CC699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Лист1!$AW$758:$AW$765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0.05</c:v>
                </c:pt>
                <c:pt idx="2">
                  <c:v>4.1000000000000002E-2</c:v>
                </c:pt>
                <c:pt idx="3">
                  <c:v>2.9000000000000001E-2</c:v>
                </c:pt>
                <c:pt idx="4">
                  <c:v>2.9000000000000001E-2</c:v>
                </c:pt>
                <c:pt idx="5">
                  <c:v>2.3E-2</c:v>
                </c:pt>
                <c:pt idx="6">
                  <c:v>2.7E-2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6F-4DB8-B80C-746C9CC699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Лист1!$AY$758:$AY$765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0.154</c:v>
                </c:pt>
                <c:pt idx="2">
                  <c:v>8.7999999999999995E-2</c:v>
                </c:pt>
                <c:pt idx="3">
                  <c:v>3.4000000000000002E-2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6F-4DB8-B80C-746C9CC699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Лист1!$BA$758:$BA$765</c:f>
              <c:numCache>
                <c:formatCode>General</c:formatCode>
                <c:ptCount val="8"/>
                <c:pt idx="0">
                  <c:v>0.09</c:v>
                </c:pt>
                <c:pt idx="1">
                  <c:v>6.9000000000000006E-2</c:v>
                </c:pt>
                <c:pt idx="2">
                  <c:v>4.9000000000000002E-2</c:v>
                </c:pt>
                <c:pt idx="3">
                  <c:v>3.1E-2</c:v>
                </c:pt>
                <c:pt idx="4">
                  <c:v>3.2000000000000001E-2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6F-4DB8-B80C-746C9CC699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Лист1!$BC$758:$BC$765</c:f>
              <c:numCache>
                <c:formatCode>General</c:formatCode>
                <c:ptCount val="8"/>
                <c:pt idx="0">
                  <c:v>0.11</c:v>
                </c:pt>
                <c:pt idx="1">
                  <c:v>0.09</c:v>
                </c:pt>
                <c:pt idx="2">
                  <c:v>5.8999999999999997E-2</c:v>
                </c:pt>
                <c:pt idx="3">
                  <c:v>0.03</c:v>
                </c:pt>
                <c:pt idx="4">
                  <c:v>0.03</c:v>
                </c:pt>
                <c:pt idx="5">
                  <c:v>2.5999999999999999E-2</c:v>
                </c:pt>
                <c:pt idx="6">
                  <c:v>2.7E-2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6F-4DB8-B80C-746C9CC699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Лист1!$BE$758:$BE$765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0.14599999999999999</c:v>
                </c:pt>
                <c:pt idx="2">
                  <c:v>8.4000000000000005E-2</c:v>
                </c:pt>
                <c:pt idx="3">
                  <c:v>3.6999999999999998E-2</c:v>
                </c:pt>
                <c:pt idx="4">
                  <c:v>3.5999999999999997E-2</c:v>
                </c:pt>
                <c:pt idx="5">
                  <c:v>2.5000000000000001E-2</c:v>
                </c:pt>
                <c:pt idx="6">
                  <c:v>2.8000000000000001E-2</c:v>
                </c:pt>
                <c:pt idx="7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6F-4DB8-B80C-746C9CC699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Лист1!$BG$758:$BG$765</c:f>
              <c:numCache>
                <c:formatCode>General</c:formatCode>
                <c:ptCount val="8"/>
                <c:pt idx="0">
                  <c:v>9.4E-2</c:v>
                </c:pt>
                <c:pt idx="1">
                  <c:v>7.9000000000000001E-2</c:v>
                </c:pt>
                <c:pt idx="2">
                  <c:v>6.7000000000000004E-2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6F-4DB8-B80C-746C9CC6992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Лист1!$BI$758:$BI$765</c:f>
              <c:numCache>
                <c:formatCode>General</c:formatCode>
                <c:ptCount val="8"/>
                <c:pt idx="0">
                  <c:v>4.2999999999999997E-2</c:v>
                </c:pt>
                <c:pt idx="1">
                  <c:v>3.4000000000000002E-2</c:v>
                </c:pt>
                <c:pt idx="2">
                  <c:v>2.5999999999999999E-2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1.4E-2</c:v>
                </c:pt>
                <c:pt idx="7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6F-4DB8-B80C-746C9CC6992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Лист1!$BK$758:$BK$765</c:f>
              <c:numCache>
                <c:formatCode>General</c:formatCode>
                <c:ptCount val="8"/>
                <c:pt idx="0">
                  <c:v>6.2E-2</c:v>
                </c:pt>
                <c:pt idx="1">
                  <c:v>0.05</c:v>
                </c:pt>
                <c:pt idx="2">
                  <c:v>3.9E-2</c:v>
                </c:pt>
                <c:pt idx="3">
                  <c:v>0.02</c:v>
                </c:pt>
                <c:pt idx="4">
                  <c:v>0.02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6F-4DB8-B80C-746C9CC6992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Лист1!$BM$758:$BM$765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1.6E-2</c:v>
                </c:pt>
                <c:pt idx="2">
                  <c:v>1.2999999999999999E-2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6F-4DB8-B80C-746C9CC6992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Лист1!$BO$758:$BO$765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4.8000000000000001E-2</c:v>
                </c:pt>
                <c:pt idx="2">
                  <c:v>4.2000000000000003E-2</c:v>
                </c:pt>
                <c:pt idx="3">
                  <c:v>2.5999999999999999E-2</c:v>
                </c:pt>
                <c:pt idx="4">
                  <c:v>2.5000000000000001E-2</c:v>
                </c:pt>
                <c:pt idx="5">
                  <c:v>2.1999999999999999E-2</c:v>
                </c:pt>
                <c:pt idx="6">
                  <c:v>2.3E-2</c:v>
                </c:pt>
                <c:pt idx="7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6F-4DB8-B80C-746C9CC6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08144"/>
        <c:axId val="1"/>
      </c:lineChart>
      <c:catAx>
        <c:axId val="10860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8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val>
            <c:numRef>
              <c:f>'Лист1 (2)'!$AJ$398:$AJ$413</c:f>
              <c:numCache>
                <c:formatCode>#\ ##0.0</c:formatCode>
                <c:ptCount val="16"/>
                <c:pt idx="0">
                  <c:v>14.2</c:v>
                </c:pt>
                <c:pt idx="1">
                  <c:v>4.5</c:v>
                </c:pt>
                <c:pt idx="2">
                  <c:v>14.7</c:v>
                </c:pt>
                <c:pt idx="3">
                  <c:v>9.6</c:v>
                </c:pt>
                <c:pt idx="4">
                  <c:v>18.8</c:v>
                </c:pt>
                <c:pt idx="5">
                  <c:v>26.4</c:v>
                </c:pt>
                <c:pt idx="6">
                  <c:v>20.2</c:v>
                </c:pt>
                <c:pt idx="7">
                  <c:v>16.5</c:v>
                </c:pt>
                <c:pt idx="8">
                  <c:v>28.7</c:v>
                </c:pt>
                <c:pt idx="9">
                  <c:v>12.9</c:v>
                </c:pt>
                <c:pt idx="10">
                  <c:v>27.1</c:v>
                </c:pt>
                <c:pt idx="11">
                  <c:v>19.3</c:v>
                </c:pt>
                <c:pt idx="12">
                  <c:v>13.7</c:v>
                </c:pt>
                <c:pt idx="13">
                  <c:v>4.9000000000000004</c:v>
                </c:pt>
                <c:pt idx="14">
                  <c:v>13.4</c:v>
                </c:pt>
                <c:pt idx="15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A-4256-8811-EA6117E5B48C}"/>
            </c:ext>
          </c:extLst>
        </c:ser>
        <c:ser>
          <c:idx val="3"/>
          <c:order val="1"/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'Лист1 (2)'!$BK$398:$BK$413</c:f>
              <c:numCache>
                <c:formatCode>#\ ##0.0</c:formatCode>
                <c:ptCount val="16"/>
                <c:pt idx="0">
                  <c:v>10.7</c:v>
                </c:pt>
                <c:pt idx="1">
                  <c:v>4.7</c:v>
                </c:pt>
                <c:pt idx="2">
                  <c:v>11.8</c:v>
                </c:pt>
                <c:pt idx="3">
                  <c:v>8.8000000000000007</c:v>
                </c:pt>
                <c:pt idx="4">
                  <c:v>15.8</c:v>
                </c:pt>
                <c:pt idx="5">
                  <c:v>23.9</c:v>
                </c:pt>
                <c:pt idx="6">
                  <c:v>16</c:v>
                </c:pt>
                <c:pt idx="7">
                  <c:v>15</c:v>
                </c:pt>
                <c:pt idx="8">
                  <c:v>23.7</c:v>
                </c:pt>
                <c:pt idx="9">
                  <c:v>10.199999999999999</c:v>
                </c:pt>
                <c:pt idx="10">
                  <c:v>22.1</c:v>
                </c:pt>
                <c:pt idx="11">
                  <c:v>15.2</c:v>
                </c:pt>
                <c:pt idx="12">
                  <c:v>12.9</c:v>
                </c:pt>
                <c:pt idx="13">
                  <c:v>4.4000000000000004</c:v>
                </c:pt>
                <c:pt idx="14">
                  <c:v>6.3</c:v>
                </c:pt>
                <c:pt idx="15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A-4256-8811-EA6117E5B48C}"/>
            </c:ext>
          </c:extLst>
        </c:ser>
        <c:ser>
          <c:idx val="1"/>
          <c:order val="2"/>
          <c:invertIfNegative val="0"/>
          <c:val>
            <c:numRef>
              <c:f>'Лист1 (2)'!$DJ$398:$DJ$413</c:f>
              <c:numCache>
                <c:formatCode>#\ ##0.0</c:formatCode>
                <c:ptCount val="16"/>
                <c:pt idx="0">
                  <c:v>7.7</c:v>
                </c:pt>
                <c:pt idx="1">
                  <c:v>3.7</c:v>
                </c:pt>
                <c:pt idx="2">
                  <c:v>9.1999999999999993</c:v>
                </c:pt>
                <c:pt idx="3">
                  <c:v>6.9</c:v>
                </c:pt>
                <c:pt idx="4">
                  <c:v>15.1</c:v>
                </c:pt>
                <c:pt idx="5">
                  <c:v>19</c:v>
                </c:pt>
                <c:pt idx="6">
                  <c:v>11.7</c:v>
                </c:pt>
                <c:pt idx="7">
                  <c:v>11.3</c:v>
                </c:pt>
                <c:pt idx="8">
                  <c:v>16.2</c:v>
                </c:pt>
                <c:pt idx="9">
                  <c:v>9</c:v>
                </c:pt>
                <c:pt idx="10">
                  <c:v>16.2</c:v>
                </c:pt>
                <c:pt idx="11">
                  <c:v>10.5</c:v>
                </c:pt>
                <c:pt idx="12">
                  <c:v>10.5</c:v>
                </c:pt>
                <c:pt idx="13">
                  <c:v>3.9</c:v>
                </c:pt>
                <c:pt idx="14">
                  <c:v>3.9</c:v>
                </c:pt>
                <c:pt idx="1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A-4256-8811-EA6117E5B48C}"/>
            </c:ext>
          </c:extLst>
        </c:ser>
        <c:ser>
          <c:idx val="0"/>
          <c:order val="3"/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'Лист1 (2)'!$EK$398:$EK$413</c:f>
              <c:numCache>
                <c:formatCode>#\ ##0.0</c:formatCode>
                <c:ptCount val="16"/>
                <c:pt idx="0">
                  <c:v>4.7</c:v>
                </c:pt>
                <c:pt idx="1">
                  <c:v>2.1</c:v>
                </c:pt>
                <c:pt idx="2">
                  <c:v>3.5</c:v>
                </c:pt>
                <c:pt idx="3">
                  <c:v>2.4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7.4</c:v>
                </c:pt>
                <c:pt idx="7">
                  <c:v>6.9</c:v>
                </c:pt>
                <c:pt idx="8">
                  <c:v>7.7</c:v>
                </c:pt>
                <c:pt idx="9">
                  <c:v>5.7</c:v>
                </c:pt>
                <c:pt idx="10">
                  <c:v>5.4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2.7</c:v>
                </c:pt>
                <c:pt idx="14">
                  <c:v>1.9</c:v>
                </c:pt>
                <c:pt idx="1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A-4256-8811-EA6117E5B48C}"/>
            </c:ext>
          </c:extLst>
        </c:ser>
        <c:ser>
          <c:idx val="4"/>
          <c:order val="4"/>
          <c:invertIfNegative val="0"/>
          <c:val>
            <c:numRef>
              <c:f>'Лист1 (2)'!$FL$398:$FL$413</c:f>
              <c:numCache>
                <c:formatCode>#\ ##0.0</c:formatCode>
                <c:ptCount val="16"/>
                <c:pt idx="0">
                  <c:v>4.7</c:v>
                </c:pt>
                <c:pt idx="1">
                  <c:v>2.1</c:v>
                </c:pt>
                <c:pt idx="2">
                  <c:v>3.6</c:v>
                </c:pt>
                <c:pt idx="3">
                  <c:v>2.5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7.5</c:v>
                </c:pt>
                <c:pt idx="7">
                  <c:v>6.7</c:v>
                </c:pt>
                <c:pt idx="8">
                  <c:v>7.5</c:v>
                </c:pt>
                <c:pt idx="9">
                  <c:v>5.6</c:v>
                </c:pt>
                <c:pt idx="10">
                  <c:v>5.5</c:v>
                </c:pt>
                <c:pt idx="11">
                  <c:v>4.3</c:v>
                </c:pt>
                <c:pt idx="12">
                  <c:v>4.4000000000000004</c:v>
                </c:pt>
                <c:pt idx="13">
                  <c:v>2.7</c:v>
                </c:pt>
                <c:pt idx="14">
                  <c:v>1.9</c:v>
                </c:pt>
                <c:pt idx="1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7A-4256-8811-EA6117E5B48C}"/>
            </c:ext>
          </c:extLst>
        </c:ser>
        <c:ser>
          <c:idx val="5"/>
          <c:order val="5"/>
          <c:invertIfNegative val="0"/>
          <c:val>
            <c:numRef>
              <c:f>'Лист1 (2)'!$GR$398:$GR$413</c:f>
              <c:numCache>
                <c:formatCode>#\ ##0.0</c:formatCode>
                <c:ptCount val="16"/>
                <c:pt idx="0">
                  <c:v>4</c:v>
                </c:pt>
                <c:pt idx="1">
                  <c:v>1.8</c:v>
                </c:pt>
                <c:pt idx="2">
                  <c:v>2.8</c:v>
                </c:pt>
                <c:pt idx="3">
                  <c:v>2</c:v>
                </c:pt>
                <c:pt idx="4">
                  <c:v>9.6999999999999993</c:v>
                </c:pt>
                <c:pt idx="5">
                  <c:v>8.4</c:v>
                </c:pt>
                <c:pt idx="6">
                  <c:v>7</c:v>
                </c:pt>
                <c:pt idx="7">
                  <c:v>6.7</c:v>
                </c:pt>
                <c:pt idx="8">
                  <c:v>6.8</c:v>
                </c:pt>
                <c:pt idx="9">
                  <c:v>5.4</c:v>
                </c:pt>
                <c:pt idx="10">
                  <c:v>4.5999999999999996</c:v>
                </c:pt>
                <c:pt idx="11">
                  <c:v>3.4</c:v>
                </c:pt>
                <c:pt idx="12">
                  <c:v>4</c:v>
                </c:pt>
                <c:pt idx="13">
                  <c:v>2.7</c:v>
                </c:pt>
                <c:pt idx="14">
                  <c:v>1.6</c:v>
                </c:pt>
                <c:pt idx="1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7A-4256-8811-EA6117E5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12144"/>
        <c:axId val="1"/>
      </c:barChart>
      <c:catAx>
        <c:axId val="10860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12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'Лист1 (2)'!$E$398:$E$413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'Лист1 (2)'!$AL$398:$AL$413</c:f>
              <c:numCache>
                <c:formatCode>#\ ##0.000</c:formatCode>
                <c:ptCount val="16"/>
                <c:pt idx="0">
                  <c:v>6.6000000000000003E-2</c:v>
                </c:pt>
                <c:pt idx="1">
                  <c:v>1.7000000000000001E-2</c:v>
                </c:pt>
                <c:pt idx="2">
                  <c:v>6.2E-2</c:v>
                </c:pt>
                <c:pt idx="3">
                  <c:v>4.2999999999999997E-2</c:v>
                </c:pt>
                <c:pt idx="4">
                  <c:v>9.4E-2</c:v>
                </c:pt>
                <c:pt idx="5">
                  <c:v>0.16200000000000001</c:v>
                </c:pt>
                <c:pt idx="6">
                  <c:v>0.11</c:v>
                </c:pt>
                <c:pt idx="7">
                  <c:v>0.09</c:v>
                </c:pt>
                <c:pt idx="8">
                  <c:v>0.17399999999999999</c:v>
                </c:pt>
                <c:pt idx="9">
                  <c:v>6.8000000000000005E-2</c:v>
                </c:pt>
                <c:pt idx="10">
                  <c:v>0.15</c:v>
                </c:pt>
                <c:pt idx="11">
                  <c:v>0.115</c:v>
                </c:pt>
                <c:pt idx="12">
                  <c:v>5.5E-2</c:v>
                </c:pt>
                <c:pt idx="13">
                  <c:v>0.02</c:v>
                </c:pt>
                <c:pt idx="14">
                  <c:v>4.9000000000000002E-2</c:v>
                </c:pt>
                <c:pt idx="15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3DC-8A98-8D2690717A25}"/>
            </c:ext>
          </c:extLst>
        </c:ser>
        <c:ser>
          <c:idx val="3"/>
          <c:order val="1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'Лист1 (2)'!$E$398:$E$413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'Лист1 (2)'!$BM$398:$BM$413</c:f>
              <c:numCache>
                <c:formatCode>#\ ##0.000</c:formatCode>
                <c:ptCount val="16"/>
                <c:pt idx="0">
                  <c:v>4.8000000000000001E-2</c:v>
                </c:pt>
                <c:pt idx="1">
                  <c:v>1.6E-2</c:v>
                </c:pt>
                <c:pt idx="2">
                  <c:v>0.05</c:v>
                </c:pt>
                <c:pt idx="3">
                  <c:v>3.4000000000000002E-2</c:v>
                </c:pt>
                <c:pt idx="4">
                  <c:v>7.9000000000000001E-2</c:v>
                </c:pt>
                <c:pt idx="5">
                  <c:v>0.14599999999999999</c:v>
                </c:pt>
                <c:pt idx="6">
                  <c:v>0.09</c:v>
                </c:pt>
                <c:pt idx="7">
                  <c:v>6.9000000000000006E-2</c:v>
                </c:pt>
                <c:pt idx="8">
                  <c:v>0.154</c:v>
                </c:pt>
                <c:pt idx="9">
                  <c:v>0.05</c:v>
                </c:pt>
                <c:pt idx="10">
                  <c:v>0.125</c:v>
                </c:pt>
                <c:pt idx="11">
                  <c:v>7.6999999999999999E-2</c:v>
                </c:pt>
                <c:pt idx="12">
                  <c:v>5.1999999999999998E-2</c:v>
                </c:pt>
                <c:pt idx="13">
                  <c:v>1.7000000000000001E-2</c:v>
                </c:pt>
                <c:pt idx="14">
                  <c:v>2.3E-2</c:v>
                </c:pt>
                <c:pt idx="15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9-43DC-8A98-8D2690717A25}"/>
            </c:ext>
          </c:extLst>
        </c:ser>
        <c:ser>
          <c:idx val="1"/>
          <c:order val="2"/>
          <c:invertIfNegative val="0"/>
          <c:cat>
            <c:strRef>
              <c:f>'Лист1 (2)'!$E$398:$E$413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'Лист1 (2)'!$DL$398:$DL$413</c:f>
              <c:numCache>
                <c:formatCode>#\ ##0.000</c:formatCode>
                <c:ptCount val="16"/>
                <c:pt idx="0">
                  <c:v>4.2000000000000003E-2</c:v>
                </c:pt>
                <c:pt idx="1">
                  <c:v>1.2999999999999999E-2</c:v>
                </c:pt>
                <c:pt idx="2">
                  <c:v>3.9E-2</c:v>
                </c:pt>
                <c:pt idx="3">
                  <c:v>2.5999999999999999E-2</c:v>
                </c:pt>
                <c:pt idx="4">
                  <c:v>6.7000000000000004E-2</c:v>
                </c:pt>
                <c:pt idx="5">
                  <c:v>8.4000000000000005E-2</c:v>
                </c:pt>
                <c:pt idx="6">
                  <c:v>5.8999999999999997E-2</c:v>
                </c:pt>
                <c:pt idx="7">
                  <c:v>4.9000000000000002E-2</c:v>
                </c:pt>
                <c:pt idx="8">
                  <c:v>8.7999999999999995E-2</c:v>
                </c:pt>
                <c:pt idx="9">
                  <c:v>4.1000000000000002E-2</c:v>
                </c:pt>
                <c:pt idx="10">
                  <c:v>7.2999999999999995E-2</c:v>
                </c:pt>
                <c:pt idx="11">
                  <c:v>0.05</c:v>
                </c:pt>
                <c:pt idx="12">
                  <c:v>4.1000000000000002E-2</c:v>
                </c:pt>
                <c:pt idx="13">
                  <c:v>1.4E-2</c:v>
                </c:pt>
                <c:pt idx="14">
                  <c:v>1.7000000000000001E-2</c:v>
                </c:pt>
                <c:pt idx="1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9-43DC-8A98-8D2690717A25}"/>
            </c:ext>
          </c:extLst>
        </c:ser>
        <c:ser>
          <c:idx val="0"/>
          <c:order val="3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'Лист1 (2)'!$E$398:$E$413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'Лист1 (2)'!$EM$398:$EM$413</c:f>
              <c:numCache>
                <c:formatCode>#\ ##0.000</c:formatCode>
                <c:ptCount val="16"/>
                <c:pt idx="0">
                  <c:v>2.5999999999999999E-2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1.6E-2</c:v>
                </c:pt>
                <c:pt idx="4">
                  <c:v>3.7999999999999999E-2</c:v>
                </c:pt>
                <c:pt idx="5">
                  <c:v>3.6999999999999998E-2</c:v>
                </c:pt>
                <c:pt idx="6">
                  <c:v>0.03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2.9000000000000001E-2</c:v>
                </c:pt>
                <c:pt idx="10">
                  <c:v>0.02</c:v>
                </c:pt>
                <c:pt idx="11">
                  <c:v>0.02</c:v>
                </c:pt>
                <c:pt idx="12">
                  <c:v>1.7999999999999999E-2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9-43DC-8A98-8D2690717A25}"/>
            </c:ext>
          </c:extLst>
        </c:ser>
        <c:ser>
          <c:idx val="4"/>
          <c:order val="4"/>
          <c:invertIfNegative val="0"/>
          <c:cat>
            <c:strRef>
              <c:f>'Лист1 (2)'!$E$398:$E$413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'Лист1 (2)'!$FN$398:$FN$413</c:f>
              <c:numCache>
                <c:formatCode>#\ ##0.000</c:formatCode>
                <c:ptCount val="16"/>
                <c:pt idx="0">
                  <c:v>2.5000000000000001E-2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1.6E-2</c:v>
                </c:pt>
                <c:pt idx="4">
                  <c:v>3.7999999999999999E-2</c:v>
                </c:pt>
                <c:pt idx="5">
                  <c:v>3.5999999999999997E-2</c:v>
                </c:pt>
                <c:pt idx="6">
                  <c:v>0.03</c:v>
                </c:pt>
                <c:pt idx="7">
                  <c:v>3.2000000000000001E-2</c:v>
                </c:pt>
                <c:pt idx="8">
                  <c:v>3.4000000000000002E-2</c:v>
                </c:pt>
                <c:pt idx="9">
                  <c:v>2.9000000000000001E-2</c:v>
                </c:pt>
                <c:pt idx="10">
                  <c:v>0.02</c:v>
                </c:pt>
                <c:pt idx="11">
                  <c:v>2.1000000000000001E-2</c:v>
                </c:pt>
                <c:pt idx="12">
                  <c:v>1.7999999999999999E-2</c:v>
                </c:pt>
                <c:pt idx="13">
                  <c:v>8.9999999999999993E-3</c:v>
                </c:pt>
                <c:pt idx="14">
                  <c:v>0.01</c:v>
                </c:pt>
                <c:pt idx="1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9-43DC-8A98-8D2690717A25}"/>
            </c:ext>
          </c:extLst>
        </c:ser>
        <c:ser>
          <c:idx val="5"/>
          <c:order val="5"/>
          <c:invertIfNegative val="0"/>
          <c:cat>
            <c:strRef>
              <c:f>'Лист1 (2)'!$E$398:$E$413</c:f>
              <c:strCache>
                <c:ptCount val="16"/>
                <c:pt idx="0">
                  <c:v>1a_t</c:v>
                </c:pt>
                <c:pt idx="1">
                  <c:v>1д_1д.1</c:v>
                </c:pt>
                <c:pt idx="2">
                  <c:v>21а_1с</c:v>
                </c:pt>
                <c:pt idx="3">
                  <c:v>22а_1с_г.д</c:v>
                </c:pt>
                <c:pt idx="4">
                  <c:v>25_1</c:v>
                </c:pt>
                <c:pt idx="5">
                  <c:v>58_3а</c:v>
                </c:pt>
                <c:pt idx="6">
                  <c:v>58_3б</c:v>
                </c:pt>
                <c:pt idx="7">
                  <c:v>58_3б.1</c:v>
                </c:pt>
                <c:pt idx="8">
                  <c:v>58_3в</c:v>
                </c:pt>
                <c:pt idx="9">
                  <c:v>58_3г</c:v>
                </c:pt>
                <c:pt idx="10">
                  <c:v>58г_2а</c:v>
                </c:pt>
                <c:pt idx="11">
                  <c:v>58г_2б</c:v>
                </c:pt>
                <c:pt idx="12">
                  <c:v>58г_2г.д</c:v>
                </c:pt>
                <c:pt idx="13">
                  <c:v>58д_2е</c:v>
                </c:pt>
                <c:pt idx="14">
                  <c:v>58д_4</c:v>
                </c:pt>
                <c:pt idx="15">
                  <c:v>б</c:v>
                </c:pt>
              </c:strCache>
            </c:strRef>
          </c:cat>
          <c:val>
            <c:numRef>
              <c:f>'Лист1 (2)'!$GT$398:$GT$413</c:f>
              <c:numCache>
                <c:formatCode>#\ ##0.000</c:formatCode>
                <c:ptCount val="16"/>
                <c:pt idx="0">
                  <c:v>2.3E-2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1.4E-2</c:v>
                </c:pt>
                <c:pt idx="4">
                  <c:v>3.3000000000000002E-2</c:v>
                </c:pt>
                <c:pt idx="5">
                  <c:v>2.8000000000000001E-2</c:v>
                </c:pt>
                <c:pt idx="6">
                  <c:v>2.7E-2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9-43DC-8A98-8D269071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07744"/>
        <c:axId val="1"/>
      </c:barChart>
      <c:catAx>
        <c:axId val="10860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7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'Лист1 (2)'!$FL$398:$FL$413</c:f>
              <c:numCache>
                <c:formatCode>#\ ##0.0</c:formatCode>
                <c:ptCount val="16"/>
                <c:pt idx="0">
                  <c:v>4.7</c:v>
                </c:pt>
                <c:pt idx="1">
                  <c:v>2.1</c:v>
                </c:pt>
                <c:pt idx="2">
                  <c:v>3.6</c:v>
                </c:pt>
                <c:pt idx="3">
                  <c:v>2.5</c:v>
                </c:pt>
                <c:pt idx="4">
                  <c:v>9.8000000000000007</c:v>
                </c:pt>
                <c:pt idx="5">
                  <c:v>8.6999999999999993</c:v>
                </c:pt>
                <c:pt idx="6">
                  <c:v>7.5</c:v>
                </c:pt>
                <c:pt idx="7">
                  <c:v>6.7</c:v>
                </c:pt>
                <c:pt idx="8">
                  <c:v>7.5</c:v>
                </c:pt>
                <c:pt idx="9">
                  <c:v>5.6</c:v>
                </c:pt>
                <c:pt idx="10">
                  <c:v>5.5</c:v>
                </c:pt>
                <c:pt idx="11">
                  <c:v>4.3</c:v>
                </c:pt>
                <c:pt idx="12">
                  <c:v>4.4000000000000004</c:v>
                </c:pt>
                <c:pt idx="13">
                  <c:v>2.7</c:v>
                </c:pt>
                <c:pt idx="14">
                  <c:v>1.9</c:v>
                </c:pt>
                <c:pt idx="15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C-4B1C-8555-A5B87C08C14B}"/>
            </c:ext>
          </c:extLst>
        </c:ser>
        <c:ser>
          <c:idx val="0"/>
          <c:order val="1"/>
          <c:spPr>
            <a:solidFill>
              <a:srgbClr val="5B9BD5"/>
            </a:solidFill>
            <a:ln w="25400">
              <a:noFill/>
            </a:ln>
          </c:spPr>
          <c:invertIfNegative val="0"/>
          <c:val>
            <c:numRef>
              <c:f>'Лист1 (2)'!$FR$398:$FR$413</c:f>
              <c:numCache>
                <c:formatCode>#\ ##0.0</c:formatCode>
                <c:ptCount val="16"/>
                <c:pt idx="0">
                  <c:v>3.9</c:v>
                </c:pt>
                <c:pt idx="1">
                  <c:v>1.4</c:v>
                </c:pt>
                <c:pt idx="2">
                  <c:v>2.6</c:v>
                </c:pt>
                <c:pt idx="3">
                  <c:v>1.8</c:v>
                </c:pt>
                <c:pt idx="4">
                  <c:v>8.4</c:v>
                </c:pt>
                <c:pt idx="5">
                  <c:v>7</c:v>
                </c:pt>
                <c:pt idx="6">
                  <c:v>6.1</c:v>
                </c:pt>
                <c:pt idx="7">
                  <c:v>4.9000000000000004</c:v>
                </c:pt>
                <c:pt idx="8">
                  <c:v>5.9</c:v>
                </c:pt>
                <c:pt idx="9">
                  <c:v>4.9000000000000004</c:v>
                </c:pt>
                <c:pt idx="10">
                  <c:v>4.0999999999999996</c:v>
                </c:pt>
                <c:pt idx="11">
                  <c:v>3.1</c:v>
                </c:pt>
                <c:pt idx="12">
                  <c:v>3.4</c:v>
                </c:pt>
                <c:pt idx="13">
                  <c:v>2.1</c:v>
                </c:pt>
                <c:pt idx="14">
                  <c:v>1.2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C-4B1C-8555-A5B87C08C14B}"/>
            </c:ext>
          </c:extLst>
        </c:ser>
        <c:ser>
          <c:idx val="4"/>
          <c:order val="2"/>
          <c:invertIfNegative val="0"/>
          <c:val>
            <c:numRef>
              <c:f>'Лист1 (2)'!$GR$398:$GR$413</c:f>
              <c:numCache>
                <c:formatCode>#\ ##0.0</c:formatCode>
                <c:ptCount val="16"/>
                <c:pt idx="0">
                  <c:v>4</c:v>
                </c:pt>
                <c:pt idx="1">
                  <c:v>1.8</c:v>
                </c:pt>
                <c:pt idx="2">
                  <c:v>2.8</c:v>
                </c:pt>
                <c:pt idx="3">
                  <c:v>2</c:v>
                </c:pt>
                <c:pt idx="4">
                  <c:v>9.6999999999999993</c:v>
                </c:pt>
                <c:pt idx="5">
                  <c:v>8.4</c:v>
                </c:pt>
                <c:pt idx="6">
                  <c:v>7</c:v>
                </c:pt>
                <c:pt idx="7">
                  <c:v>6.7</c:v>
                </c:pt>
                <c:pt idx="8">
                  <c:v>6.8</c:v>
                </c:pt>
                <c:pt idx="9">
                  <c:v>5.4</c:v>
                </c:pt>
                <c:pt idx="10">
                  <c:v>4.5999999999999996</c:v>
                </c:pt>
                <c:pt idx="11">
                  <c:v>3.4</c:v>
                </c:pt>
                <c:pt idx="12">
                  <c:v>4</c:v>
                </c:pt>
                <c:pt idx="13">
                  <c:v>2.7</c:v>
                </c:pt>
                <c:pt idx="14">
                  <c:v>1.6</c:v>
                </c:pt>
                <c:pt idx="1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C-4B1C-8555-A5B87C08C14B}"/>
            </c:ext>
          </c:extLst>
        </c:ser>
        <c:ser>
          <c:idx val="5"/>
          <c:order val="3"/>
          <c:invertIfNegative val="0"/>
          <c:val>
            <c:numRef>
              <c:f>'Лист1 (2)'!$GX$398:$GX$413</c:f>
              <c:numCache>
                <c:formatCode>#\ ##0.0</c:formatCode>
                <c:ptCount val="16"/>
                <c:pt idx="0">
                  <c:v>3.1</c:v>
                </c:pt>
                <c:pt idx="1">
                  <c:v>1.1000000000000001</c:v>
                </c:pt>
                <c:pt idx="2">
                  <c:v>2</c:v>
                </c:pt>
                <c:pt idx="3">
                  <c:v>1.3</c:v>
                </c:pt>
                <c:pt idx="4">
                  <c:v>8</c:v>
                </c:pt>
                <c:pt idx="5">
                  <c:v>6.4</c:v>
                </c:pt>
                <c:pt idx="6">
                  <c:v>5.4</c:v>
                </c:pt>
                <c:pt idx="7">
                  <c:v>4.7</c:v>
                </c:pt>
                <c:pt idx="8">
                  <c:v>5.2</c:v>
                </c:pt>
                <c:pt idx="9">
                  <c:v>4.3</c:v>
                </c:pt>
                <c:pt idx="10">
                  <c:v>3.2</c:v>
                </c:pt>
                <c:pt idx="11">
                  <c:v>2.4</c:v>
                </c:pt>
                <c:pt idx="12">
                  <c:v>2.9</c:v>
                </c:pt>
                <c:pt idx="13">
                  <c:v>1.9</c:v>
                </c:pt>
                <c:pt idx="14">
                  <c:v>1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C-4B1C-8555-A5B87C08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008544"/>
        <c:axId val="1"/>
      </c:barChart>
      <c:catAx>
        <c:axId val="10860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008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532263</xdr:colOff>
      <xdr:row>419</xdr:row>
      <xdr:rowOff>1603612</xdr:rowOff>
    </xdr:from>
    <xdr:to>
      <xdr:col>86</xdr:col>
      <xdr:colOff>416257</xdr:colOff>
      <xdr:row>434</xdr:row>
      <xdr:rowOff>68239</xdr:rowOff>
    </xdr:to>
    <xdr:graphicFrame macro="">
      <xdr:nvGraphicFramePr>
        <xdr:cNvPr id="1154" name="Диаграмма 1">
          <a:extLst>
            <a:ext uri="{FF2B5EF4-FFF2-40B4-BE49-F238E27FC236}">
              <a16:creationId xmlns:a16="http://schemas.microsoft.com/office/drawing/2014/main" id="{7BF93A58-DF1B-44F3-8A03-EF9C0CC4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504967</xdr:colOff>
      <xdr:row>401</xdr:row>
      <xdr:rowOff>68239</xdr:rowOff>
    </xdr:from>
    <xdr:to>
      <xdr:col>86</xdr:col>
      <xdr:colOff>20472</xdr:colOff>
      <xdr:row>419</xdr:row>
      <xdr:rowOff>1514901</xdr:rowOff>
    </xdr:to>
    <xdr:graphicFrame macro="">
      <xdr:nvGraphicFramePr>
        <xdr:cNvPr id="1155" name="Диаграмма 2">
          <a:extLst>
            <a:ext uri="{FF2B5EF4-FFF2-40B4-BE49-F238E27FC236}">
              <a16:creationId xmlns:a16="http://schemas.microsoft.com/office/drawing/2014/main" id="{2209CAEA-40C7-4F6D-95EF-05976C170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421</xdr:row>
      <xdr:rowOff>0</xdr:rowOff>
    </xdr:from>
    <xdr:to>
      <xdr:col>44</xdr:col>
      <xdr:colOff>245660</xdr:colOff>
      <xdr:row>436</xdr:row>
      <xdr:rowOff>170597</xdr:rowOff>
    </xdr:to>
    <xdr:graphicFrame macro="">
      <xdr:nvGraphicFramePr>
        <xdr:cNvPr id="1156" name="Диаграмма 3">
          <a:extLst>
            <a:ext uri="{FF2B5EF4-FFF2-40B4-BE49-F238E27FC236}">
              <a16:creationId xmlns:a16="http://schemas.microsoft.com/office/drawing/2014/main" id="{034B6A92-0542-4A95-84F2-6E9E8F3A5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421</xdr:row>
      <xdr:rowOff>0</xdr:rowOff>
    </xdr:from>
    <xdr:to>
      <xdr:col>68</xdr:col>
      <xdr:colOff>607325</xdr:colOff>
      <xdr:row>436</xdr:row>
      <xdr:rowOff>170597</xdr:rowOff>
    </xdr:to>
    <xdr:graphicFrame macro="">
      <xdr:nvGraphicFramePr>
        <xdr:cNvPr id="1157" name="Диаграмма 5">
          <a:extLst>
            <a:ext uri="{FF2B5EF4-FFF2-40B4-BE49-F238E27FC236}">
              <a16:creationId xmlns:a16="http://schemas.microsoft.com/office/drawing/2014/main" id="{B4D0D1C5-F16E-4BD6-9D30-1A4674F9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1876567</xdr:colOff>
      <xdr:row>775</xdr:row>
      <xdr:rowOff>20472</xdr:rowOff>
    </xdr:from>
    <xdr:to>
      <xdr:col>49</xdr:col>
      <xdr:colOff>156949</xdr:colOff>
      <xdr:row>812</xdr:row>
      <xdr:rowOff>68239</xdr:rowOff>
    </xdr:to>
    <xdr:graphicFrame macro="">
      <xdr:nvGraphicFramePr>
        <xdr:cNvPr id="1158" name="Диаграмма 2">
          <a:extLst>
            <a:ext uri="{FF2B5EF4-FFF2-40B4-BE49-F238E27FC236}">
              <a16:creationId xmlns:a16="http://schemas.microsoft.com/office/drawing/2014/main" id="{17DB4B86-62F0-4E92-A317-DBD99CD5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775</xdr:row>
      <xdr:rowOff>0</xdr:rowOff>
    </xdr:from>
    <xdr:to>
      <xdr:col>34</xdr:col>
      <xdr:colOff>1699146</xdr:colOff>
      <xdr:row>812</xdr:row>
      <xdr:rowOff>47767</xdr:rowOff>
    </xdr:to>
    <xdr:graphicFrame macro="">
      <xdr:nvGraphicFramePr>
        <xdr:cNvPr id="1159" name="Диаграмма 3">
          <a:extLst>
            <a:ext uri="{FF2B5EF4-FFF2-40B4-BE49-F238E27FC236}">
              <a16:creationId xmlns:a16="http://schemas.microsoft.com/office/drawing/2014/main" id="{81EAF024-F4F3-47F1-B112-8971620F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54591</xdr:colOff>
      <xdr:row>403</xdr:row>
      <xdr:rowOff>150125</xdr:rowOff>
    </xdr:from>
    <xdr:to>
      <xdr:col>45</xdr:col>
      <xdr:colOff>13648</xdr:colOff>
      <xdr:row>420</xdr:row>
      <xdr:rowOff>68239</xdr:rowOff>
    </xdr:to>
    <xdr:graphicFrame macro="">
      <xdr:nvGraphicFramePr>
        <xdr:cNvPr id="99365" name="Диаграмма 1">
          <a:extLst>
            <a:ext uri="{FF2B5EF4-FFF2-40B4-BE49-F238E27FC236}">
              <a16:creationId xmlns:a16="http://schemas.microsoft.com/office/drawing/2014/main" id="{00364AB8-F1B6-4BAC-B24D-7A478F41E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404</xdr:row>
      <xdr:rowOff>0</xdr:rowOff>
    </xdr:from>
    <xdr:to>
      <xdr:col>68</xdr:col>
      <xdr:colOff>607325</xdr:colOff>
      <xdr:row>420</xdr:row>
      <xdr:rowOff>88710</xdr:rowOff>
    </xdr:to>
    <xdr:graphicFrame macro="">
      <xdr:nvGraphicFramePr>
        <xdr:cNvPr id="99366" name="Диаграмма 2">
          <a:extLst>
            <a:ext uri="{FF2B5EF4-FFF2-40B4-BE49-F238E27FC236}">
              <a16:creationId xmlns:a16="http://schemas.microsoft.com/office/drawing/2014/main" id="{9A07A6BC-5E07-4495-AFA4-A5277C286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421</xdr:row>
      <xdr:rowOff>0</xdr:rowOff>
    </xdr:from>
    <xdr:to>
      <xdr:col>44</xdr:col>
      <xdr:colOff>245660</xdr:colOff>
      <xdr:row>436</xdr:row>
      <xdr:rowOff>170597</xdr:rowOff>
    </xdr:to>
    <xdr:graphicFrame macro="">
      <xdr:nvGraphicFramePr>
        <xdr:cNvPr id="99367" name="Диаграмма 3">
          <a:extLst>
            <a:ext uri="{FF2B5EF4-FFF2-40B4-BE49-F238E27FC236}">
              <a16:creationId xmlns:a16="http://schemas.microsoft.com/office/drawing/2014/main" id="{5956E53E-E2EC-4F98-8480-57204D244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421</xdr:row>
      <xdr:rowOff>0</xdr:rowOff>
    </xdr:from>
    <xdr:to>
      <xdr:col>68</xdr:col>
      <xdr:colOff>607325</xdr:colOff>
      <xdr:row>436</xdr:row>
      <xdr:rowOff>170597</xdr:rowOff>
    </xdr:to>
    <xdr:graphicFrame macro="">
      <xdr:nvGraphicFramePr>
        <xdr:cNvPr id="99368" name="Диаграмма 5">
          <a:extLst>
            <a:ext uri="{FF2B5EF4-FFF2-40B4-BE49-F238E27FC236}">
              <a16:creationId xmlns:a16="http://schemas.microsoft.com/office/drawing/2014/main" id="{3B5D550E-03DB-4C84-9B8D-B1E95EC2D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607325</xdr:colOff>
      <xdr:row>25</xdr:row>
      <xdr:rowOff>95534</xdr:rowOff>
    </xdr:from>
    <xdr:to>
      <xdr:col>8</xdr:col>
      <xdr:colOff>279779</xdr:colOff>
      <xdr:row>42</xdr:row>
      <xdr:rowOff>88710</xdr:rowOff>
    </xdr:to>
    <xdr:graphicFrame macro="">
      <xdr:nvGraphicFramePr>
        <xdr:cNvPr id="85088" name="Диаграмма 1">
          <a:extLst>
            <a:ext uri="{FF2B5EF4-FFF2-40B4-BE49-F238E27FC236}">
              <a16:creationId xmlns:a16="http://schemas.microsoft.com/office/drawing/2014/main" id="{67382161-4CDA-4C11-B841-A19125F0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307075</xdr:colOff>
      <xdr:row>25</xdr:row>
      <xdr:rowOff>95534</xdr:rowOff>
    </xdr:from>
    <xdr:to>
      <xdr:col>15</xdr:col>
      <xdr:colOff>634621</xdr:colOff>
      <xdr:row>42</xdr:row>
      <xdr:rowOff>88710</xdr:rowOff>
    </xdr:to>
    <xdr:graphicFrame macro="">
      <xdr:nvGraphicFramePr>
        <xdr:cNvPr id="85089" name="Диаграмма 2">
          <a:extLst>
            <a:ext uri="{FF2B5EF4-FFF2-40B4-BE49-F238E27FC236}">
              <a16:creationId xmlns:a16="http://schemas.microsoft.com/office/drawing/2014/main" id="{8809EDB8-5BDE-4732-AD3C-4ED3734B8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25</xdr:row>
      <xdr:rowOff>109182</xdr:rowOff>
    </xdr:from>
    <xdr:to>
      <xdr:col>23</xdr:col>
      <xdr:colOff>327546</xdr:colOff>
      <xdr:row>42</xdr:row>
      <xdr:rowOff>95534</xdr:rowOff>
    </xdr:to>
    <xdr:graphicFrame macro="">
      <xdr:nvGraphicFramePr>
        <xdr:cNvPr id="85090" name="Диаграмма 3">
          <a:extLst>
            <a:ext uri="{FF2B5EF4-FFF2-40B4-BE49-F238E27FC236}">
              <a16:creationId xmlns:a16="http://schemas.microsoft.com/office/drawing/2014/main" id="{38F86245-90AC-4484-9EDA-9700C18D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348018</xdr:colOff>
      <xdr:row>25</xdr:row>
      <xdr:rowOff>109182</xdr:rowOff>
    </xdr:from>
    <xdr:to>
      <xdr:col>31</xdr:col>
      <xdr:colOff>20472</xdr:colOff>
      <xdr:row>42</xdr:row>
      <xdr:rowOff>95534</xdr:rowOff>
    </xdr:to>
    <xdr:graphicFrame macro="">
      <xdr:nvGraphicFramePr>
        <xdr:cNvPr id="85091" name="Диаграмма 4">
          <a:extLst>
            <a:ext uri="{FF2B5EF4-FFF2-40B4-BE49-F238E27FC236}">
              <a16:creationId xmlns:a16="http://schemas.microsoft.com/office/drawing/2014/main" id="{B232DF2F-D58D-47D8-8336-B660CC519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573206</xdr:colOff>
      <xdr:row>42</xdr:row>
      <xdr:rowOff>136478</xdr:rowOff>
    </xdr:from>
    <xdr:to>
      <xdr:col>8</xdr:col>
      <xdr:colOff>238836</xdr:colOff>
      <xdr:row>59</xdr:row>
      <xdr:rowOff>122830</xdr:rowOff>
    </xdr:to>
    <xdr:graphicFrame macro="">
      <xdr:nvGraphicFramePr>
        <xdr:cNvPr id="85092" name="Диаграмма 1">
          <a:extLst>
            <a:ext uri="{FF2B5EF4-FFF2-40B4-BE49-F238E27FC236}">
              <a16:creationId xmlns:a16="http://schemas.microsoft.com/office/drawing/2014/main" id="{24C91F21-EB03-4C4B-8216-1000A37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279779</xdr:colOff>
      <xdr:row>42</xdr:row>
      <xdr:rowOff>122830</xdr:rowOff>
    </xdr:from>
    <xdr:to>
      <xdr:col>15</xdr:col>
      <xdr:colOff>607325</xdr:colOff>
      <xdr:row>59</xdr:row>
      <xdr:rowOff>116006</xdr:rowOff>
    </xdr:to>
    <xdr:graphicFrame macro="">
      <xdr:nvGraphicFramePr>
        <xdr:cNvPr id="85093" name="Диаграмма 1">
          <a:extLst>
            <a:ext uri="{FF2B5EF4-FFF2-40B4-BE49-F238E27FC236}">
              <a16:creationId xmlns:a16="http://schemas.microsoft.com/office/drawing/2014/main" id="{076C6F07-6210-41D2-A09C-7AD1668BC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42</xdr:row>
      <xdr:rowOff>136478</xdr:rowOff>
    </xdr:from>
    <xdr:to>
      <xdr:col>23</xdr:col>
      <xdr:colOff>327546</xdr:colOff>
      <xdr:row>59</xdr:row>
      <xdr:rowOff>122830</xdr:rowOff>
    </xdr:to>
    <xdr:graphicFrame macro="">
      <xdr:nvGraphicFramePr>
        <xdr:cNvPr id="85094" name="Диаграмма 1">
          <a:extLst>
            <a:ext uri="{FF2B5EF4-FFF2-40B4-BE49-F238E27FC236}">
              <a16:creationId xmlns:a16="http://schemas.microsoft.com/office/drawing/2014/main" id="{CCCD89BC-5649-4233-AC27-1FB89EE6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368490</xdr:colOff>
      <xdr:row>42</xdr:row>
      <xdr:rowOff>122830</xdr:rowOff>
    </xdr:from>
    <xdr:to>
      <xdr:col>31</xdr:col>
      <xdr:colOff>34119</xdr:colOff>
      <xdr:row>59</xdr:row>
      <xdr:rowOff>116006</xdr:rowOff>
    </xdr:to>
    <xdr:graphicFrame macro="">
      <xdr:nvGraphicFramePr>
        <xdr:cNvPr id="85095" name="Диаграмма 1">
          <a:extLst>
            <a:ext uri="{FF2B5EF4-FFF2-40B4-BE49-F238E27FC236}">
              <a16:creationId xmlns:a16="http://schemas.microsoft.com/office/drawing/2014/main" id="{B94FD0A1-EDC4-4532-9D91-C8DDBC986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573206</xdr:colOff>
      <xdr:row>60</xdr:row>
      <xdr:rowOff>6824</xdr:rowOff>
    </xdr:from>
    <xdr:to>
      <xdr:col>8</xdr:col>
      <xdr:colOff>238836</xdr:colOff>
      <xdr:row>77</xdr:row>
      <xdr:rowOff>0</xdr:rowOff>
    </xdr:to>
    <xdr:graphicFrame macro="">
      <xdr:nvGraphicFramePr>
        <xdr:cNvPr id="85096" name="Диаграмма 1">
          <a:extLst>
            <a:ext uri="{FF2B5EF4-FFF2-40B4-BE49-F238E27FC236}">
              <a16:creationId xmlns:a16="http://schemas.microsoft.com/office/drawing/2014/main" id="{D70AD47B-8E75-4AE8-80A5-4D4CD097C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279779</xdr:colOff>
      <xdr:row>60</xdr:row>
      <xdr:rowOff>0</xdr:rowOff>
    </xdr:from>
    <xdr:to>
      <xdr:col>15</xdr:col>
      <xdr:colOff>607325</xdr:colOff>
      <xdr:row>76</xdr:row>
      <xdr:rowOff>156949</xdr:rowOff>
    </xdr:to>
    <xdr:graphicFrame macro="">
      <xdr:nvGraphicFramePr>
        <xdr:cNvPr id="85097" name="Диаграмма 1">
          <a:extLst>
            <a:ext uri="{FF2B5EF4-FFF2-40B4-BE49-F238E27FC236}">
              <a16:creationId xmlns:a16="http://schemas.microsoft.com/office/drawing/2014/main" id="{345EFA91-2372-4FC4-8BE6-802C359A4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327546</xdr:colOff>
      <xdr:row>76</xdr:row>
      <xdr:rowOff>156949</xdr:rowOff>
    </xdr:to>
    <xdr:graphicFrame macro="">
      <xdr:nvGraphicFramePr>
        <xdr:cNvPr id="85098" name="Диаграмма 1">
          <a:extLst>
            <a:ext uri="{FF2B5EF4-FFF2-40B4-BE49-F238E27FC236}">
              <a16:creationId xmlns:a16="http://schemas.microsoft.com/office/drawing/2014/main" id="{503926E9-D5C2-4042-83AC-FAD74AF26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368490</xdr:colOff>
      <xdr:row>59</xdr:row>
      <xdr:rowOff>156949</xdr:rowOff>
    </xdr:from>
    <xdr:to>
      <xdr:col>31</xdr:col>
      <xdr:colOff>34119</xdr:colOff>
      <xdr:row>76</xdr:row>
      <xdr:rowOff>143301</xdr:rowOff>
    </xdr:to>
    <xdr:graphicFrame macro="">
      <xdr:nvGraphicFramePr>
        <xdr:cNvPr id="85099" name="Диаграмма 1">
          <a:extLst>
            <a:ext uri="{FF2B5EF4-FFF2-40B4-BE49-F238E27FC236}">
              <a16:creationId xmlns:a16="http://schemas.microsoft.com/office/drawing/2014/main" id="{EAF31CB0-B31E-4117-B42B-D3B0F1827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Y1476"/>
  <sheetViews>
    <sheetView zoomScale="25" zoomScaleNormal="25" workbookViewId="0">
      <pane xSplit="5" ySplit="9" topLeftCell="F358" activePane="bottomRight" state="frozen"/>
      <selection pane="topRight" activeCell="F1" sqref="F1"/>
      <selection pane="bottomLeft" activeCell="A10" sqref="A10"/>
      <selection pane="bottomRight" activeCell="CK442" sqref="CK442"/>
    </sheetView>
  </sheetViews>
  <sheetFormatPr defaultColWidth="9.26953125" defaultRowHeight="13.45" x14ac:dyDescent="0.3"/>
  <cols>
    <col min="1" max="2" width="4.81640625" style="28" customWidth="1"/>
    <col min="3" max="4" width="4.81640625" style="1" customWidth="1"/>
    <col min="5" max="5" width="10.26953125" style="1" customWidth="1"/>
    <col min="6" max="16" width="4" style="1" customWidth="1"/>
    <col min="17" max="17" width="24.26953125" style="1" customWidth="1"/>
    <col min="18" max="23" width="6.7265625" style="1" customWidth="1"/>
    <col min="24" max="24" width="7.54296875" style="1" customWidth="1"/>
    <col min="25" max="26" width="7.7265625" style="1" customWidth="1"/>
    <col min="27" max="27" width="5.54296875" style="1" customWidth="1"/>
    <col min="28" max="31" width="4" style="1" customWidth="1"/>
    <col min="32" max="32" width="4.1796875" style="29" customWidth="1"/>
    <col min="33" max="33" width="4.453125" style="1" customWidth="1"/>
    <col min="34" max="34" width="10.81640625" style="1" customWidth="1"/>
    <col min="35" max="35" width="27.453125" style="26" customWidth="1"/>
    <col min="36" max="36" width="5.7265625" style="27" customWidth="1"/>
    <col min="37" max="37" width="6.453125" style="26" customWidth="1"/>
    <col min="38" max="38" width="5.81640625" style="27" customWidth="1"/>
    <col min="39" max="39" width="5.81640625" style="1" customWidth="1"/>
    <col min="40" max="41" width="6.26953125" style="1" customWidth="1"/>
    <col min="42" max="42" width="6.81640625" style="1" customWidth="1"/>
    <col min="43" max="43" width="8.81640625" style="1" customWidth="1"/>
    <col min="44" max="44" width="8.453125" style="1" customWidth="1"/>
    <col min="45" max="46" width="4.7265625" style="1" customWidth="1"/>
    <col min="47" max="49" width="4" style="1" customWidth="1"/>
    <col min="50" max="60" width="5.54296875" style="1" customWidth="1"/>
    <col min="61" max="61" width="3.453125" style="1" customWidth="1"/>
    <col min="62" max="62" width="9.26953125" style="26" bestFit="1" customWidth="1"/>
    <col min="63" max="63" width="9.26953125" style="27" bestFit="1" customWidth="1"/>
    <col min="64" max="64" width="9.1796875" style="26" customWidth="1"/>
    <col min="65" max="65" width="9.26953125" style="27" bestFit="1" customWidth="1"/>
    <col min="66" max="67" width="9.26953125" style="26" bestFit="1" customWidth="1"/>
    <col min="68" max="68" width="9.26953125" style="27" bestFit="1" customWidth="1"/>
    <col min="69" max="89" width="9.26953125" style="1" bestFit="1" customWidth="1"/>
    <col min="90" max="90" width="4" style="1" customWidth="1"/>
    <col min="91" max="91" width="9.81640625" style="1" customWidth="1"/>
    <col min="92" max="93" width="4" style="1" customWidth="1"/>
    <col min="94" max="94" width="8.26953125" style="1" customWidth="1"/>
    <col min="95" max="100" width="4" style="1" customWidth="1"/>
    <col min="101" max="111" width="5.54296875" style="1" customWidth="1"/>
    <col min="112" max="112" width="3.453125" style="1" customWidth="1"/>
    <col min="113" max="116" width="9.1796875" style="1" customWidth="1"/>
    <col min="117" max="127" width="4" style="1" customWidth="1"/>
    <col min="128" max="138" width="5.54296875" style="1" customWidth="1"/>
    <col min="139" max="139" width="3.453125" style="1" customWidth="1"/>
    <col min="140" max="143" width="9.1796875" style="1" customWidth="1"/>
    <col min="144" max="154" width="4" style="1" customWidth="1"/>
    <col min="155" max="165" width="5.54296875" style="1" customWidth="1"/>
    <col min="166" max="166" width="3.453125" style="1" customWidth="1"/>
    <col min="167" max="175" width="9.1796875" style="1" customWidth="1"/>
    <col min="176" max="186" width="4" style="1" customWidth="1"/>
    <col min="187" max="197" width="5.54296875" style="1" customWidth="1"/>
    <col min="198" max="198" width="3.453125" style="1" customWidth="1"/>
    <col min="199" max="199" width="9.26953125" style="26" bestFit="1" customWidth="1"/>
    <col min="200" max="200" width="9.26953125" style="27" bestFit="1" customWidth="1"/>
    <col min="201" max="201" width="9.1796875" style="27" customWidth="1"/>
    <col min="202" max="202" width="9.26953125" style="27" bestFit="1" customWidth="1"/>
    <col min="203" max="203" width="9.26953125" style="26" bestFit="1" customWidth="1"/>
    <col min="204" max="205" width="9.26953125" style="27" bestFit="1" customWidth="1"/>
    <col min="206" max="206" width="9.26953125" style="27" customWidth="1"/>
    <col min="207" max="207" width="9.26953125" style="27" bestFit="1" customWidth="1"/>
    <col min="208" max="16384" width="9.26953125" style="1"/>
  </cols>
  <sheetData>
    <row r="1" spans="1:207" s="5" customFormat="1" x14ac:dyDescent="0.3">
      <c r="A1" s="30" t="s">
        <v>0</v>
      </c>
      <c r="B1" s="30"/>
      <c r="C1" s="30" t="s">
        <v>471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207" s="5" customFormat="1" x14ac:dyDescent="0.3">
      <c r="A2" s="30" t="s">
        <v>1</v>
      </c>
      <c r="B2" s="30"/>
      <c r="C2" s="30" t="s">
        <v>408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207" s="5" customFormat="1" x14ac:dyDescent="0.3">
      <c r="A3" s="30" t="s">
        <v>2</v>
      </c>
      <c r="B3" s="30"/>
      <c r="C3" s="30" t="s">
        <v>455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207" s="5" customFormat="1" x14ac:dyDescent="0.3">
      <c r="A4" s="30" t="s">
        <v>42</v>
      </c>
      <c r="B4" s="30"/>
      <c r="C4" s="35">
        <v>45518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207" s="34" customFormat="1" ht="17.2" customHeight="1" thickBot="1" x14ac:dyDescent="0.35">
      <c r="A5" s="30" t="s">
        <v>3</v>
      </c>
      <c r="B5" s="30"/>
      <c r="C5" s="30" t="s">
        <v>43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AI5" s="5"/>
      <c r="AJ5" s="5"/>
      <c r="AK5" s="5"/>
      <c r="AL5" s="5"/>
      <c r="BJ5" s="5"/>
      <c r="BK5" s="5"/>
      <c r="BL5" s="5"/>
      <c r="BM5" s="5"/>
      <c r="BN5" s="5"/>
      <c r="BO5" s="5"/>
      <c r="BP5" s="5"/>
      <c r="BQ5" s="5"/>
      <c r="CE5" s="5"/>
      <c r="CF5" s="5"/>
      <c r="CG5" s="5"/>
      <c r="GQ5" s="5"/>
      <c r="GR5" s="5"/>
      <c r="GS5" s="5"/>
      <c r="GT5" s="5"/>
    </row>
    <row r="6" spans="1:207" s="34" customFormat="1" ht="17.2" customHeight="1" thickBot="1" x14ac:dyDescent="0.35">
      <c r="A6" s="31"/>
      <c r="B6" s="31"/>
      <c r="C6" s="31"/>
      <c r="D6" s="31"/>
      <c r="E6" s="31"/>
      <c r="F6" s="39" t="s">
        <v>472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50" t="s">
        <v>534</v>
      </c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2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4"/>
      <c r="BK6" s="54"/>
      <c r="BL6" s="54"/>
      <c r="BM6" s="54"/>
      <c r="BN6" s="54"/>
      <c r="BO6" s="54"/>
      <c r="BP6" s="54"/>
      <c r="BQ6" s="54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9"/>
      <c r="CL6" s="62" t="s">
        <v>476</v>
      </c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4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72" t="s">
        <v>477</v>
      </c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4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82" t="s">
        <v>478</v>
      </c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4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6" t="s">
        <v>479</v>
      </c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8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90"/>
      <c r="GR6" s="90"/>
      <c r="GS6" s="90"/>
      <c r="GT6" s="90"/>
      <c r="GU6" s="89"/>
      <c r="GV6" s="89"/>
      <c r="GW6" s="89"/>
      <c r="GX6" s="89"/>
      <c r="GY6" s="91"/>
    </row>
    <row r="7" spans="1:207" s="5" customFormat="1" ht="15.75" customHeight="1" thickBot="1" x14ac:dyDescent="0.35">
      <c r="F7" s="43" t="s">
        <v>8</v>
      </c>
      <c r="G7" s="44"/>
      <c r="H7" s="44"/>
      <c r="I7" s="44"/>
      <c r="J7" s="44"/>
      <c r="K7" s="44"/>
      <c r="L7" s="44"/>
      <c r="M7" s="44"/>
      <c r="N7" s="44"/>
      <c r="O7" s="44"/>
      <c r="P7" s="45"/>
      <c r="Q7" s="43" t="s">
        <v>9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5"/>
      <c r="AI7" s="44" t="s">
        <v>535</v>
      </c>
      <c r="AJ7" s="44"/>
      <c r="AK7" s="44"/>
      <c r="AL7" s="44"/>
      <c r="AM7" s="55" t="s">
        <v>8</v>
      </c>
      <c r="AN7" s="56"/>
      <c r="AO7" s="56"/>
      <c r="AP7" s="56"/>
      <c r="AQ7" s="56"/>
      <c r="AR7" s="56"/>
      <c r="AS7" s="56"/>
      <c r="AT7" s="56"/>
      <c r="AU7" s="56"/>
      <c r="AV7" s="56"/>
      <c r="AW7" s="57"/>
      <c r="AX7" s="55" t="s">
        <v>9</v>
      </c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5" t="s">
        <v>535</v>
      </c>
      <c r="BK7" s="56"/>
      <c r="BL7" s="56"/>
      <c r="BM7" s="56"/>
      <c r="BN7" s="54"/>
      <c r="BO7" s="54"/>
      <c r="BP7" s="58"/>
      <c r="BQ7" s="55" t="s">
        <v>558</v>
      </c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8"/>
      <c r="CE7" s="56" t="s">
        <v>557</v>
      </c>
      <c r="CF7" s="56"/>
      <c r="CG7" s="56"/>
      <c r="CH7" s="54"/>
      <c r="CI7" s="54"/>
      <c r="CJ7" s="54"/>
      <c r="CK7" s="58"/>
      <c r="CL7" s="66" t="s">
        <v>8</v>
      </c>
      <c r="CM7" s="67"/>
      <c r="CN7" s="67"/>
      <c r="CO7" s="67"/>
      <c r="CP7" s="67"/>
      <c r="CQ7" s="67"/>
      <c r="CR7" s="67"/>
      <c r="CS7" s="67"/>
      <c r="CT7" s="67"/>
      <c r="CU7" s="67"/>
      <c r="CV7" s="68"/>
      <c r="CW7" s="66" t="s">
        <v>9</v>
      </c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8"/>
      <c r="DI7" s="67" t="s">
        <v>535</v>
      </c>
      <c r="DJ7" s="67"/>
      <c r="DK7" s="67"/>
      <c r="DL7" s="67"/>
      <c r="DM7" s="69" t="s">
        <v>8</v>
      </c>
      <c r="DN7" s="70"/>
      <c r="DO7" s="70"/>
      <c r="DP7" s="70"/>
      <c r="DQ7" s="70"/>
      <c r="DR7" s="70"/>
      <c r="DS7" s="70"/>
      <c r="DT7" s="70"/>
      <c r="DU7" s="70"/>
      <c r="DV7" s="70"/>
      <c r="DW7" s="71"/>
      <c r="DX7" s="69" t="s">
        <v>9</v>
      </c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1"/>
      <c r="EJ7" s="70" t="s">
        <v>535</v>
      </c>
      <c r="EK7" s="70"/>
      <c r="EL7" s="70"/>
      <c r="EM7" s="70"/>
      <c r="EN7" s="76" t="s">
        <v>8</v>
      </c>
      <c r="EO7" s="77"/>
      <c r="EP7" s="77"/>
      <c r="EQ7" s="77"/>
      <c r="ER7" s="77"/>
      <c r="ES7" s="77"/>
      <c r="ET7" s="77"/>
      <c r="EU7" s="77"/>
      <c r="EV7" s="77"/>
      <c r="EW7" s="77"/>
      <c r="EX7" s="78"/>
      <c r="EY7" s="76" t="s">
        <v>9</v>
      </c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8"/>
      <c r="FK7" s="77" t="s">
        <v>535</v>
      </c>
      <c r="FL7" s="77"/>
      <c r="FM7" s="77"/>
      <c r="FN7" s="77"/>
      <c r="FO7" s="77" t="s">
        <v>556</v>
      </c>
      <c r="FP7" s="77"/>
      <c r="FQ7" s="77"/>
      <c r="FR7" s="77"/>
      <c r="FS7" s="77"/>
      <c r="FT7" s="79" t="s">
        <v>8</v>
      </c>
      <c r="FU7" s="80"/>
      <c r="FV7" s="80"/>
      <c r="FW7" s="80"/>
      <c r="FX7" s="80"/>
      <c r="FY7" s="80"/>
      <c r="FZ7" s="80"/>
      <c r="GA7" s="80"/>
      <c r="GB7" s="80"/>
      <c r="GC7" s="80"/>
      <c r="GD7" s="81"/>
      <c r="GE7" s="79" t="s">
        <v>9</v>
      </c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1"/>
      <c r="GQ7" s="80" t="s">
        <v>535</v>
      </c>
      <c r="GR7" s="80"/>
      <c r="GS7" s="80"/>
      <c r="GT7" s="80"/>
      <c r="GU7" s="80" t="s">
        <v>556</v>
      </c>
      <c r="GV7" s="80"/>
      <c r="GW7" s="80"/>
      <c r="GX7" s="80"/>
      <c r="GY7" s="81"/>
    </row>
    <row r="8" spans="1:207" s="36" customFormat="1" ht="78.75" customHeight="1" x14ac:dyDescent="0.3">
      <c r="A8" s="37" t="s">
        <v>4</v>
      </c>
      <c r="B8" s="37" t="s">
        <v>5</v>
      </c>
      <c r="C8" s="38" t="s">
        <v>6</v>
      </c>
      <c r="D8" s="37" t="s">
        <v>7</v>
      </c>
      <c r="E8" s="37" t="s">
        <v>501</v>
      </c>
      <c r="F8" s="46" t="s">
        <v>10</v>
      </c>
      <c r="G8" s="46" t="s">
        <v>11</v>
      </c>
      <c r="H8" s="46" t="s">
        <v>12</v>
      </c>
      <c r="I8" s="46" t="s">
        <v>13</v>
      </c>
      <c r="J8" s="46" t="s">
        <v>14</v>
      </c>
      <c r="K8" s="46" t="s">
        <v>15</v>
      </c>
      <c r="L8" s="46" t="s">
        <v>16</v>
      </c>
      <c r="M8" s="46" t="s">
        <v>17</v>
      </c>
      <c r="N8" s="46" t="s">
        <v>18</v>
      </c>
      <c r="O8" s="46" t="s">
        <v>19</v>
      </c>
      <c r="P8" s="46" t="s">
        <v>20</v>
      </c>
      <c r="Q8" s="46" t="s">
        <v>502</v>
      </c>
      <c r="R8" s="46" t="s">
        <v>503</v>
      </c>
      <c r="S8" s="46" t="s">
        <v>504</v>
      </c>
      <c r="T8" s="46" t="s">
        <v>21</v>
      </c>
      <c r="U8" s="46" t="s">
        <v>22</v>
      </c>
      <c r="V8" s="46" t="s">
        <v>23</v>
      </c>
      <c r="W8" s="46" t="s">
        <v>24</v>
      </c>
      <c r="X8" s="46" t="s">
        <v>25</v>
      </c>
      <c r="Y8" s="46" t="s">
        <v>26</v>
      </c>
      <c r="Z8" s="46" t="s">
        <v>27</v>
      </c>
      <c r="AA8" s="46" t="s">
        <v>28</v>
      </c>
      <c r="AB8" s="46" t="s">
        <v>32</v>
      </c>
      <c r="AC8" s="46" t="s">
        <v>33</v>
      </c>
      <c r="AD8" s="46" t="s">
        <v>29</v>
      </c>
      <c r="AE8" s="46" t="s">
        <v>30</v>
      </c>
      <c r="AF8" s="46" t="s">
        <v>31</v>
      </c>
      <c r="AG8" s="46" t="s">
        <v>34</v>
      </c>
      <c r="AH8" s="46" t="s">
        <v>35</v>
      </c>
      <c r="AI8" s="46" t="s">
        <v>531</v>
      </c>
      <c r="AJ8" s="46" t="s">
        <v>531</v>
      </c>
      <c r="AK8" s="46" t="s">
        <v>533</v>
      </c>
      <c r="AL8" s="46" t="s">
        <v>532</v>
      </c>
      <c r="AM8" s="46" t="s">
        <v>10</v>
      </c>
      <c r="AN8" s="46" t="s">
        <v>11</v>
      </c>
      <c r="AO8" s="46" t="s">
        <v>12</v>
      </c>
      <c r="AP8" s="46" t="s">
        <v>13</v>
      </c>
      <c r="AQ8" s="46" t="s">
        <v>14</v>
      </c>
      <c r="AR8" s="46" t="s">
        <v>15</v>
      </c>
      <c r="AS8" s="46" t="s">
        <v>16</v>
      </c>
      <c r="AT8" s="46" t="s">
        <v>17</v>
      </c>
      <c r="AU8" s="46" t="s">
        <v>18</v>
      </c>
      <c r="AV8" s="46" t="s">
        <v>19</v>
      </c>
      <c r="AW8" s="46" t="s">
        <v>20</v>
      </c>
      <c r="AX8" s="46" t="s">
        <v>502</v>
      </c>
      <c r="AY8" s="46" t="s">
        <v>503</v>
      </c>
      <c r="AZ8" s="46" t="s">
        <v>504</v>
      </c>
      <c r="BA8" s="46" t="s">
        <v>21</v>
      </c>
      <c r="BB8" s="46" t="s">
        <v>22</v>
      </c>
      <c r="BC8" s="46" t="s">
        <v>23</v>
      </c>
      <c r="BD8" s="46" t="s">
        <v>24</v>
      </c>
      <c r="BE8" s="46" t="s">
        <v>25</v>
      </c>
      <c r="BF8" s="46" t="s">
        <v>26</v>
      </c>
      <c r="BG8" s="46" t="s">
        <v>27</v>
      </c>
      <c r="BH8" s="46" t="s">
        <v>28</v>
      </c>
      <c r="BI8" s="46" t="s">
        <v>31</v>
      </c>
      <c r="BJ8" s="46" t="s">
        <v>531</v>
      </c>
      <c r="BK8" s="46" t="s">
        <v>531</v>
      </c>
      <c r="BL8" s="46" t="s">
        <v>533</v>
      </c>
      <c r="BM8" s="46" t="s">
        <v>532</v>
      </c>
      <c r="BN8" s="46" t="s">
        <v>537</v>
      </c>
      <c r="BO8" s="46" t="s">
        <v>536</v>
      </c>
      <c r="BP8" s="46" t="s">
        <v>538</v>
      </c>
      <c r="BQ8" s="46" t="s">
        <v>539</v>
      </c>
      <c r="BR8" s="46" t="s">
        <v>540</v>
      </c>
      <c r="BS8" s="46" t="s">
        <v>541</v>
      </c>
      <c r="BT8" s="46" t="s">
        <v>542</v>
      </c>
      <c r="BU8" s="46" t="s">
        <v>543</v>
      </c>
      <c r="BV8" s="46" t="s">
        <v>546</v>
      </c>
      <c r="BW8" s="46" t="s">
        <v>544</v>
      </c>
      <c r="BX8" s="46" t="s">
        <v>545</v>
      </c>
      <c r="BY8" s="46" t="s">
        <v>547</v>
      </c>
      <c r="BZ8" s="46" t="s">
        <v>548</v>
      </c>
      <c r="CA8" s="46" t="s">
        <v>549</v>
      </c>
      <c r="CB8" s="46" t="s">
        <v>550</v>
      </c>
      <c r="CC8" s="46" t="s">
        <v>551</v>
      </c>
      <c r="CD8" s="46" t="s">
        <v>552</v>
      </c>
      <c r="CE8" s="46" t="s">
        <v>554</v>
      </c>
      <c r="CF8" s="46" t="s">
        <v>553</v>
      </c>
      <c r="CG8" s="46" t="s">
        <v>555</v>
      </c>
      <c r="CH8" s="46" t="s">
        <v>546</v>
      </c>
      <c r="CI8" s="46" t="s">
        <v>544</v>
      </c>
      <c r="CJ8" s="46" t="s">
        <v>545</v>
      </c>
      <c r="CK8" s="46" t="s">
        <v>547</v>
      </c>
      <c r="CL8" s="46" t="s">
        <v>10</v>
      </c>
      <c r="CM8" s="46" t="s">
        <v>11</v>
      </c>
      <c r="CN8" s="46" t="s">
        <v>12</v>
      </c>
      <c r="CO8" s="46" t="s">
        <v>13</v>
      </c>
      <c r="CP8" s="46" t="s">
        <v>14</v>
      </c>
      <c r="CQ8" s="46" t="s">
        <v>15</v>
      </c>
      <c r="CR8" s="46" t="s">
        <v>16</v>
      </c>
      <c r="CS8" s="46" t="s">
        <v>17</v>
      </c>
      <c r="CT8" s="46" t="s">
        <v>18</v>
      </c>
      <c r="CU8" s="46" t="s">
        <v>19</v>
      </c>
      <c r="CV8" s="46" t="s">
        <v>20</v>
      </c>
      <c r="CW8" s="46" t="s">
        <v>502</v>
      </c>
      <c r="CX8" s="46" t="s">
        <v>503</v>
      </c>
      <c r="CY8" s="46" t="s">
        <v>504</v>
      </c>
      <c r="CZ8" s="46" t="s">
        <v>21</v>
      </c>
      <c r="DA8" s="46" t="s">
        <v>22</v>
      </c>
      <c r="DB8" s="46" t="s">
        <v>23</v>
      </c>
      <c r="DC8" s="46" t="s">
        <v>24</v>
      </c>
      <c r="DD8" s="46" t="s">
        <v>25</v>
      </c>
      <c r="DE8" s="46" t="s">
        <v>26</v>
      </c>
      <c r="DF8" s="46" t="s">
        <v>27</v>
      </c>
      <c r="DG8" s="46" t="s">
        <v>28</v>
      </c>
      <c r="DH8" s="46" t="s">
        <v>31</v>
      </c>
      <c r="DI8" s="46" t="s">
        <v>531</v>
      </c>
      <c r="DJ8" s="46" t="s">
        <v>531</v>
      </c>
      <c r="DK8" s="46" t="s">
        <v>533</v>
      </c>
      <c r="DL8" s="46" t="s">
        <v>532</v>
      </c>
      <c r="DM8" s="46" t="s">
        <v>10</v>
      </c>
      <c r="DN8" s="46" t="s">
        <v>11</v>
      </c>
      <c r="DO8" s="46" t="s">
        <v>12</v>
      </c>
      <c r="DP8" s="46" t="s">
        <v>13</v>
      </c>
      <c r="DQ8" s="46" t="s">
        <v>14</v>
      </c>
      <c r="DR8" s="46" t="s">
        <v>15</v>
      </c>
      <c r="DS8" s="46" t="s">
        <v>16</v>
      </c>
      <c r="DT8" s="46" t="s">
        <v>17</v>
      </c>
      <c r="DU8" s="46" t="s">
        <v>18</v>
      </c>
      <c r="DV8" s="46" t="s">
        <v>19</v>
      </c>
      <c r="DW8" s="46" t="s">
        <v>20</v>
      </c>
      <c r="DX8" s="46" t="s">
        <v>502</v>
      </c>
      <c r="DY8" s="46" t="s">
        <v>503</v>
      </c>
      <c r="DZ8" s="46" t="s">
        <v>504</v>
      </c>
      <c r="EA8" s="46" t="s">
        <v>21</v>
      </c>
      <c r="EB8" s="46" t="s">
        <v>22</v>
      </c>
      <c r="EC8" s="46" t="s">
        <v>23</v>
      </c>
      <c r="ED8" s="46" t="s">
        <v>24</v>
      </c>
      <c r="EE8" s="46" t="s">
        <v>25</v>
      </c>
      <c r="EF8" s="46" t="s">
        <v>26</v>
      </c>
      <c r="EG8" s="46" t="s">
        <v>27</v>
      </c>
      <c r="EH8" s="46" t="s">
        <v>28</v>
      </c>
      <c r="EI8" s="46" t="s">
        <v>31</v>
      </c>
      <c r="EJ8" s="46" t="s">
        <v>531</v>
      </c>
      <c r="EK8" s="46" t="s">
        <v>531</v>
      </c>
      <c r="EL8" s="46" t="s">
        <v>533</v>
      </c>
      <c r="EM8" s="46" t="s">
        <v>532</v>
      </c>
      <c r="EN8" s="46" t="s">
        <v>10</v>
      </c>
      <c r="EO8" s="46" t="s">
        <v>11</v>
      </c>
      <c r="EP8" s="46" t="s">
        <v>12</v>
      </c>
      <c r="EQ8" s="46" t="s">
        <v>13</v>
      </c>
      <c r="ER8" s="46" t="s">
        <v>14</v>
      </c>
      <c r="ES8" s="46" t="s">
        <v>15</v>
      </c>
      <c r="ET8" s="46" t="s">
        <v>16</v>
      </c>
      <c r="EU8" s="46" t="s">
        <v>17</v>
      </c>
      <c r="EV8" s="46" t="s">
        <v>18</v>
      </c>
      <c r="EW8" s="46" t="s">
        <v>19</v>
      </c>
      <c r="EX8" s="46" t="s">
        <v>20</v>
      </c>
      <c r="EY8" s="46" t="s">
        <v>502</v>
      </c>
      <c r="EZ8" s="46" t="s">
        <v>503</v>
      </c>
      <c r="FA8" s="46" t="s">
        <v>504</v>
      </c>
      <c r="FB8" s="46" t="s">
        <v>21</v>
      </c>
      <c r="FC8" s="46" t="s">
        <v>22</v>
      </c>
      <c r="FD8" s="46" t="s">
        <v>23</v>
      </c>
      <c r="FE8" s="46" t="s">
        <v>24</v>
      </c>
      <c r="FF8" s="46" t="s">
        <v>25</v>
      </c>
      <c r="FG8" s="46" t="s">
        <v>26</v>
      </c>
      <c r="FH8" s="46" t="s">
        <v>27</v>
      </c>
      <c r="FI8" s="46" t="s">
        <v>28</v>
      </c>
      <c r="FJ8" s="46" t="s">
        <v>31</v>
      </c>
      <c r="FK8" s="46" t="s">
        <v>531</v>
      </c>
      <c r="FL8" s="46" t="s">
        <v>531</v>
      </c>
      <c r="FM8" s="46" t="s">
        <v>533</v>
      </c>
      <c r="FN8" s="46" t="s">
        <v>532</v>
      </c>
      <c r="FO8" s="46" t="s">
        <v>559</v>
      </c>
      <c r="FP8" s="46" t="s">
        <v>560</v>
      </c>
      <c r="FQ8" s="46" t="s">
        <v>555</v>
      </c>
      <c r="FR8" s="46"/>
      <c r="FS8" s="46" t="s">
        <v>561</v>
      </c>
      <c r="FT8" s="46" t="s">
        <v>10</v>
      </c>
      <c r="FU8" s="46" t="s">
        <v>11</v>
      </c>
      <c r="FV8" s="46" t="s">
        <v>12</v>
      </c>
      <c r="FW8" s="46" t="s">
        <v>13</v>
      </c>
      <c r="FX8" s="46" t="s">
        <v>14</v>
      </c>
      <c r="FY8" s="46" t="s">
        <v>15</v>
      </c>
      <c r="FZ8" s="46" t="s">
        <v>16</v>
      </c>
      <c r="GA8" s="46" t="s">
        <v>17</v>
      </c>
      <c r="GB8" s="46" t="s">
        <v>18</v>
      </c>
      <c r="GC8" s="46" t="s">
        <v>19</v>
      </c>
      <c r="GD8" s="46" t="s">
        <v>20</v>
      </c>
      <c r="GE8" s="46" t="s">
        <v>502</v>
      </c>
      <c r="GF8" s="46" t="s">
        <v>503</v>
      </c>
      <c r="GG8" s="46" t="s">
        <v>504</v>
      </c>
      <c r="GH8" s="46" t="s">
        <v>21</v>
      </c>
      <c r="GI8" s="46" t="s">
        <v>22</v>
      </c>
      <c r="GJ8" s="46" t="s">
        <v>23</v>
      </c>
      <c r="GK8" s="46" t="s">
        <v>24</v>
      </c>
      <c r="GL8" s="46" t="s">
        <v>25</v>
      </c>
      <c r="GM8" s="46" t="s">
        <v>26</v>
      </c>
      <c r="GN8" s="46" t="s">
        <v>27</v>
      </c>
      <c r="GO8" s="46" t="s">
        <v>28</v>
      </c>
      <c r="GP8" s="46" t="s">
        <v>31</v>
      </c>
      <c r="GQ8" s="46" t="s">
        <v>531</v>
      </c>
      <c r="GR8" s="46" t="s">
        <v>531</v>
      </c>
      <c r="GS8" s="46" t="s">
        <v>533</v>
      </c>
      <c r="GT8" s="46" t="s">
        <v>532</v>
      </c>
      <c r="GU8" s="46" t="s">
        <v>559</v>
      </c>
      <c r="GV8" s="46" t="s">
        <v>560</v>
      </c>
      <c r="GW8" s="46" t="s">
        <v>555</v>
      </c>
      <c r="GX8" s="46"/>
      <c r="GY8" s="46" t="s">
        <v>561</v>
      </c>
    </row>
    <row r="9" spans="1:207" s="25" customFormat="1" ht="29.05" x14ac:dyDescent="0.3">
      <c r="A9" s="32"/>
      <c r="B9" s="32"/>
      <c r="C9" s="14"/>
      <c r="D9" s="33"/>
      <c r="E9" s="32"/>
      <c r="F9" s="47" t="s">
        <v>505</v>
      </c>
      <c r="G9" s="47" t="s">
        <v>506</v>
      </c>
      <c r="H9" s="47" t="s">
        <v>507</v>
      </c>
      <c r="I9" s="47" t="s">
        <v>508</v>
      </c>
      <c r="J9" s="47" t="s">
        <v>509</v>
      </c>
      <c r="K9" s="47" t="s">
        <v>510</v>
      </c>
      <c r="L9" s="47" t="s">
        <v>511</v>
      </c>
      <c r="M9" s="47" t="s">
        <v>512</v>
      </c>
      <c r="N9" s="47" t="s">
        <v>513</v>
      </c>
      <c r="O9" s="47" t="s">
        <v>514</v>
      </c>
      <c r="P9" s="47" t="s">
        <v>515</v>
      </c>
      <c r="Q9" s="47" t="s">
        <v>516</v>
      </c>
      <c r="R9" s="47" t="s">
        <v>36</v>
      </c>
      <c r="S9" s="48" t="s">
        <v>517</v>
      </c>
      <c r="T9" s="47" t="s">
        <v>37</v>
      </c>
      <c r="U9" s="47" t="s">
        <v>38</v>
      </c>
      <c r="V9" s="47" t="s">
        <v>39</v>
      </c>
      <c r="W9" s="47" t="s">
        <v>518</v>
      </c>
      <c r="X9" s="47" t="s">
        <v>519</v>
      </c>
      <c r="Y9" s="47" t="s">
        <v>520</v>
      </c>
      <c r="Z9" s="47" t="s">
        <v>521</v>
      </c>
      <c r="AA9" s="47" t="s">
        <v>522</v>
      </c>
      <c r="AB9" s="47" t="s">
        <v>523</v>
      </c>
      <c r="AC9" s="47" t="s">
        <v>524</v>
      </c>
      <c r="AD9" s="47" t="s">
        <v>525</v>
      </c>
      <c r="AE9" s="47" t="s">
        <v>526</v>
      </c>
      <c r="AF9" s="47" t="s">
        <v>527</v>
      </c>
      <c r="AG9" s="47" t="s">
        <v>528</v>
      </c>
      <c r="AH9" s="47" t="s">
        <v>529</v>
      </c>
      <c r="AI9" s="49" t="s">
        <v>473</v>
      </c>
      <c r="AJ9" s="47" t="s">
        <v>41</v>
      </c>
      <c r="AK9" s="49" t="s">
        <v>475</v>
      </c>
      <c r="AL9" s="47" t="s">
        <v>530</v>
      </c>
      <c r="AM9" s="47" t="s">
        <v>505</v>
      </c>
      <c r="AN9" s="47" t="s">
        <v>506</v>
      </c>
      <c r="AO9" s="47" t="s">
        <v>507</v>
      </c>
      <c r="AP9" s="47" t="s">
        <v>508</v>
      </c>
      <c r="AQ9" s="47" t="s">
        <v>509</v>
      </c>
      <c r="AR9" s="47" t="s">
        <v>510</v>
      </c>
      <c r="AS9" s="47" t="s">
        <v>511</v>
      </c>
      <c r="AT9" s="47" t="s">
        <v>512</v>
      </c>
      <c r="AU9" s="47" t="s">
        <v>513</v>
      </c>
      <c r="AV9" s="47" t="s">
        <v>514</v>
      </c>
      <c r="AW9" s="47" t="s">
        <v>515</v>
      </c>
      <c r="AX9" s="47" t="s">
        <v>516</v>
      </c>
      <c r="AY9" s="47" t="s">
        <v>36</v>
      </c>
      <c r="AZ9" s="48" t="s">
        <v>517</v>
      </c>
      <c r="BA9" s="47" t="s">
        <v>37</v>
      </c>
      <c r="BB9" s="47" t="s">
        <v>38</v>
      </c>
      <c r="BC9" s="47" t="s">
        <v>39</v>
      </c>
      <c r="BD9" s="47" t="s">
        <v>518</v>
      </c>
      <c r="BE9" s="47" t="s">
        <v>519</v>
      </c>
      <c r="BF9" s="47" t="s">
        <v>520</v>
      </c>
      <c r="BG9" s="47" t="s">
        <v>521</v>
      </c>
      <c r="BH9" s="47" t="s">
        <v>522</v>
      </c>
      <c r="BI9" s="47" t="s">
        <v>527</v>
      </c>
      <c r="BJ9" s="49" t="s">
        <v>473</v>
      </c>
      <c r="BK9" s="47" t="s">
        <v>41</v>
      </c>
      <c r="BL9" s="49" t="s">
        <v>475</v>
      </c>
      <c r="BM9" s="47" t="s">
        <v>530</v>
      </c>
      <c r="BN9" s="60" t="s">
        <v>480</v>
      </c>
      <c r="BO9" s="60" t="s">
        <v>481</v>
      </c>
      <c r="BP9" s="60" t="s">
        <v>482</v>
      </c>
      <c r="BQ9" s="60" t="s">
        <v>495</v>
      </c>
      <c r="BR9" s="60" t="s">
        <v>496</v>
      </c>
      <c r="BS9" s="60" t="s">
        <v>488</v>
      </c>
      <c r="BT9" s="60" t="s">
        <v>490</v>
      </c>
      <c r="BU9" s="60" t="s">
        <v>487</v>
      </c>
      <c r="BV9" s="60" t="s">
        <v>491</v>
      </c>
      <c r="BW9" s="60" t="s">
        <v>492</v>
      </c>
      <c r="BX9" s="60" t="s">
        <v>499</v>
      </c>
      <c r="BY9" s="60" t="s">
        <v>500</v>
      </c>
      <c r="BZ9" s="60" t="s">
        <v>489</v>
      </c>
      <c r="CA9" s="60" t="s">
        <v>494</v>
      </c>
      <c r="CB9" s="60" t="s">
        <v>493</v>
      </c>
      <c r="CC9" s="60" t="s">
        <v>497</v>
      </c>
      <c r="CD9" s="60" t="s">
        <v>498</v>
      </c>
      <c r="CE9" s="61" t="s">
        <v>473</v>
      </c>
      <c r="CF9" s="61" t="s">
        <v>483</v>
      </c>
      <c r="CG9" s="61" t="s">
        <v>484</v>
      </c>
      <c r="CH9" s="60" t="s">
        <v>40</v>
      </c>
      <c r="CI9" s="60" t="s">
        <v>474</v>
      </c>
      <c r="CJ9" s="60" t="s">
        <v>485</v>
      </c>
      <c r="CK9" s="60" t="s">
        <v>486</v>
      </c>
      <c r="CL9" s="47" t="s">
        <v>505</v>
      </c>
      <c r="CM9" s="47" t="s">
        <v>506</v>
      </c>
      <c r="CN9" s="47" t="s">
        <v>507</v>
      </c>
      <c r="CO9" s="47" t="s">
        <v>508</v>
      </c>
      <c r="CP9" s="47" t="s">
        <v>509</v>
      </c>
      <c r="CQ9" s="47" t="s">
        <v>510</v>
      </c>
      <c r="CR9" s="47" t="s">
        <v>511</v>
      </c>
      <c r="CS9" s="47" t="s">
        <v>512</v>
      </c>
      <c r="CT9" s="47" t="s">
        <v>513</v>
      </c>
      <c r="CU9" s="47" t="s">
        <v>514</v>
      </c>
      <c r="CV9" s="47" t="s">
        <v>515</v>
      </c>
      <c r="CW9" s="47" t="s">
        <v>516</v>
      </c>
      <c r="CX9" s="47" t="s">
        <v>36</v>
      </c>
      <c r="CY9" s="48" t="s">
        <v>517</v>
      </c>
      <c r="CZ9" s="47" t="s">
        <v>37</v>
      </c>
      <c r="DA9" s="47" t="s">
        <v>38</v>
      </c>
      <c r="DB9" s="47" t="s">
        <v>39</v>
      </c>
      <c r="DC9" s="47" t="s">
        <v>518</v>
      </c>
      <c r="DD9" s="47" t="s">
        <v>519</v>
      </c>
      <c r="DE9" s="47" t="s">
        <v>520</v>
      </c>
      <c r="DF9" s="47" t="s">
        <v>521</v>
      </c>
      <c r="DG9" s="47" t="s">
        <v>522</v>
      </c>
      <c r="DH9" s="47" t="s">
        <v>527</v>
      </c>
      <c r="DI9" s="49" t="s">
        <v>473</v>
      </c>
      <c r="DJ9" s="47" t="s">
        <v>41</v>
      </c>
      <c r="DK9" s="49" t="s">
        <v>475</v>
      </c>
      <c r="DL9" s="47" t="s">
        <v>530</v>
      </c>
      <c r="DM9" s="47" t="s">
        <v>505</v>
      </c>
      <c r="DN9" s="47" t="s">
        <v>506</v>
      </c>
      <c r="DO9" s="47" t="s">
        <v>507</v>
      </c>
      <c r="DP9" s="47" t="s">
        <v>508</v>
      </c>
      <c r="DQ9" s="47" t="s">
        <v>509</v>
      </c>
      <c r="DR9" s="47" t="s">
        <v>510</v>
      </c>
      <c r="DS9" s="47" t="s">
        <v>511</v>
      </c>
      <c r="DT9" s="47" t="s">
        <v>512</v>
      </c>
      <c r="DU9" s="47" t="s">
        <v>513</v>
      </c>
      <c r="DV9" s="47" t="s">
        <v>514</v>
      </c>
      <c r="DW9" s="47" t="s">
        <v>515</v>
      </c>
      <c r="DX9" s="47" t="s">
        <v>516</v>
      </c>
      <c r="DY9" s="47" t="s">
        <v>36</v>
      </c>
      <c r="DZ9" s="48" t="s">
        <v>517</v>
      </c>
      <c r="EA9" s="47" t="s">
        <v>37</v>
      </c>
      <c r="EB9" s="47" t="s">
        <v>38</v>
      </c>
      <c r="EC9" s="47" t="s">
        <v>39</v>
      </c>
      <c r="ED9" s="47" t="s">
        <v>518</v>
      </c>
      <c r="EE9" s="47" t="s">
        <v>519</v>
      </c>
      <c r="EF9" s="47" t="s">
        <v>520</v>
      </c>
      <c r="EG9" s="47" t="s">
        <v>521</v>
      </c>
      <c r="EH9" s="47" t="s">
        <v>522</v>
      </c>
      <c r="EI9" s="47" t="s">
        <v>527</v>
      </c>
      <c r="EJ9" s="49" t="s">
        <v>473</v>
      </c>
      <c r="EK9" s="47" t="s">
        <v>41</v>
      </c>
      <c r="EL9" s="49" t="s">
        <v>475</v>
      </c>
      <c r="EM9" s="47" t="s">
        <v>530</v>
      </c>
      <c r="EN9" s="47" t="s">
        <v>505</v>
      </c>
      <c r="EO9" s="47" t="s">
        <v>506</v>
      </c>
      <c r="EP9" s="47" t="s">
        <v>507</v>
      </c>
      <c r="EQ9" s="47" t="s">
        <v>508</v>
      </c>
      <c r="ER9" s="47" t="s">
        <v>509</v>
      </c>
      <c r="ES9" s="47" t="s">
        <v>510</v>
      </c>
      <c r="ET9" s="47" t="s">
        <v>511</v>
      </c>
      <c r="EU9" s="47" t="s">
        <v>512</v>
      </c>
      <c r="EV9" s="47" t="s">
        <v>513</v>
      </c>
      <c r="EW9" s="47" t="s">
        <v>514</v>
      </c>
      <c r="EX9" s="47" t="s">
        <v>515</v>
      </c>
      <c r="EY9" s="47" t="s">
        <v>516</v>
      </c>
      <c r="EZ9" s="47" t="s">
        <v>36</v>
      </c>
      <c r="FA9" s="48" t="s">
        <v>517</v>
      </c>
      <c r="FB9" s="47" t="s">
        <v>37</v>
      </c>
      <c r="FC9" s="47" t="s">
        <v>38</v>
      </c>
      <c r="FD9" s="47" t="s">
        <v>39</v>
      </c>
      <c r="FE9" s="47" t="s">
        <v>518</v>
      </c>
      <c r="FF9" s="47" t="s">
        <v>519</v>
      </c>
      <c r="FG9" s="47" t="s">
        <v>520</v>
      </c>
      <c r="FH9" s="47" t="s">
        <v>521</v>
      </c>
      <c r="FI9" s="47" t="s">
        <v>522</v>
      </c>
      <c r="FJ9" s="47" t="s">
        <v>527</v>
      </c>
      <c r="FK9" s="49" t="s">
        <v>473</v>
      </c>
      <c r="FL9" s="47" t="s">
        <v>41</v>
      </c>
      <c r="FM9" s="49" t="s">
        <v>475</v>
      </c>
      <c r="FN9" s="47" t="s">
        <v>530</v>
      </c>
      <c r="FO9" s="61" t="s">
        <v>473</v>
      </c>
      <c r="FP9" s="61" t="s">
        <v>483</v>
      </c>
      <c r="FQ9" s="61" t="s">
        <v>484</v>
      </c>
      <c r="FR9" s="61"/>
      <c r="FS9" s="47" t="s">
        <v>530</v>
      </c>
      <c r="FT9" s="47" t="s">
        <v>505</v>
      </c>
      <c r="FU9" s="47" t="s">
        <v>506</v>
      </c>
      <c r="FV9" s="47" t="s">
        <v>507</v>
      </c>
      <c r="FW9" s="47" t="s">
        <v>508</v>
      </c>
      <c r="FX9" s="47" t="s">
        <v>509</v>
      </c>
      <c r="FY9" s="47" t="s">
        <v>510</v>
      </c>
      <c r="FZ9" s="47" t="s">
        <v>511</v>
      </c>
      <c r="GA9" s="47" t="s">
        <v>512</v>
      </c>
      <c r="GB9" s="47" t="s">
        <v>513</v>
      </c>
      <c r="GC9" s="47" t="s">
        <v>514</v>
      </c>
      <c r="GD9" s="47" t="s">
        <v>515</v>
      </c>
      <c r="GE9" s="47" t="s">
        <v>516</v>
      </c>
      <c r="GF9" s="47" t="s">
        <v>36</v>
      </c>
      <c r="GG9" s="48" t="s">
        <v>517</v>
      </c>
      <c r="GH9" s="47" t="s">
        <v>37</v>
      </c>
      <c r="GI9" s="47" t="s">
        <v>38</v>
      </c>
      <c r="GJ9" s="47" t="s">
        <v>39</v>
      </c>
      <c r="GK9" s="47" t="s">
        <v>518</v>
      </c>
      <c r="GL9" s="47" t="s">
        <v>519</v>
      </c>
      <c r="GM9" s="47" t="s">
        <v>520</v>
      </c>
      <c r="GN9" s="47" t="s">
        <v>521</v>
      </c>
      <c r="GO9" s="47" t="s">
        <v>522</v>
      </c>
      <c r="GP9" s="47" t="s">
        <v>527</v>
      </c>
      <c r="GQ9" s="49" t="s">
        <v>473</v>
      </c>
      <c r="GR9" s="47" t="s">
        <v>41</v>
      </c>
      <c r="GS9" s="49" t="s">
        <v>475</v>
      </c>
      <c r="GT9" s="47" t="s">
        <v>530</v>
      </c>
      <c r="GU9" s="61" t="s">
        <v>473</v>
      </c>
      <c r="GV9" s="61" t="s">
        <v>483</v>
      </c>
      <c r="GW9" s="61" t="s">
        <v>484</v>
      </c>
      <c r="GX9" s="61"/>
      <c r="GY9" s="47" t="s">
        <v>530</v>
      </c>
    </row>
    <row r="10" spans="1:207" s="5" customFormat="1" ht="11.95" customHeight="1" x14ac:dyDescent="0.3">
      <c r="A10" s="10" t="s">
        <v>44</v>
      </c>
      <c r="B10" s="11">
        <v>1</v>
      </c>
      <c r="C10" s="12">
        <v>0.4</v>
      </c>
      <c r="D10" s="13" t="s">
        <v>409</v>
      </c>
      <c r="E10" s="14" t="s">
        <v>456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5">
        <v>2.66</v>
      </c>
      <c r="R10" s="15">
        <v>2.1</v>
      </c>
      <c r="S10" s="15">
        <v>1.77</v>
      </c>
      <c r="T10" s="16">
        <v>33.5</v>
      </c>
      <c r="U10" s="15">
        <v>0.5</v>
      </c>
      <c r="V10" s="16">
        <v>18.8</v>
      </c>
      <c r="W10" s="15">
        <v>0.99</v>
      </c>
      <c r="X10" s="16">
        <v>32</v>
      </c>
      <c r="Y10" s="16">
        <v>18.5</v>
      </c>
      <c r="Z10" s="16">
        <v>13.5</v>
      </c>
      <c r="AA10" s="15">
        <v>0.02</v>
      </c>
      <c r="AB10" s="15"/>
      <c r="AC10" s="15"/>
      <c r="AD10" s="4"/>
      <c r="AE10" s="15"/>
      <c r="AF10" s="4">
        <v>4.4000000000000004</v>
      </c>
      <c r="AG10" s="6"/>
      <c r="AH10" s="6"/>
      <c r="AI10" s="2">
        <v>12.1</v>
      </c>
      <c r="AJ10" s="4">
        <v>13.2</v>
      </c>
      <c r="AK10" s="3">
        <v>0.33</v>
      </c>
      <c r="AL10" s="2">
        <v>0.05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15">
        <v>2.66</v>
      </c>
      <c r="AY10" s="15">
        <v>2.06</v>
      </c>
      <c r="AZ10" s="15">
        <v>1.71</v>
      </c>
      <c r="BA10" s="16">
        <v>35.700000000000003</v>
      </c>
      <c r="BB10" s="15">
        <v>0.56000000000000005</v>
      </c>
      <c r="BC10" s="16">
        <v>20.3</v>
      </c>
      <c r="BD10" s="15">
        <v>0.97</v>
      </c>
      <c r="BE10" s="16">
        <v>32</v>
      </c>
      <c r="BF10" s="16">
        <v>18.5</v>
      </c>
      <c r="BG10" s="16">
        <v>13.5</v>
      </c>
      <c r="BH10" s="15">
        <v>0.13</v>
      </c>
      <c r="BI10" s="4">
        <v>4.4000000000000004</v>
      </c>
      <c r="BJ10" s="6">
        <v>11.4</v>
      </c>
      <c r="BK10" s="2">
        <v>11.4</v>
      </c>
      <c r="BL10" s="3">
        <v>0.27</v>
      </c>
      <c r="BM10" s="2">
        <v>5.8000000000000003E-2</v>
      </c>
      <c r="BN10" s="17"/>
      <c r="BP10" s="17"/>
      <c r="CE10" s="2">
        <v>14.7</v>
      </c>
      <c r="CF10" s="2">
        <v>12.8</v>
      </c>
      <c r="CG10" s="2">
        <v>0.87</v>
      </c>
      <c r="CH10" s="2">
        <v>2.4E-2</v>
      </c>
      <c r="CI10" s="2">
        <v>21</v>
      </c>
      <c r="CJ10" s="2">
        <v>1.4999999999999999E-2</v>
      </c>
      <c r="CK10" s="2">
        <v>14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>
        <v>2.66</v>
      </c>
      <c r="CX10" s="2">
        <v>1.99</v>
      </c>
      <c r="CY10" s="2">
        <v>1.59</v>
      </c>
      <c r="CZ10" s="2">
        <v>40.200000000000003</v>
      </c>
      <c r="DA10" s="2">
        <v>0.67</v>
      </c>
      <c r="DB10" s="2">
        <v>25.2</v>
      </c>
      <c r="DC10" s="2">
        <v>1</v>
      </c>
      <c r="DD10" s="2">
        <v>32</v>
      </c>
      <c r="DE10" s="2">
        <v>18.5</v>
      </c>
      <c r="DF10" s="2">
        <v>13.5</v>
      </c>
      <c r="DG10" s="2">
        <v>0.5</v>
      </c>
      <c r="DH10" s="2">
        <v>4.4000000000000004</v>
      </c>
      <c r="DI10" s="3">
        <v>6.8</v>
      </c>
      <c r="DJ10" s="2">
        <v>7.1</v>
      </c>
      <c r="DK10" s="3">
        <v>0.36</v>
      </c>
      <c r="DL10" s="2">
        <v>4.5999999999999999E-2</v>
      </c>
      <c r="DM10" s="2"/>
      <c r="DN10" s="2"/>
      <c r="DO10" s="2"/>
      <c r="DP10" s="19"/>
      <c r="DX10" s="5">
        <v>2.66</v>
      </c>
      <c r="DY10" s="5">
        <v>1.94</v>
      </c>
      <c r="DZ10" s="5">
        <v>1.51</v>
      </c>
      <c r="EA10" s="5">
        <v>43.2</v>
      </c>
      <c r="EB10" s="5">
        <v>0.76</v>
      </c>
      <c r="EC10" s="5">
        <v>28.4</v>
      </c>
      <c r="ED10" s="5">
        <v>0.99</v>
      </c>
      <c r="EE10" s="5">
        <v>32</v>
      </c>
      <c r="EF10" s="5">
        <v>18.5</v>
      </c>
      <c r="EG10" s="5">
        <v>13.5</v>
      </c>
      <c r="EH10" s="5">
        <v>0.73</v>
      </c>
      <c r="EI10" s="2">
        <v>4.4000000000000004</v>
      </c>
      <c r="EJ10" s="22">
        <v>4.2</v>
      </c>
      <c r="EK10" s="22">
        <v>4.5999999999999996</v>
      </c>
      <c r="EL10" s="22">
        <v>0.36</v>
      </c>
      <c r="EM10" s="5">
        <v>3.2000000000000001E-2</v>
      </c>
      <c r="EO10" s="2"/>
      <c r="EP10" s="2"/>
      <c r="EQ10" s="19"/>
      <c r="EY10" s="2">
        <v>2.66</v>
      </c>
      <c r="EZ10" s="2">
        <v>1.91</v>
      </c>
      <c r="FA10" s="2">
        <v>1.47</v>
      </c>
      <c r="FB10" s="2">
        <v>44.8</v>
      </c>
      <c r="FC10" s="2">
        <v>0.81</v>
      </c>
      <c r="FD10" s="2">
        <v>30</v>
      </c>
      <c r="FE10" s="2">
        <v>0.98</v>
      </c>
      <c r="FF10" s="2">
        <v>32</v>
      </c>
      <c r="FG10" s="2">
        <v>18.5</v>
      </c>
      <c r="FH10" s="2">
        <v>13.5</v>
      </c>
      <c r="FI10" s="2">
        <v>0.85</v>
      </c>
      <c r="FJ10" s="2">
        <v>4.4000000000000004</v>
      </c>
      <c r="FK10" s="22">
        <v>4.2</v>
      </c>
      <c r="FL10" s="22">
        <v>4.5</v>
      </c>
      <c r="FM10" s="22">
        <v>0.46</v>
      </c>
      <c r="FN10" s="5">
        <v>0.03</v>
      </c>
      <c r="FO10" s="5">
        <v>6.2</v>
      </c>
      <c r="FP10" s="5">
        <v>5.3</v>
      </c>
      <c r="FQ10" s="5">
        <v>0.85</v>
      </c>
      <c r="FR10" s="5">
        <f>IF(FL10&gt;0,ROUND(FL10*0.84,1),"")</f>
        <v>3.8</v>
      </c>
      <c r="FS10" s="5">
        <v>2.4E-2</v>
      </c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>
        <v>2.66</v>
      </c>
      <c r="GF10" s="2">
        <v>1.9</v>
      </c>
      <c r="GG10" s="2">
        <v>1.46</v>
      </c>
      <c r="GH10" s="2">
        <v>45.2</v>
      </c>
      <c r="GI10" s="2">
        <v>0.83</v>
      </c>
      <c r="GJ10" s="2">
        <v>30.5</v>
      </c>
      <c r="GK10" s="2">
        <v>0.98</v>
      </c>
      <c r="GL10" s="2">
        <v>32</v>
      </c>
      <c r="GM10" s="2">
        <v>18.5</v>
      </c>
      <c r="GN10" s="2">
        <v>13.5</v>
      </c>
      <c r="GO10" s="2">
        <v>0.89</v>
      </c>
      <c r="GP10" s="2">
        <v>4.4000000000000004</v>
      </c>
      <c r="GQ10" s="2">
        <v>4.0999999999999996</v>
      </c>
      <c r="GR10" s="2">
        <v>4.7</v>
      </c>
      <c r="GS10" s="3">
        <v>0.45</v>
      </c>
      <c r="GT10" s="2">
        <v>2.8000000000000001E-2</v>
      </c>
      <c r="GU10" s="2">
        <v>3.7</v>
      </c>
      <c r="GV10" s="2">
        <v>3.1</v>
      </c>
      <c r="GW10" s="2">
        <v>0.84</v>
      </c>
      <c r="GX10" s="5">
        <f>IF(GR10&gt;0,ROUND(GR10*0.79,1),"")</f>
        <v>3.7</v>
      </c>
      <c r="GY10" s="2">
        <v>2.4E-2</v>
      </c>
    </row>
    <row r="11" spans="1:207" s="5" customFormat="1" ht="11.95" customHeight="1" x14ac:dyDescent="0.3">
      <c r="A11" s="10" t="s">
        <v>74</v>
      </c>
      <c r="B11" s="11">
        <v>2</v>
      </c>
      <c r="C11" s="12">
        <v>0.4</v>
      </c>
      <c r="D11" s="13" t="s">
        <v>417</v>
      </c>
      <c r="E11" s="14" t="s">
        <v>456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5">
        <v>2.68</v>
      </c>
      <c r="R11" s="15">
        <v>2.06</v>
      </c>
      <c r="S11" s="15">
        <v>1.69</v>
      </c>
      <c r="T11" s="16">
        <v>36.799999999999997</v>
      </c>
      <c r="U11" s="15">
        <v>0.57999999999999996</v>
      </c>
      <c r="V11" s="16">
        <v>21.6</v>
      </c>
      <c r="W11" s="15">
        <v>0.99</v>
      </c>
      <c r="X11" s="16">
        <v>34.5</v>
      </c>
      <c r="Y11" s="16">
        <v>23.3</v>
      </c>
      <c r="Z11" s="16">
        <v>11.2</v>
      </c>
      <c r="AA11" s="15">
        <v>-0.15</v>
      </c>
      <c r="AB11" s="15"/>
      <c r="AC11" s="15"/>
      <c r="AD11" s="4"/>
      <c r="AE11" s="15"/>
      <c r="AF11" s="4">
        <v>6.4</v>
      </c>
      <c r="AG11" s="6"/>
      <c r="AH11" s="6"/>
      <c r="AI11" s="2">
        <v>13.1</v>
      </c>
      <c r="AJ11" s="4">
        <v>14.6</v>
      </c>
      <c r="AK11" s="3">
        <v>0.3</v>
      </c>
      <c r="AL11" s="2">
        <v>7.0999999999999994E-2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15">
        <v>2.68</v>
      </c>
      <c r="AY11" s="15">
        <v>2</v>
      </c>
      <c r="AZ11" s="15">
        <v>1.61</v>
      </c>
      <c r="BA11" s="16">
        <v>40</v>
      </c>
      <c r="BB11" s="15">
        <v>0.67</v>
      </c>
      <c r="BC11" s="16">
        <v>24.1</v>
      </c>
      <c r="BD11" s="15">
        <v>0.97</v>
      </c>
      <c r="BE11" s="16">
        <v>34.5</v>
      </c>
      <c r="BF11" s="16">
        <v>23.3</v>
      </c>
      <c r="BG11" s="16">
        <v>11.2</v>
      </c>
      <c r="BH11" s="15">
        <v>7.0000000000000007E-2</v>
      </c>
      <c r="BI11" s="4">
        <v>6.4</v>
      </c>
      <c r="BJ11" s="4">
        <v>12</v>
      </c>
      <c r="BK11" s="2">
        <v>12</v>
      </c>
      <c r="BL11" s="3">
        <v>0.28000000000000003</v>
      </c>
      <c r="BM11" s="2">
        <v>5.7000000000000002E-2</v>
      </c>
      <c r="BN11" s="17"/>
      <c r="CE11" s="2">
        <v>13.1</v>
      </c>
      <c r="CF11" s="2">
        <v>11.1</v>
      </c>
      <c r="CG11" s="2">
        <v>0.85</v>
      </c>
      <c r="CH11" s="2">
        <v>2.1000000000000001E-2</v>
      </c>
      <c r="CI11" s="2">
        <v>17</v>
      </c>
      <c r="CJ11" s="2">
        <v>1.2999999999999999E-2</v>
      </c>
      <c r="CK11" s="2">
        <v>11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>
        <v>2.68</v>
      </c>
      <c r="CX11" s="2">
        <v>1.94</v>
      </c>
      <c r="CY11" s="2">
        <v>1.51</v>
      </c>
      <c r="CZ11" s="2">
        <v>43.6</v>
      </c>
      <c r="DA11" s="2">
        <v>0.77</v>
      </c>
      <c r="DB11" s="2">
        <v>28.4</v>
      </c>
      <c r="DC11" s="2">
        <v>0.98</v>
      </c>
      <c r="DD11" s="2">
        <v>34.5</v>
      </c>
      <c r="DE11" s="2">
        <v>23.3</v>
      </c>
      <c r="DF11" s="2">
        <v>11.2</v>
      </c>
      <c r="DG11" s="2">
        <v>0.46</v>
      </c>
      <c r="DH11" s="2">
        <v>6.4</v>
      </c>
      <c r="DI11" s="3">
        <v>8.1</v>
      </c>
      <c r="DJ11" s="2">
        <v>8.9</v>
      </c>
      <c r="DK11" s="3">
        <v>0.36</v>
      </c>
      <c r="DL11" s="2">
        <v>4.4999999999999998E-2</v>
      </c>
      <c r="DM11" s="2"/>
      <c r="DN11" s="2"/>
      <c r="DO11" s="2"/>
      <c r="DP11" s="19"/>
      <c r="DX11" s="5">
        <v>2.68</v>
      </c>
      <c r="DY11" s="5">
        <v>1.91</v>
      </c>
      <c r="DZ11" s="5">
        <v>1.45</v>
      </c>
      <c r="EA11" s="5">
        <v>45.8</v>
      </c>
      <c r="EB11" s="5">
        <v>0.85</v>
      </c>
      <c r="EC11" s="5">
        <v>31.5</v>
      </c>
      <c r="ED11" s="5">
        <v>1</v>
      </c>
      <c r="EE11" s="5">
        <v>34.5</v>
      </c>
      <c r="EF11" s="5">
        <v>23.3</v>
      </c>
      <c r="EG11" s="5">
        <v>11.2</v>
      </c>
      <c r="EH11" s="5">
        <v>0.73</v>
      </c>
      <c r="EI11" s="2">
        <v>6.4</v>
      </c>
      <c r="EJ11" s="22">
        <v>3.7</v>
      </c>
      <c r="EK11" s="22">
        <v>4.3</v>
      </c>
      <c r="EL11" s="22">
        <v>0.39</v>
      </c>
      <c r="EM11" s="5">
        <v>2.8000000000000001E-2</v>
      </c>
      <c r="EO11" s="2"/>
      <c r="EP11" s="2"/>
      <c r="EQ11" s="19"/>
      <c r="EY11" s="2">
        <v>2.68</v>
      </c>
      <c r="EZ11" s="2">
        <v>1.86</v>
      </c>
      <c r="FA11" s="2">
        <v>1.4</v>
      </c>
      <c r="FB11" s="2">
        <v>47.9</v>
      </c>
      <c r="FC11" s="2">
        <v>0.92</v>
      </c>
      <c r="FD11" s="2">
        <v>33.200000000000003</v>
      </c>
      <c r="FE11" s="2">
        <v>0.97</v>
      </c>
      <c r="FF11" s="2">
        <v>34.5</v>
      </c>
      <c r="FG11" s="2">
        <v>23.3</v>
      </c>
      <c r="FH11" s="2">
        <v>11.2</v>
      </c>
      <c r="FI11" s="2">
        <v>0.88</v>
      </c>
      <c r="FJ11" s="2">
        <v>6.4</v>
      </c>
      <c r="FK11" s="22">
        <v>3.7</v>
      </c>
      <c r="FL11" s="22">
        <v>4.0999999999999996</v>
      </c>
      <c r="FM11" s="22">
        <v>0.46</v>
      </c>
      <c r="FN11" s="5">
        <v>2.8000000000000001E-2</v>
      </c>
      <c r="FO11" s="5">
        <v>4.3</v>
      </c>
      <c r="FP11" s="5">
        <v>3.7</v>
      </c>
      <c r="FQ11" s="5">
        <v>0.86</v>
      </c>
      <c r="FR11" s="5">
        <f t="shared" ref="FR11:FR24" si="0">IF(FL11&gt;0,ROUND(FL11*0.84,1),"")</f>
        <v>3.4</v>
      </c>
      <c r="FS11" s="5">
        <v>2.4E-2</v>
      </c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>
        <v>2.68</v>
      </c>
      <c r="GF11" s="2">
        <v>1.87</v>
      </c>
      <c r="GG11" s="2">
        <v>1.4</v>
      </c>
      <c r="GH11" s="2">
        <v>47.8</v>
      </c>
      <c r="GI11" s="2">
        <v>0.92</v>
      </c>
      <c r="GJ11" s="2">
        <v>33.700000000000003</v>
      </c>
      <c r="GK11" s="2">
        <v>0.98</v>
      </c>
      <c r="GL11" s="2">
        <v>34.5</v>
      </c>
      <c r="GM11" s="2">
        <v>23.3</v>
      </c>
      <c r="GN11" s="2">
        <v>11.2</v>
      </c>
      <c r="GO11" s="2">
        <v>0.92</v>
      </c>
      <c r="GP11" s="2">
        <v>6.4</v>
      </c>
      <c r="GQ11" s="2">
        <v>2.5</v>
      </c>
      <c r="GR11" s="2">
        <v>2.6</v>
      </c>
      <c r="GS11" s="3">
        <v>0.44</v>
      </c>
      <c r="GT11" s="2">
        <v>2.4E-2</v>
      </c>
      <c r="GU11" s="2">
        <v>2.9</v>
      </c>
      <c r="GV11" s="2">
        <v>2.2000000000000002</v>
      </c>
      <c r="GW11" s="2">
        <v>0.78</v>
      </c>
      <c r="GX11" s="5">
        <f t="shared" ref="GX11:GX24" si="1">IF(GR11&gt;0,ROUND(GR11*0.79,1),"")</f>
        <v>2.1</v>
      </c>
      <c r="GY11" s="2">
        <v>1.9E-2</v>
      </c>
    </row>
    <row r="12" spans="1:207" s="5" customFormat="1" ht="11.95" customHeight="1" x14ac:dyDescent="0.3">
      <c r="A12" s="10" t="s">
        <v>104</v>
      </c>
      <c r="B12" s="11">
        <v>3</v>
      </c>
      <c r="C12" s="12">
        <v>0.8</v>
      </c>
      <c r="D12" s="13" t="s">
        <v>421</v>
      </c>
      <c r="E12" s="14" t="s">
        <v>456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5">
        <v>2.72</v>
      </c>
      <c r="R12" s="15">
        <v>1.76</v>
      </c>
      <c r="S12" s="15">
        <v>1.41</v>
      </c>
      <c r="T12" s="16">
        <v>48.1</v>
      </c>
      <c r="U12" s="15">
        <v>0.93</v>
      </c>
      <c r="V12" s="16">
        <v>24.6</v>
      </c>
      <c r="W12" s="15">
        <v>0.72</v>
      </c>
      <c r="X12" s="16">
        <v>57.8</v>
      </c>
      <c r="Y12" s="16">
        <v>32.4</v>
      </c>
      <c r="Z12" s="16">
        <v>25.4</v>
      </c>
      <c r="AA12" s="15">
        <v>-0.31</v>
      </c>
      <c r="AB12" s="15"/>
      <c r="AC12" s="15"/>
      <c r="AD12" s="4"/>
      <c r="AE12" s="15"/>
      <c r="AF12" s="4">
        <v>9.1</v>
      </c>
      <c r="AG12" s="6"/>
      <c r="AH12" s="6"/>
      <c r="AI12" s="2">
        <v>15.5</v>
      </c>
      <c r="AJ12" s="4">
        <v>15.7</v>
      </c>
      <c r="AK12" s="3">
        <v>0.25</v>
      </c>
      <c r="AL12" s="2">
        <v>8.1000000000000003E-2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15">
        <v>2.72</v>
      </c>
      <c r="AY12" s="15">
        <v>1.86</v>
      </c>
      <c r="AZ12" s="15">
        <v>1.37</v>
      </c>
      <c r="BA12" s="16">
        <v>49.8</v>
      </c>
      <c r="BB12" s="15">
        <v>0.99</v>
      </c>
      <c r="BC12" s="16">
        <v>36.4</v>
      </c>
      <c r="BD12" s="15">
        <v>1</v>
      </c>
      <c r="BE12" s="16">
        <v>57.8</v>
      </c>
      <c r="BF12" s="16">
        <v>32.4</v>
      </c>
      <c r="BG12" s="16">
        <v>25.4</v>
      </c>
      <c r="BH12" s="15">
        <v>0.16</v>
      </c>
      <c r="BI12" s="4">
        <v>9.1</v>
      </c>
      <c r="BJ12" s="4">
        <v>9.6</v>
      </c>
      <c r="BK12" s="2">
        <v>9.6</v>
      </c>
      <c r="BL12" s="3">
        <v>0.35</v>
      </c>
      <c r="BM12" s="2">
        <v>4.3999999999999997E-2</v>
      </c>
      <c r="BN12" s="20">
        <v>8.6E-3</v>
      </c>
      <c r="BO12" s="21">
        <v>1.6800000000000001E-3</v>
      </c>
      <c r="BP12" s="5">
        <v>3.334301924495614E-6</v>
      </c>
      <c r="BQ12" s="5">
        <v>100</v>
      </c>
      <c r="BR12" s="5">
        <v>0.73</v>
      </c>
      <c r="BS12" s="5">
        <v>6100</v>
      </c>
      <c r="BT12" s="5">
        <v>0.84399999999999997</v>
      </c>
      <c r="BU12" s="5">
        <v>9800</v>
      </c>
      <c r="BV12" s="5">
        <v>28</v>
      </c>
      <c r="BW12" s="5">
        <v>14</v>
      </c>
      <c r="BX12" s="2">
        <v>19</v>
      </c>
      <c r="BY12" s="2">
        <v>11</v>
      </c>
      <c r="BZ12" s="5">
        <v>45400</v>
      </c>
      <c r="CA12" s="5">
        <v>0.2</v>
      </c>
      <c r="CB12" s="5">
        <v>-0.2</v>
      </c>
      <c r="CC12" s="5">
        <v>2.3130000000000002</v>
      </c>
      <c r="CD12" s="5">
        <v>20.999999999999996</v>
      </c>
      <c r="CE12" s="2">
        <v>11.2</v>
      </c>
      <c r="CF12" s="2">
        <v>8</v>
      </c>
      <c r="CG12" s="2">
        <v>0.71</v>
      </c>
      <c r="CH12" s="2">
        <v>2.7E-2</v>
      </c>
      <c r="CI12" s="2">
        <v>11</v>
      </c>
      <c r="CJ12" s="2">
        <v>1.7999999999999999E-2</v>
      </c>
      <c r="CK12" s="2">
        <v>8</v>
      </c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>
        <v>2.72</v>
      </c>
      <c r="CX12" s="2">
        <v>1.8</v>
      </c>
      <c r="CY12" s="2">
        <v>1.28</v>
      </c>
      <c r="CZ12" s="2">
        <v>52.9</v>
      </c>
      <c r="DA12" s="2">
        <v>1.1200000000000001</v>
      </c>
      <c r="DB12" s="2">
        <v>40.6</v>
      </c>
      <c r="DC12" s="2">
        <v>0.98</v>
      </c>
      <c r="DD12" s="2">
        <v>57.8</v>
      </c>
      <c r="DE12" s="2">
        <v>32.4</v>
      </c>
      <c r="DF12" s="2">
        <v>25.4</v>
      </c>
      <c r="DG12" s="2">
        <v>0.32</v>
      </c>
      <c r="DH12" s="2">
        <v>9.1</v>
      </c>
      <c r="DI12" s="3">
        <v>7.4</v>
      </c>
      <c r="DJ12" s="2">
        <v>8</v>
      </c>
      <c r="DK12" s="3">
        <v>0.36</v>
      </c>
      <c r="DL12" s="2">
        <v>4.4999999999999998E-2</v>
      </c>
      <c r="DM12" s="2"/>
      <c r="DN12" s="2"/>
      <c r="DO12" s="2"/>
      <c r="DP12" s="19"/>
      <c r="DX12" s="5">
        <v>2.72</v>
      </c>
      <c r="DY12" s="5">
        <v>1.73</v>
      </c>
      <c r="DZ12" s="5">
        <v>1.18</v>
      </c>
      <c r="EA12" s="5">
        <v>56.5</v>
      </c>
      <c r="EB12" s="5">
        <v>1.3</v>
      </c>
      <c r="EC12" s="5">
        <v>46.2</v>
      </c>
      <c r="ED12" s="5">
        <v>0.97</v>
      </c>
      <c r="EE12" s="5">
        <v>57.8</v>
      </c>
      <c r="EF12" s="5">
        <v>32.4</v>
      </c>
      <c r="EG12" s="5">
        <v>25.4</v>
      </c>
      <c r="EH12" s="5">
        <v>0.54</v>
      </c>
      <c r="EI12" s="2">
        <v>9.1</v>
      </c>
      <c r="EJ12" s="22">
        <v>4.7</v>
      </c>
      <c r="EK12" s="22">
        <v>5.3</v>
      </c>
      <c r="EL12" s="22">
        <v>0.41</v>
      </c>
      <c r="EM12" s="5">
        <v>2.8000000000000001E-2</v>
      </c>
      <c r="EO12" s="2"/>
      <c r="EP12" s="2"/>
      <c r="EQ12" s="19"/>
      <c r="EY12" s="2">
        <v>2.72</v>
      </c>
      <c r="EZ12" s="2">
        <v>1.72</v>
      </c>
      <c r="FA12" s="2">
        <v>1.1599999999999999</v>
      </c>
      <c r="FB12" s="2">
        <v>57.4</v>
      </c>
      <c r="FC12" s="2">
        <v>1.35</v>
      </c>
      <c r="FD12" s="2">
        <v>48.5</v>
      </c>
      <c r="FE12" s="2">
        <v>0.98</v>
      </c>
      <c r="FF12" s="2">
        <v>57.8</v>
      </c>
      <c r="FG12" s="2">
        <v>32.4</v>
      </c>
      <c r="FH12" s="2">
        <v>25.4</v>
      </c>
      <c r="FI12" s="2">
        <v>0.63</v>
      </c>
      <c r="FJ12" s="2">
        <v>9.1</v>
      </c>
      <c r="FK12" s="22">
        <v>4.8</v>
      </c>
      <c r="FL12" s="22">
        <v>5.0999999999999996</v>
      </c>
      <c r="FM12" s="22">
        <v>0.37</v>
      </c>
      <c r="FN12" s="5">
        <v>2.7E-2</v>
      </c>
      <c r="FO12" s="5">
        <v>3.7</v>
      </c>
      <c r="FP12" s="5">
        <v>3.2</v>
      </c>
      <c r="FQ12" s="5">
        <v>0.86</v>
      </c>
      <c r="FR12" s="5">
        <f t="shared" si="0"/>
        <v>4.3</v>
      </c>
      <c r="FS12" s="5">
        <v>2.1999999999999999E-2</v>
      </c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>
        <v>2.72</v>
      </c>
      <c r="GF12" s="2">
        <v>1.72</v>
      </c>
      <c r="GG12" s="2">
        <v>1.1399999999999999</v>
      </c>
      <c r="GH12" s="2">
        <v>57.9</v>
      </c>
      <c r="GI12" s="2">
        <v>1.38</v>
      </c>
      <c r="GJ12" s="2">
        <v>50.3</v>
      </c>
      <c r="GK12" s="2">
        <v>0.99</v>
      </c>
      <c r="GL12" s="2">
        <v>57.8</v>
      </c>
      <c r="GM12" s="2">
        <v>32.4</v>
      </c>
      <c r="GN12" s="2">
        <v>25.4</v>
      </c>
      <c r="GO12" s="2">
        <v>0.7</v>
      </c>
      <c r="GP12" s="2">
        <v>9.1</v>
      </c>
      <c r="GQ12" s="2">
        <v>4</v>
      </c>
      <c r="GR12" s="2">
        <v>4.2</v>
      </c>
      <c r="GS12" s="3">
        <v>0.38</v>
      </c>
      <c r="GT12" s="2">
        <v>2.1999999999999999E-2</v>
      </c>
      <c r="GU12" s="2">
        <v>3.7</v>
      </c>
      <c r="GV12" s="2">
        <v>3</v>
      </c>
      <c r="GW12" s="2">
        <v>0.82</v>
      </c>
      <c r="GX12" s="5">
        <f t="shared" si="1"/>
        <v>3.3</v>
      </c>
      <c r="GY12" s="2">
        <v>1.7000000000000001E-2</v>
      </c>
    </row>
    <row r="13" spans="1:207" s="5" customFormat="1" ht="11.95" customHeight="1" x14ac:dyDescent="0.3">
      <c r="A13" s="10" t="s">
        <v>335</v>
      </c>
      <c r="B13" s="11">
        <v>19</v>
      </c>
      <c r="C13" s="12">
        <v>0.4</v>
      </c>
      <c r="D13" s="13" t="s">
        <v>427</v>
      </c>
      <c r="E13" s="14" t="s">
        <v>456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>
        <v>2.54</v>
      </c>
      <c r="R13" s="15">
        <v>1.87</v>
      </c>
      <c r="S13" s="15">
        <v>1.44</v>
      </c>
      <c r="T13" s="16">
        <v>43.4</v>
      </c>
      <c r="U13" s="15">
        <v>0.77</v>
      </c>
      <c r="V13" s="16">
        <v>30.1</v>
      </c>
      <c r="W13" s="15">
        <v>1</v>
      </c>
      <c r="X13" s="16">
        <v>56.3</v>
      </c>
      <c r="Y13" s="16">
        <v>32.9</v>
      </c>
      <c r="Z13" s="16">
        <v>23.4</v>
      </c>
      <c r="AA13" s="15">
        <v>-0.12</v>
      </c>
      <c r="AB13" s="15"/>
      <c r="AC13" s="15"/>
      <c r="AD13" s="4"/>
      <c r="AE13" s="15"/>
      <c r="AF13" s="4">
        <v>14.8</v>
      </c>
      <c r="AG13" s="6"/>
      <c r="AH13" s="6"/>
      <c r="AI13" s="2">
        <v>14.3</v>
      </c>
      <c r="AJ13" s="4">
        <v>15.6</v>
      </c>
      <c r="AK13" s="3">
        <v>0.25</v>
      </c>
      <c r="AL13" s="2">
        <v>6.2E-2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15">
        <v>2.54</v>
      </c>
      <c r="AY13" s="15">
        <v>1.82</v>
      </c>
      <c r="AZ13" s="15">
        <v>1.36</v>
      </c>
      <c r="BA13" s="16">
        <v>46.4</v>
      </c>
      <c r="BB13" s="15">
        <v>0.87</v>
      </c>
      <c r="BC13" s="16">
        <v>33.799999999999997</v>
      </c>
      <c r="BD13" s="15">
        <v>0.99</v>
      </c>
      <c r="BE13" s="16">
        <v>56.3</v>
      </c>
      <c r="BF13" s="16">
        <v>32.9</v>
      </c>
      <c r="BG13" s="16">
        <v>23.4</v>
      </c>
      <c r="BH13" s="15">
        <v>0.04</v>
      </c>
      <c r="BI13" s="4">
        <v>14.8</v>
      </c>
      <c r="BJ13" s="4">
        <v>11.1</v>
      </c>
      <c r="BK13" s="2">
        <v>11.1</v>
      </c>
      <c r="BL13" s="3">
        <v>0.36</v>
      </c>
      <c r="BM13" s="2">
        <v>5.3999999999999999E-2</v>
      </c>
      <c r="BN13" s="17"/>
      <c r="CE13" s="2">
        <v>11.7</v>
      </c>
      <c r="CF13" s="2">
        <v>9.4</v>
      </c>
      <c r="CG13" s="2">
        <v>0.8</v>
      </c>
      <c r="CH13" s="2">
        <v>0.03</v>
      </c>
      <c r="CI13" s="2">
        <v>18</v>
      </c>
      <c r="CJ13" s="2">
        <v>1.7999999999999999E-2</v>
      </c>
      <c r="CK13" s="2">
        <v>11</v>
      </c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>
        <v>2.54</v>
      </c>
      <c r="CX13" s="2">
        <v>1.75</v>
      </c>
      <c r="CY13" s="2">
        <v>1.25</v>
      </c>
      <c r="CZ13" s="2">
        <v>51</v>
      </c>
      <c r="DA13" s="2">
        <v>1.04</v>
      </c>
      <c r="DB13" s="2">
        <v>40.5</v>
      </c>
      <c r="DC13" s="2">
        <v>0.99</v>
      </c>
      <c r="DD13" s="2">
        <v>56.3</v>
      </c>
      <c r="DE13" s="2">
        <v>32.9</v>
      </c>
      <c r="DF13" s="2">
        <v>23.4</v>
      </c>
      <c r="DG13" s="2">
        <v>0.32</v>
      </c>
      <c r="DH13" s="2">
        <v>14.8</v>
      </c>
      <c r="DI13" s="3">
        <v>8.6</v>
      </c>
      <c r="DJ13" s="2">
        <v>9.3000000000000007</v>
      </c>
      <c r="DK13" s="3">
        <v>0.41</v>
      </c>
      <c r="DL13" s="2">
        <v>4.9000000000000002E-2</v>
      </c>
      <c r="DM13" s="2"/>
      <c r="DN13" s="2"/>
      <c r="DO13" s="2"/>
      <c r="DP13" s="19"/>
      <c r="DX13" s="5">
        <v>2.54</v>
      </c>
      <c r="DY13" s="5">
        <v>1.71</v>
      </c>
      <c r="DZ13" s="5">
        <v>1.2</v>
      </c>
      <c r="EA13" s="5">
        <v>52.9</v>
      </c>
      <c r="EB13" s="5">
        <v>1.1200000000000001</v>
      </c>
      <c r="EC13" s="5">
        <v>42.8</v>
      </c>
      <c r="ED13" s="5">
        <v>0.97</v>
      </c>
      <c r="EE13" s="5">
        <v>56.3</v>
      </c>
      <c r="EF13" s="5">
        <v>32.9</v>
      </c>
      <c r="EG13" s="5">
        <v>23.4</v>
      </c>
      <c r="EH13" s="5">
        <v>0.42</v>
      </c>
      <c r="EI13" s="2">
        <v>14.8</v>
      </c>
      <c r="EJ13" s="22">
        <v>5.0999999999999996</v>
      </c>
      <c r="EK13" s="22">
        <v>5.8</v>
      </c>
      <c r="EL13" s="22">
        <v>0.41</v>
      </c>
      <c r="EM13" s="5">
        <v>2.9000000000000001E-2</v>
      </c>
      <c r="EO13" s="2"/>
      <c r="EP13" s="2"/>
      <c r="EQ13" s="19"/>
      <c r="EY13" s="2">
        <v>2.54</v>
      </c>
      <c r="EZ13" s="2">
        <v>1.68</v>
      </c>
      <c r="FA13" s="2">
        <v>1.1499999999999999</v>
      </c>
      <c r="FB13" s="2">
        <v>54.9</v>
      </c>
      <c r="FC13" s="2">
        <v>1.21</v>
      </c>
      <c r="FD13" s="2">
        <v>46.5</v>
      </c>
      <c r="FE13" s="2">
        <v>0.97</v>
      </c>
      <c r="FF13" s="2">
        <v>56.3</v>
      </c>
      <c r="FG13" s="2">
        <v>32.9</v>
      </c>
      <c r="FH13" s="2">
        <v>23.4</v>
      </c>
      <c r="FI13" s="2">
        <v>0.57999999999999996</v>
      </c>
      <c r="FJ13" s="2">
        <v>14.8</v>
      </c>
      <c r="FK13" s="22">
        <v>5.0999999999999996</v>
      </c>
      <c r="FL13" s="22">
        <v>5.5</v>
      </c>
      <c r="FM13" s="22">
        <v>0.38</v>
      </c>
      <c r="FN13" s="5">
        <v>2.8000000000000001E-2</v>
      </c>
      <c r="FO13" s="5">
        <v>4.5999999999999996</v>
      </c>
      <c r="FP13" s="5">
        <v>4.0999999999999996</v>
      </c>
      <c r="FQ13" s="5">
        <v>0.89</v>
      </c>
      <c r="FR13" s="5">
        <f t="shared" si="0"/>
        <v>4.5999999999999996</v>
      </c>
      <c r="FS13" s="5">
        <v>2.7E-2</v>
      </c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>
        <v>2.54</v>
      </c>
      <c r="GF13" s="2">
        <v>1.7</v>
      </c>
      <c r="GG13" s="2">
        <v>1.1499999999999999</v>
      </c>
      <c r="GH13" s="2">
        <v>54.6</v>
      </c>
      <c r="GI13" s="2">
        <v>1.2</v>
      </c>
      <c r="GJ13" s="2">
        <v>47</v>
      </c>
      <c r="GK13" s="2">
        <v>0.99</v>
      </c>
      <c r="GL13" s="2">
        <v>56.3</v>
      </c>
      <c r="GM13" s="2">
        <v>32.9</v>
      </c>
      <c r="GN13" s="2">
        <v>23.4</v>
      </c>
      <c r="GO13" s="2">
        <v>0.6</v>
      </c>
      <c r="GP13" s="2">
        <v>14.8</v>
      </c>
      <c r="GQ13" s="2">
        <v>4.9000000000000004</v>
      </c>
      <c r="GR13" s="2">
        <v>5.3</v>
      </c>
      <c r="GS13" s="3">
        <v>0.38</v>
      </c>
      <c r="GT13" s="2">
        <v>2.1999999999999999E-2</v>
      </c>
      <c r="GU13" s="2">
        <v>4.5</v>
      </c>
      <c r="GV13" s="2">
        <v>3.8</v>
      </c>
      <c r="GW13" s="2">
        <v>0.84</v>
      </c>
      <c r="GX13" s="5">
        <f t="shared" si="1"/>
        <v>4.2</v>
      </c>
      <c r="GY13" s="2">
        <v>1.7999999999999999E-2</v>
      </c>
    </row>
    <row r="14" spans="1:207" s="5" customFormat="1" ht="11.95" customHeight="1" x14ac:dyDescent="0.3">
      <c r="A14" s="10" t="s">
        <v>362</v>
      </c>
      <c r="B14" s="11">
        <v>20</v>
      </c>
      <c r="C14" s="12">
        <v>0.4</v>
      </c>
      <c r="D14" s="13" t="s">
        <v>421</v>
      </c>
      <c r="E14" s="14" t="s">
        <v>456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5">
        <v>2.71</v>
      </c>
      <c r="R14" s="15">
        <v>1.78</v>
      </c>
      <c r="S14" s="15">
        <v>1.44</v>
      </c>
      <c r="T14" s="16">
        <v>46.8</v>
      </c>
      <c r="U14" s="15">
        <v>0.88</v>
      </c>
      <c r="V14" s="16">
        <v>23.4</v>
      </c>
      <c r="W14" s="15">
        <v>0.72</v>
      </c>
      <c r="X14" s="16">
        <v>50.3</v>
      </c>
      <c r="Y14" s="16">
        <v>26.9</v>
      </c>
      <c r="Z14" s="16">
        <v>23.4</v>
      </c>
      <c r="AA14" s="15">
        <v>-0.15</v>
      </c>
      <c r="AB14" s="15"/>
      <c r="AC14" s="15"/>
      <c r="AD14" s="4"/>
      <c r="AE14" s="15"/>
      <c r="AF14" s="4">
        <v>7.1</v>
      </c>
      <c r="AG14" s="6"/>
      <c r="AH14" s="6"/>
      <c r="AI14" s="2">
        <v>12.5</v>
      </c>
      <c r="AJ14" s="4">
        <v>13.7</v>
      </c>
      <c r="AK14" s="3">
        <v>0.22</v>
      </c>
      <c r="AL14" s="2">
        <v>7.0999999999999994E-2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15">
        <v>2.71</v>
      </c>
      <c r="AY14" s="15">
        <v>1.87</v>
      </c>
      <c r="AZ14" s="15">
        <v>1.39</v>
      </c>
      <c r="BA14" s="16">
        <v>48.8</v>
      </c>
      <c r="BB14" s="15">
        <v>0.95</v>
      </c>
      <c r="BC14" s="16">
        <v>34.5</v>
      </c>
      <c r="BD14" s="15">
        <v>0.98</v>
      </c>
      <c r="BE14" s="16">
        <v>50.3</v>
      </c>
      <c r="BF14" s="16">
        <v>26.9</v>
      </c>
      <c r="BG14" s="16">
        <v>23.4</v>
      </c>
      <c r="BH14" s="15">
        <v>0.32</v>
      </c>
      <c r="BI14" s="4">
        <v>7.1</v>
      </c>
      <c r="BJ14" s="4">
        <v>9.5</v>
      </c>
      <c r="BK14" s="2">
        <v>9.5</v>
      </c>
      <c r="BL14" s="3">
        <v>0.39</v>
      </c>
      <c r="BM14" s="2">
        <v>0.04</v>
      </c>
      <c r="BN14" s="17"/>
      <c r="CE14" s="2">
        <v>9</v>
      </c>
      <c r="CF14" s="2">
        <v>6.7</v>
      </c>
      <c r="CG14" s="2">
        <v>0.75</v>
      </c>
      <c r="CH14" s="2">
        <v>2.5999999999999999E-2</v>
      </c>
      <c r="CI14" s="2">
        <v>11</v>
      </c>
      <c r="CJ14" s="2">
        <v>1.6E-2</v>
      </c>
      <c r="CK14" s="2">
        <v>7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>
        <v>2.71</v>
      </c>
      <c r="CX14" s="2">
        <v>1.81</v>
      </c>
      <c r="CY14" s="2">
        <v>1.3</v>
      </c>
      <c r="CZ14" s="2">
        <v>51.9</v>
      </c>
      <c r="DA14" s="2">
        <v>1.08</v>
      </c>
      <c r="DB14" s="2">
        <v>39</v>
      </c>
      <c r="DC14" s="2">
        <v>0.98</v>
      </c>
      <c r="DD14" s="2">
        <v>50.3</v>
      </c>
      <c r="DE14" s="2">
        <v>26.9</v>
      </c>
      <c r="DF14" s="2">
        <v>23.4</v>
      </c>
      <c r="DG14" s="2">
        <v>0.52</v>
      </c>
      <c r="DH14" s="2">
        <v>7.1</v>
      </c>
      <c r="DI14" s="3">
        <v>6.3</v>
      </c>
      <c r="DJ14" s="2">
        <v>6.7</v>
      </c>
      <c r="DK14" s="3">
        <v>0.36</v>
      </c>
      <c r="DL14" s="2">
        <v>3.2000000000000001E-2</v>
      </c>
      <c r="DM14" s="2"/>
      <c r="DN14" s="2"/>
      <c r="DO14" s="2"/>
      <c r="DP14" s="19"/>
      <c r="DX14" s="5">
        <v>2.71</v>
      </c>
      <c r="DY14" s="5">
        <v>1.8</v>
      </c>
      <c r="DZ14" s="5">
        <v>1.28</v>
      </c>
      <c r="EA14" s="5">
        <v>52.7</v>
      </c>
      <c r="EB14" s="5">
        <v>1.1100000000000001</v>
      </c>
      <c r="EC14" s="5">
        <v>40.299999999999997</v>
      </c>
      <c r="ED14" s="5">
        <v>0.98</v>
      </c>
      <c r="EE14" s="5">
        <v>50.3</v>
      </c>
      <c r="EF14" s="5">
        <v>26.9</v>
      </c>
      <c r="EG14" s="5">
        <v>23.4</v>
      </c>
      <c r="EH14" s="5">
        <v>0.56999999999999995</v>
      </c>
      <c r="EI14" s="2">
        <v>7.1</v>
      </c>
      <c r="EJ14" s="22">
        <v>4.2</v>
      </c>
      <c r="EK14" s="22">
        <v>4.5</v>
      </c>
      <c r="EL14" s="22">
        <v>0.4</v>
      </c>
      <c r="EM14" s="5">
        <v>1.7999999999999999E-2</v>
      </c>
      <c r="EO14" s="2"/>
      <c r="EP14" s="2"/>
      <c r="EQ14" s="19"/>
      <c r="EY14" s="2">
        <v>2.71</v>
      </c>
      <c r="EZ14" s="2">
        <v>1.76</v>
      </c>
      <c r="FA14" s="2">
        <v>1.23</v>
      </c>
      <c r="FB14" s="2">
        <v>54.5</v>
      </c>
      <c r="FC14" s="2">
        <v>1.2</v>
      </c>
      <c r="FD14" s="2">
        <v>42.8</v>
      </c>
      <c r="FE14" s="2">
        <v>0.97</v>
      </c>
      <c r="FF14" s="2">
        <v>50.3</v>
      </c>
      <c r="FG14" s="2">
        <v>26.9</v>
      </c>
      <c r="FH14" s="2">
        <v>23.4</v>
      </c>
      <c r="FI14" s="2">
        <v>0.68</v>
      </c>
      <c r="FJ14" s="2">
        <v>7.1</v>
      </c>
      <c r="FK14" s="22">
        <v>4.4000000000000004</v>
      </c>
      <c r="FL14" s="22">
        <v>4.9000000000000004</v>
      </c>
      <c r="FM14" s="22">
        <v>0.35</v>
      </c>
      <c r="FN14" s="5">
        <v>1.7999999999999999E-2</v>
      </c>
      <c r="FO14" s="5">
        <v>3.6</v>
      </c>
      <c r="FP14" s="5">
        <v>2.7</v>
      </c>
      <c r="FQ14" s="5">
        <v>0.75</v>
      </c>
      <c r="FR14" s="5">
        <f t="shared" si="0"/>
        <v>4.0999999999999996</v>
      </c>
      <c r="FS14" s="5">
        <v>1.7000000000000001E-2</v>
      </c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>
        <v>2.71</v>
      </c>
      <c r="GF14" s="2">
        <v>1.77</v>
      </c>
      <c r="GG14" s="2">
        <v>1.23</v>
      </c>
      <c r="GH14" s="2">
        <v>54.6</v>
      </c>
      <c r="GI14" s="2">
        <v>1.2</v>
      </c>
      <c r="GJ14" s="2">
        <v>44.1</v>
      </c>
      <c r="GK14" s="2">
        <v>0.99</v>
      </c>
      <c r="GL14" s="2">
        <v>50.3</v>
      </c>
      <c r="GM14" s="2">
        <v>26.9</v>
      </c>
      <c r="GN14" s="2">
        <v>23.4</v>
      </c>
      <c r="GO14" s="2">
        <v>0.74</v>
      </c>
      <c r="GP14" s="2">
        <v>7.1</v>
      </c>
      <c r="GQ14" s="2">
        <v>3.6</v>
      </c>
      <c r="GR14" s="2">
        <v>3.8</v>
      </c>
      <c r="GS14" s="3">
        <v>0.41</v>
      </c>
      <c r="GT14" s="2">
        <v>0.02</v>
      </c>
      <c r="GU14" s="2">
        <v>3.8</v>
      </c>
      <c r="GV14" s="2">
        <v>2.8</v>
      </c>
      <c r="GW14" s="2">
        <v>0.73</v>
      </c>
      <c r="GX14" s="5">
        <f t="shared" si="1"/>
        <v>3</v>
      </c>
      <c r="GY14" s="2">
        <v>1.6E-2</v>
      </c>
    </row>
    <row r="15" spans="1:207" s="5" customFormat="1" ht="11.95" customHeight="1" x14ac:dyDescent="0.3">
      <c r="A15" s="10" t="s">
        <v>388</v>
      </c>
      <c r="B15" s="11">
        <v>22</v>
      </c>
      <c r="C15" s="12">
        <v>0.4</v>
      </c>
      <c r="D15" s="13" t="s">
        <v>428</v>
      </c>
      <c r="E15" s="14" t="s">
        <v>456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5">
        <v>2.5299999999999998</v>
      </c>
      <c r="R15" s="15">
        <v>1.75</v>
      </c>
      <c r="S15" s="15">
        <v>1.38</v>
      </c>
      <c r="T15" s="16">
        <v>45.5</v>
      </c>
      <c r="U15" s="15">
        <v>0.84</v>
      </c>
      <c r="V15" s="16">
        <v>27</v>
      </c>
      <c r="W15" s="15">
        <v>0.82</v>
      </c>
      <c r="X15" s="16">
        <v>46</v>
      </c>
      <c r="Y15" s="16">
        <v>25.9</v>
      </c>
      <c r="Z15" s="16">
        <v>20.100000000000001</v>
      </c>
      <c r="AA15" s="15">
        <v>0.05</v>
      </c>
      <c r="AB15" s="15"/>
      <c r="AC15" s="15"/>
      <c r="AD15" s="4"/>
      <c r="AE15" s="15"/>
      <c r="AF15" s="4">
        <v>9.4</v>
      </c>
      <c r="AG15" s="6"/>
      <c r="AH15" s="6"/>
      <c r="AI15" s="2">
        <v>11.5</v>
      </c>
      <c r="AJ15" s="4">
        <v>12.2</v>
      </c>
      <c r="AK15" s="3">
        <v>0.34</v>
      </c>
      <c r="AL15" s="2">
        <v>5.8000000000000003E-2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15">
        <v>2.5299999999999998</v>
      </c>
      <c r="AY15" s="15">
        <v>1.82</v>
      </c>
      <c r="AZ15" s="15">
        <v>1.36</v>
      </c>
      <c r="BA15" s="16">
        <v>46.2</v>
      </c>
      <c r="BB15" s="15">
        <v>0.86</v>
      </c>
      <c r="BC15" s="16">
        <v>33.9</v>
      </c>
      <c r="BD15" s="15">
        <v>1</v>
      </c>
      <c r="BE15" s="16">
        <v>46</v>
      </c>
      <c r="BF15" s="16">
        <v>25.9</v>
      </c>
      <c r="BG15" s="16">
        <v>20.100000000000001</v>
      </c>
      <c r="BH15" s="15">
        <v>0.4</v>
      </c>
      <c r="BI15" s="4">
        <v>9.4</v>
      </c>
      <c r="BJ15" s="4">
        <v>10.4</v>
      </c>
      <c r="BK15" s="2">
        <v>10.4</v>
      </c>
      <c r="BL15" s="3">
        <v>0.4</v>
      </c>
      <c r="BM15" s="2">
        <v>3.3000000000000002E-2</v>
      </c>
      <c r="BN15" s="20">
        <v>2.6499999999999999E-2</v>
      </c>
      <c r="BO15" s="21">
        <v>2.8999999999999998E-3</v>
      </c>
      <c r="BP15" s="5">
        <v>2.1922447036532379E-5</v>
      </c>
      <c r="BQ15" s="5">
        <v>100</v>
      </c>
      <c r="BR15" s="5">
        <v>0.72</v>
      </c>
      <c r="BS15" s="5">
        <v>5900</v>
      </c>
      <c r="BT15" s="5">
        <v>0.9</v>
      </c>
      <c r="BU15" s="5">
        <v>11900</v>
      </c>
      <c r="BV15" s="5">
        <v>30</v>
      </c>
      <c r="BW15" s="5">
        <v>16</v>
      </c>
      <c r="BX15" s="2">
        <v>18</v>
      </c>
      <c r="BY15" s="2">
        <v>10</v>
      </c>
      <c r="BZ15" s="5">
        <v>61900</v>
      </c>
      <c r="CA15" s="5">
        <v>0.22</v>
      </c>
      <c r="CB15" s="5">
        <v>1.3</v>
      </c>
      <c r="CC15" s="5">
        <v>2.875</v>
      </c>
      <c r="CD15" s="5">
        <v>15</v>
      </c>
      <c r="CE15" s="2">
        <v>9.9</v>
      </c>
      <c r="CF15" s="2">
        <v>7.5</v>
      </c>
      <c r="CG15" s="2">
        <v>0.75</v>
      </c>
      <c r="CH15" s="2">
        <v>2.3E-2</v>
      </c>
      <c r="CI15" s="2">
        <v>12</v>
      </c>
      <c r="CJ15" s="2">
        <v>1.4E-2</v>
      </c>
      <c r="CK15" s="2">
        <v>7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>
        <v>2.5299999999999998</v>
      </c>
      <c r="CX15" s="2">
        <v>1.76</v>
      </c>
      <c r="CY15" s="2">
        <v>1.27</v>
      </c>
      <c r="CZ15" s="2">
        <v>49.7</v>
      </c>
      <c r="DA15" s="2">
        <v>0.99</v>
      </c>
      <c r="DB15" s="2">
        <v>38.4</v>
      </c>
      <c r="DC15" s="2">
        <v>0.98</v>
      </c>
      <c r="DD15" s="2">
        <v>46</v>
      </c>
      <c r="DE15" s="2">
        <v>25.9</v>
      </c>
      <c r="DF15" s="2">
        <v>20.100000000000001</v>
      </c>
      <c r="DG15" s="2">
        <v>0.62</v>
      </c>
      <c r="DH15" s="2">
        <v>9.4</v>
      </c>
      <c r="DI15" s="3">
        <v>5.7</v>
      </c>
      <c r="DJ15" s="2">
        <v>6.4</v>
      </c>
      <c r="DK15" s="3">
        <v>0.37</v>
      </c>
      <c r="DL15" s="2">
        <v>3.5999999999999997E-2</v>
      </c>
      <c r="DM15" s="2"/>
      <c r="DN15" s="2"/>
      <c r="DO15" s="2"/>
      <c r="DP15" s="19"/>
      <c r="DX15" s="5">
        <v>2.5299999999999998</v>
      </c>
      <c r="DY15" s="5">
        <v>1.75</v>
      </c>
      <c r="DZ15" s="5">
        <v>1.25</v>
      </c>
      <c r="EA15" s="5">
        <v>50.6</v>
      </c>
      <c r="EB15" s="5">
        <v>1.02</v>
      </c>
      <c r="EC15" s="5">
        <v>39.9</v>
      </c>
      <c r="ED15" s="5">
        <v>0.99</v>
      </c>
      <c r="EE15" s="5">
        <v>46</v>
      </c>
      <c r="EF15" s="5">
        <v>25.9</v>
      </c>
      <c r="EG15" s="5">
        <v>20.100000000000001</v>
      </c>
      <c r="EH15" s="5">
        <v>0.7</v>
      </c>
      <c r="EI15" s="2">
        <v>9.4</v>
      </c>
      <c r="EJ15" s="22">
        <v>3.7</v>
      </c>
      <c r="EK15" s="22">
        <v>3.8</v>
      </c>
      <c r="EL15" s="22">
        <v>0.36</v>
      </c>
      <c r="EM15" s="5">
        <v>0.02</v>
      </c>
      <c r="EO15" s="2"/>
      <c r="EP15" s="2"/>
      <c r="EQ15" s="19"/>
      <c r="EY15" s="2">
        <v>2.5299999999999998</v>
      </c>
      <c r="EZ15" s="2">
        <v>1.72</v>
      </c>
      <c r="FA15" s="2">
        <v>1.21</v>
      </c>
      <c r="FB15" s="2">
        <v>52.1</v>
      </c>
      <c r="FC15" s="2">
        <v>1.0900000000000001</v>
      </c>
      <c r="FD15" s="2">
        <v>41.8</v>
      </c>
      <c r="FE15" s="2">
        <v>0.97</v>
      </c>
      <c r="FF15" s="2">
        <v>46</v>
      </c>
      <c r="FG15" s="2">
        <v>25.9</v>
      </c>
      <c r="FH15" s="2">
        <v>20.100000000000001</v>
      </c>
      <c r="FI15" s="2">
        <v>0.79</v>
      </c>
      <c r="FJ15" s="2">
        <v>9.4</v>
      </c>
      <c r="FK15" s="22">
        <v>3.7</v>
      </c>
      <c r="FL15" s="22">
        <v>4.0999999999999996</v>
      </c>
      <c r="FM15" s="22">
        <v>0.42</v>
      </c>
      <c r="FN15" s="5">
        <v>2.1000000000000001E-2</v>
      </c>
      <c r="FO15" s="5">
        <v>3.5</v>
      </c>
      <c r="FP15" s="5">
        <v>2.8</v>
      </c>
      <c r="FQ15" s="5">
        <v>0.8</v>
      </c>
      <c r="FR15" s="5">
        <f t="shared" si="0"/>
        <v>3.4</v>
      </c>
      <c r="FS15" s="5">
        <v>1.6E-2</v>
      </c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>
        <v>2.5299999999999998</v>
      </c>
      <c r="GF15" s="2">
        <v>1.71</v>
      </c>
      <c r="GG15" s="2">
        <v>1.2</v>
      </c>
      <c r="GH15" s="2">
        <v>52.8</v>
      </c>
      <c r="GI15" s="2">
        <v>1.1200000000000001</v>
      </c>
      <c r="GJ15" s="2">
        <v>43.4</v>
      </c>
      <c r="GK15" s="2">
        <v>0.98</v>
      </c>
      <c r="GL15" s="2">
        <v>46</v>
      </c>
      <c r="GM15" s="2">
        <v>25.9</v>
      </c>
      <c r="GN15" s="2">
        <v>20.100000000000001</v>
      </c>
      <c r="GO15" s="2">
        <v>0.87</v>
      </c>
      <c r="GP15" s="2">
        <v>9.4</v>
      </c>
      <c r="GQ15" s="2">
        <v>2.8</v>
      </c>
      <c r="GR15" s="2">
        <v>3.2</v>
      </c>
      <c r="GS15" s="3">
        <v>0.42</v>
      </c>
      <c r="GT15" s="2">
        <v>2.3E-2</v>
      </c>
      <c r="GU15" s="2">
        <v>3.4</v>
      </c>
      <c r="GV15" s="2">
        <v>2.6</v>
      </c>
      <c r="GW15" s="2">
        <v>0.75</v>
      </c>
      <c r="GX15" s="5">
        <f t="shared" si="1"/>
        <v>2.5</v>
      </c>
      <c r="GY15" s="2">
        <v>0.02</v>
      </c>
    </row>
    <row r="16" spans="1:207" s="5" customFormat="1" ht="11.95" customHeight="1" x14ac:dyDescent="0.3">
      <c r="A16" s="10" t="s">
        <v>75</v>
      </c>
      <c r="B16" s="10" t="s">
        <v>431</v>
      </c>
      <c r="C16" s="12">
        <v>0.8</v>
      </c>
      <c r="D16" s="13" t="s">
        <v>418</v>
      </c>
      <c r="E16" s="14" t="s">
        <v>456</v>
      </c>
      <c r="F16" s="4">
        <v>18.7</v>
      </c>
      <c r="G16" s="4">
        <v>6.1</v>
      </c>
      <c r="H16" s="4">
        <v>6.4</v>
      </c>
      <c r="I16" s="4">
        <v>4.0999999999999996</v>
      </c>
      <c r="J16" s="4">
        <v>5.3</v>
      </c>
      <c r="K16" s="4">
        <v>18.899999999999999</v>
      </c>
      <c r="L16" s="4">
        <v>14.5</v>
      </c>
      <c r="M16" s="4">
        <v>26</v>
      </c>
      <c r="N16" s="4"/>
      <c r="O16" s="4"/>
      <c r="P16" s="4"/>
      <c r="Q16" s="15">
        <v>2.71</v>
      </c>
      <c r="R16" s="15">
        <v>2.06</v>
      </c>
      <c r="S16" s="15">
        <v>1.81</v>
      </c>
      <c r="T16" s="16">
        <v>33.200000000000003</v>
      </c>
      <c r="U16" s="15">
        <v>0.5</v>
      </c>
      <c r="V16" s="16">
        <v>13.8</v>
      </c>
      <c r="W16" s="15">
        <v>0.75</v>
      </c>
      <c r="X16" s="16">
        <v>26</v>
      </c>
      <c r="Y16" s="16">
        <v>16.7</v>
      </c>
      <c r="Z16" s="16">
        <v>9.3000000000000007</v>
      </c>
      <c r="AA16" s="15">
        <v>-0.31</v>
      </c>
      <c r="AB16" s="15"/>
      <c r="AC16" s="15"/>
      <c r="AD16" s="4"/>
      <c r="AE16" s="15"/>
      <c r="AF16" s="4"/>
      <c r="AG16" s="6"/>
      <c r="AH16" s="6"/>
      <c r="AI16" s="4"/>
      <c r="AJ16" s="4"/>
      <c r="AK16" s="4"/>
      <c r="AL16" s="7"/>
      <c r="AM16" s="23"/>
      <c r="AN16" s="23"/>
      <c r="AV16" s="24"/>
      <c r="AW16" s="24"/>
      <c r="AX16" s="24"/>
      <c r="AY16" s="24"/>
      <c r="FR16" s="5" t="str">
        <f t="shared" si="0"/>
        <v/>
      </c>
      <c r="GX16" s="5" t="str">
        <f t="shared" si="1"/>
        <v/>
      </c>
    </row>
    <row r="17" spans="1:207" s="5" customFormat="1" ht="11.95" customHeight="1" x14ac:dyDescent="0.3">
      <c r="A17" s="10" t="s">
        <v>76</v>
      </c>
      <c r="B17" s="10" t="s">
        <v>431</v>
      </c>
      <c r="C17" s="12">
        <v>1.4</v>
      </c>
      <c r="D17" s="13" t="s">
        <v>419</v>
      </c>
      <c r="E17" s="14" t="s">
        <v>456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5">
        <v>2.64</v>
      </c>
      <c r="R17" s="15">
        <v>1.79</v>
      </c>
      <c r="S17" s="15">
        <v>1.42</v>
      </c>
      <c r="T17" s="16">
        <v>46.2</v>
      </c>
      <c r="U17" s="15">
        <v>0.86</v>
      </c>
      <c r="V17" s="16">
        <v>26</v>
      </c>
      <c r="W17" s="15">
        <v>0.8</v>
      </c>
      <c r="X17" s="16">
        <v>34.1</v>
      </c>
      <c r="Y17" s="16">
        <v>18.7</v>
      </c>
      <c r="Z17" s="16">
        <v>15.4</v>
      </c>
      <c r="AA17" s="15">
        <v>0.47</v>
      </c>
      <c r="AB17" s="15"/>
      <c r="AC17" s="15"/>
      <c r="AD17" s="4"/>
      <c r="AE17" s="15"/>
      <c r="AF17" s="4">
        <v>7.3</v>
      </c>
      <c r="AG17" s="6"/>
      <c r="AH17" s="6"/>
      <c r="AI17" s="4"/>
      <c r="AJ17" s="4"/>
      <c r="AK17" s="4"/>
      <c r="AL17" s="7"/>
      <c r="AM17" s="23"/>
      <c r="AN17" s="23"/>
      <c r="AV17" s="24"/>
      <c r="AW17" s="24"/>
      <c r="AX17" s="24"/>
      <c r="AY17" s="24"/>
      <c r="FR17" s="5" t="str">
        <f t="shared" si="0"/>
        <v/>
      </c>
      <c r="GX17" s="5" t="str">
        <f t="shared" si="1"/>
        <v/>
      </c>
    </row>
    <row r="18" spans="1:207" s="5" customFormat="1" ht="11.95" customHeight="1" x14ac:dyDescent="0.3">
      <c r="A18" s="10" t="s">
        <v>103</v>
      </c>
      <c r="B18" s="10" t="s">
        <v>433</v>
      </c>
      <c r="C18" s="12">
        <v>0.4</v>
      </c>
      <c r="D18" s="13" t="s">
        <v>421</v>
      </c>
      <c r="E18" s="14" t="s">
        <v>456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5">
        <v>2.7</v>
      </c>
      <c r="R18" s="15">
        <v>1.75</v>
      </c>
      <c r="S18" s="15">
        <v>1.4</v>
      </c>
      <c r="T18" s="16">
        <v>48.1</v>
      </c>
      <c r="U18" s="15">
        <v>0.93</v>
      </c>
      <c r="V18" s="16">
        <v>24.9</v>
      </c>
      <c r="W18" s="15">
        <v>0.73</v>
      </c>
      <c r="X18" s="16">
        <v>55.3</v>
      </c>
      <c r="Y18" s="16">
        <v>31.7</v>
      </c>
      <c r="Z18" s="16">
        <v>23.6</v>
      </c>
      <c r="AA18" s="15">
        <v>-0.28999999999999998</v>
      </c>
      <c r="AB18" s="15"/>
      <c r="AC18" s="15"/>
      <c r="AD18" s="4"/>
      <c r="AE18" s="15"/>
      <c r="AF18" s="4">
        <v>6.8</v>
      </c>
      <c r="AG18" s="6"/>
      <c r="AH18" s="6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15">
        <v>2.7</v>
      </c>
      <c r="AY18" s="15">
        <v>1.87</v>
      </c>
      <c r="AZ18" s="15">
        <v>1.39</v>
      </c>
      <c r="BA18" s="16">
        <v>48.7</v>
      </c>
      <c r="BB18" s="15">
        <v>0.95</v>
      </c>
      <c r="BC18" s="16">
        <v>35.1</v>
      </c>
      <c r="BD18" s="15">
        <v>1</v>
      </c>
      <c r="BE18" s="16">
        <v>55.3</v>
      </c>
      <c r="BF18" s="16">
        <v>31.7</v>
      </c>
      <c r="BG18" s="16">
        <v>23.6</v>
      </c>
      <c r="BH18" s="15">
        <v>0.14000000000000001</v>
      </c>
      <c r="BI18" s="4">
        <v>6.8</v>
      </c>
      <c r="BJ18" s="4"/>
      <c r="BK18" s="4"/>
      <c r="BL18" s="8"/>
      <c r="BN18" s="20">
        <v>1.29E-2</v>
      </c>
      <c r="BO18" s="21">
        <v>1.99E-3</v>
      </c>
      <c r="BP18" s="5">
        <v>5.6634188881011567E-6</v>
      </c>
      <c r="BQ18" s="5">
        <v>100</v>
      </c>
      <c r="BR18" s="5">
        <v>0.7</v>
      </c>
      <c r="BS18" s="5">
        <v>7700</v>
      </c>
      <c r="BT18" s="5">
        <v>0.86899999999999999</v>
      </c>
      <c r="BU18" s="5">
        <v>12600</v>
      </c>
      <c r="BV18" s="5">
        <v>33</v>
      </c>
      <c r="BW18" s="5">
        <v>17</v>
      </c>
      <c r="BX18" s="2">
        <v>20</v>
      </c>
      <c r="BY18" s="2">
        <v>11</v>
      </c>
      <c r="BZ18" s="5">
        <v>42900</v>
      </c>
      <c r="CA18" s="5">
        <v>0.23</v>
      </c>
      <c r="CB18" s="5">
        <v>-0.9</v>
      </c>
      <c r="CC18" s="5">
        <v>2.75</v>
      </c>
      <c r="CD18" s="5">
        <v>13.999999999999998</v>
      </c>
      <c r="FR18" s="5" t="str">
        <f t="shared" si="0"/>
        <v/>
      </c>
      <c r="GX18" s="5" t="str">
        <f t="shared" si="1"/>
        <v/>
      </c>
    </row>
    <row r="19" spans="1:207" s="5" customFormat="1" ht="11.95" customHeight="1" x14ac:dyDescent="0.3">
      <c r="A19" s="10" t="s">
        <v>127</v>
      </c>
      <c r="B19" s="10" t="s">
        <v>435</v>
      </c>
      <c r="C19" s="12">
        <v>0.8</v>
      </c>
      <c r="D19" s="13" t="s">
        <v>421</v>
      </c>
      <c r="E19" s="14" t="s">
        <v>456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5">
        <v>2.74</v>
      </c>
      <c r="R19" s="15">
        <v>1.77</v>
      </c>
      <c r="S19" s="15">
        <v>1.43</v>
      </c>
      <c r="T19" s="16">
        <v>47.7</v>
      </c>
      <c r="U19" s="15">
        <v>0.91</v>
      </c>
      <c r="V19" s="16">
        <v>23.5</v>
      </c>
      <c r="W19" s="15">
        <v>0.71</v>
      </c>
      <c r="X19" s="16">
        <v>59.3</v>
      </c>
      <c r="Y19" s="16">
        <v>33.200000000000003</v>
      </c>
      <c r="Z19" s="16">
        <v>26.1</v>
      </c>
      <c r="AA19" s="15">
        <v>-0.37</v>
      </c>
      <c r="AB19" s="15"/>
      <c r="AC19" s="15"/>
      <c r="AD19" s="4"/>
      <c r="AE19" s="15"/>
      <c r="AF19" s="4">
        <v>6.7</v>
      </c>
      <c r="AG19" s="6"/>
      <c r="AH19" s="6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15">
        <v>2.74</v>
      </c>
      <c r="AY19" s="15">
        <v>1.88</v>
      </c>
      <c r="AZ19" s="15">
        <v>1.39</v>
      </c>
      <c r="BA19" s="16">
        <v>49.3</v>
      </c>
      <c r="BB19" s="15">
        <v>0.97</v>
      </c>
      <c r="BC19" s="16">
        <v>35.1</v>
      </c>
      <c r="BD19" s="15">
        <v>0.99</v>
      </c>
      <c r="BE19" s="16">
        <v>59.3</v>
      </c>
      <c r="BF19" s="16">
        <v>33.200000000000003</v>
      </c>
      <c r="BG19" s="16">
        <v>26.1</v>
      </c>
      <c r="BH19" s="15">
        <v>7.0000000000000007E-2</v>
      </c>
      <c r="BI19" s="4">
        <v>6.7</v>
      </c>
      <c r="BJ19" s="4"/>
      <c r="BK19" s="4"/>
      <c r="BL19" s="8"/>
      <c r="BN19" s="20">
        <v>0.01</v>
      </c>
      <c r="BO19" s="21">
        <v>1.6199999999999999E-3</v>
      </c>
      <c r="BP19" s="5">
        <v>3.1972659654209919E-6</v>
      </c>
      <c r="BQ19" s="5">
        <v>100</v>
      </c>
      <c r="BR19" s="5">
        <v>0.69</v>
      </c>
      <c r="BS19" s="5">
        <v>7900</v>
      </c>
      <c r="BT19" s="5">
        <v>0.88300000000000001</v>
      </c>
      <c r="BU19" s="5">
        <v>11800</v>
      </c>
      <c r="BV19" s="5">
        <v>29</v>
      </c>
      <c r="BW19" s="5">
        <v>15</v>
      </c>
      <c r="BX19" s="2">
        <v>22</v>
      </c>
      <c r="BY19" s="2">
        <v>9</v>
      </c>
      <c r="BZ19" s="5">
        <v>45200</v>
      </c>
      <c r="CA19" s="5">
        <v>0.23</v>
      </c>
      <c r="CB19" s="5">
        <v>0.7</v>
      </c>
      <c r="CC19" s="5">
        <v>1.8129999999999999</v>
      </c>
      <c r="CD19" s="5">
        <v>13.000000000000002</v>
      </c>
      <c r="FR19" s="5" t="str">
        <f t="shared" si="0"/>
        <v/>
      </c>
      <c r="GX19" s="5" t="str">
        <f t="shared" si="1"/>
        <v/>
      </c>
    </row>
    <row r="20" spans="1:207" s="5" customFormat="1" ht="11.95" customHeight="1" x14ac:dyDescent="0.3">
      <c r="A20" s="10" t="s">
        <v>244</v>
      </c>
      <c r="B20" s="10" t="s">
        <v>444</v>
      </c>
      <c r="C20" s="12">
        <v>0.8</v>
      </c>
      <c r="D20" s="13" t="s">
        <v>426</v>
      </c>
      <c r="E20" s="14" t="s">
        <v>456</v>
      </c>
      <c r="F20" s="4">
        <v>11.6</v>
      </c>
      <c r="G20" s="4">
        <v>6.6</v>
      </c>
      <c r="H20" s="4">
        <v>6.5</v>
      </c>
      <c r="I20" s="4">
        <v>6.6</v>
      </c>
      <c r="J20" s="4">
        <v>6.3</v>
      </c>
      <c r="K20" s="4">
        <v>25.5</v>
      </c>
      <c r="L20" s="4">
        <v>20.8</v>
      </c>
      <c r="M20" s="4">
        <v>16.100000000000001</v>
      </c>
      <c r="N20" s="4"/>
      <c r="O20" s="4"/>
      <c r="P20" s="4"/>
      <c r="Q20" s="15">
        <v>2.71</v>
      </c>
      <c r="R20" s="15"/>
      <c r="S20" s="15"/>
      <c r="T20" s="16"/>
      <c r="U20" s="15"/>
      <c r="V20" s="16">
        <v>4</v>
      </c>
      <c r="W20" s="15"/>
      <c r="X20" s="16"/>
      <c r="Y20" s="16"/>
      <c r="Z20" s="16"/>
      <c r="AA20" s="15"/>
      <c r="AB20" s="15">
        <v>4.12</v>
      </c>
      <c r="AC20" s="15">
        <v>1.05</v>
      </c>
      <c r="AD20" s="4">
        <v>1.48</v>
      </c>
      <c r="AE20" s="15">
        <v>1.73</v>
      </c>
      <c r="AF20" s="4"/>
      <c r="AG20" s="6">
        <v>35</v>
      </c>
      <c r="AH20" s="6">
        <v>31</v>
      </c>
      <c r="AI20" s="4"/>
      <c r="AJ20" s="4"/>
      <c r="AK20" s="4"/>
      <c r="AL20" s="4"/>
      <c r="AM20" s="23"/>
      <c r="AN20" s="23"/>
      <c r="FR20" s="5" t="str">
        <f t="shared" si="0"/>
        <v/>
      </c>
      <c r="GX20" s="5" t="str">
        <f t="shared" si="1"/>
        <v/>
      </c>
    </row>
    <row r="21" spans="1:207" s="5" customFormat="1" ht="11.95" customHeight="1" x14ac:dyDescent="0.3">
      <c r="A21" s="10" t="s">
        <v>259</v>
      </c>
      <c r="B21" s="10" t="s">
        <v>445</v>
      </c>
      <c r="C21" s="12">
        <v>0.8</v>
      </c>
      <c r="D21" s="13" t="s">
        <v>426</v>
      </c>
      <c r="E21" s="14" t="s">
        <v>456</v>
      </c>
      <c r="F21" s="4">
        <v>5.3</v>
      </c>
      <c r="G21" s="4">
        <v>3.5</v>
      </c>
      <c r="H21" s="4">
        <v>3.4</v>
      </c>
      <c r="I21" s="4">
        <v>2.2000000000000002</v>
      </c>
      <c r="J21" s="4">
        <v>4.3</v>
      </c>
      <c r="K21" s="4">
        <v>35.700000000000003</v>
      </c>
      <c r="L21" s="4">
        <v>33.6</v>
      </c>
      <c r="M21" s="4">
        <v>12</v>
      </c>
      <c r="N21" s="4"/>
      <c r="O21" s="4"/>
      <c r="P21" s="4"/>
      <c r="Q21" s="15">
        <v>2.69</v>
      </c>
      <c r="R21" s="15"/>
      <c r="S21" s="15"/>
      <c r="T21" s="16"/>
      <c r="U21" s="15"/>
      <c r="V21" s="16">
        <v>15.6</v>
      </c>
      <c r="W21" s="15"/>
      <c r="X21" s="16"/>
      <c r="Y21" s="16"/>
      <c r="Z21" s="16"/>
      <c r="AA21" s="15"/>
      <c r="AB21" s="15">
        <v>6.51</v>
      </c>
      <c r="AC21" s="15">
        <v>1.91</v>
      </c>
      <c r="AD21" s="4">
        <v>1.44</v>
      </c>
      <c r="AE21" s="15">
        <v>1.67</v>
      </c>
      <c r="AF21" s="4"/>
      <c r="AG21" s="6">
        <v>37</v>
      </c>
      <c r="AH21" s="6">
        <v>32</v>
      </c>
      <c r="AI21" s="4"/>
      <c r="AJ21" s="4"/>
      <c r="AK21" s="4"/>
      <c r="AL21" s="4"/>
      <c r="AM21" s="23"/>
      <c r="AN21" s="23"/>
      <c r="FR21" s="5" t="str">
        <f t="shared" si="0"/>
        <v/>
      </c>
      <c r="GX21" s="5" t="str">
        <f t="shared" si="1"/>
        <v/>
      </c>
    </row>
    <row r="22" spans="1:207" s="5" customFormat="1" ht="11.95" customHeight="1" x14ac:dyDescent="0.3">
      <c r="A22" s="10" t="s">
        <v>272</v>
      </c>
      <c r="B22" s="10" t="s">
        <v>446</v>
      </c>
      <c r="C22" s="12">
        <v>0.8</v>
      </c>
      <c r="D22" s="13" t="s">
        <v>426</v>
      </c>
      <c r="E22" s="14" t="s">
        <v>456</v>
      </c>
      <c r="F22" s="4">
        <v>2.8</v>
      </c>
      <c r="G22" s="4">
        <v>7.7</v>
      </c>
      <c r="H22" s="4">
        <v>9</v>
      </c>
      <c r="I22" s="4">
        <v>7.2</v>
      </c>
      <c r="J22" s="4">
        <v>7.2</v>
      </c>
      <c r="K22" s="4">
        <v>23.9</v>
      </c>
      <c r="L22" s="4">
        <v>24.5</v>
      </c>
      <c r="M22" s="4">
        <v>17.7</v>
      </c>
      <c r="N22" s="4"/>
      <c r="O22" s="4"/>
      <c r="P22" s="4"/>
      <c r="Q22" s="15">
        <v>2.72</v>
      </c>
      <c r="R22" s="15"/>
      <c r="S22" s="15"/>
      <c r="T22" s="16"/>
      <c r="U22" s="15"/>
      <c r="V22" s="16">
        <v>13.5</v>
      </c>
      <c r="W22" s="15"/>
      <c r="X22" s="16"/>
      <c r="Y22" s="16"/>
      <c r="Z22" s="16"/>
      <c r="AA22" s="15"/>
      <c r="AB22" s="15">
        <v>2.94</v>
      </c>
      <c r="AC22" s="15">
        <v>0.85</v>
      </c>
      <c r="AD22" s="4">
        <v>1.51</v>
      </c>
      <c r="AE22" s="15">
        <v>1.72</v>
      </c>
      <c r="AF22" s="4"/>
      <c r="AG22" s="6">
        <v>35</v>
      </c>
      <c r="AH22" s="6">
        <v>30</v>
      </c>
      <c r="AI22" s="4"/>
      <c r="AJ22" s="4"/>
      <c r="AK22" s="4"/>
      <c r="AL22" s="4"/>
      <c r="AM22" s="23"/>
      <c r="AN22" s="23"/>
      <c r="FR22" s="5" t="str">
        <f t="shared" si="0"/>
        <v/>
      </c>
      <c r="GX22" s="5" t="str">
        <f t="shared" si="1"/>
        <v/>
      </c>
    </row>
    <row r="23" spans="1:207" s="5" customFormat="1" ht="11.95" customHeight="1" x14ac:dyDescent="0.3">
      <c r="A23" s="10" t="s">
        <v>319</v>
      </c>
      <c r="B23" s="10" t="s">
        <v>450</v>
      </c>
      <c r="C23" s="12">
        <v>0.8</v>
      </c>
      <c r="D23" s="13" t="s">
        <v>421</v>
      </c>
      <c r="E23" s="14" t="s">
        <v>456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5">
        <v>2.61</v>
      </c>
      <c r="R23" s="15">
        <v>1.82</v>
      </c>
      <c r="S23" s="15">
        <v>1.43</v>
      </c>
      <c r="T23" s="16">
        <v>45.3</v>
      </c>
      <c r="U23" s="15">
        <v>0.83</v>
      </c>
      <c r="V23" s="16">
        <v>27.4</v>
      </c>
      <c r="W23" s="15">
        <v>0.86</v>
      </c>
      <c r="X23" s="16">
        <v>50.6</v>
      </c>
      <c r="Y23" s="16">
        <v>29.1</v>
      </c>
      <c r="Z23" s="16">
        <v>21.5</v>
      </c>
      <c r="AA23" s="15">
        <v>-0.08</v>
      </c>
      <c r="AB23" s="15"/>
      <c r="AC23" s="15"/>
      <c r="AD23" s="4"/>
      <c r="AE23" s="15"/>
      <c r="AF23" s="4">
        <v>9.9</v>
      </c>
      <c r="AG23" s="6"/>
      <c r="AH23" s="6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15">
        <v>2.61</v>
      </c>
      <c r="AY23" s="15">
        <v>1.85</v>
      </c>
      <c r="AZ23" s="15">
        <v>1.38</v>
      </c>
      <c r="BA23" s="16">
        <v>47</v>
      </c>
      <c r="BB23" s="15">
        <v>0.89</v>
      </c>
      <c r="BC23" s="16">
        <v>33.700000000000003</v>
      </c>
      <c r="BD23" s="15">
        <v>0.99</v>
      </c>
      <c r="BE23" s="16">
        <v>50.6</v>
      </c>
      <c r="BF23" s="16">
        <v>29.1</v>
      </c>
      <c r="BG23" s="16">
        <v>21.5</v>
      </c>
      <c r="BH23" s="15">
        <v>0.21</v>
      </c>
      <c r="BI23" s="4">
        <v>9.9</v>
      </c>
      <c r="BJ23" s="4"/>
      <c r="BK23" s="4"/>
      <c r="BL23" s="8"/>
      <c r="BN23" s="20">
        <v>1.5599999999999999E-2</v>
      </c>
      <c r="BO23" s="21">
        <v>2.0799999999999998E-3</v>
      </c>
      <c r="BP23" s="5">
        <v>8.4177960619765402E-6</v>
      </c>
      <c r="BQ23" s="5">
        <v>100</v>
      </c>
      <c r="BR23" s="5">
        <v>0.72</v>
      </c>
      <c r="BS23" s="5">
        <v>7300</v>
      </c>
      <c r="BT23" s="5">
        <v>0.81699999999999995</v>
      </c>
      <c r="BU23" s="5">
        <v>13000</v>
      </c>
      <c r="BV23" s="5">
        <v>32</v>
      </c>
      <c r="BW23" s="5">
        <v>16</v>
      </c>
      <c r="BX23" s="2">
        <v>18</v>
      </c>
      <c r="BY23" s="2">
        <v>9</v>
      </c>
      <c r="BZ23" s="5">
        <v>55000</v>
      </c>
      <c r="CA23" s="5">
        <v>0.19</v>
      </c>
      <c r="CB23" s="5">
        <v>-1.4</v>
      </c>
      <c r="CC23" s="5">
        <v>2.1880000000000002</v>
      </c>
      <c r="CD23" s="5">
        <v>19.000000000000004</v>
      </c>
      <c r="FR23" s="5" t="str">
        <f t="shared" si="0"/>
        <v/>
      </c>
      <c r="GX23" s="5" t="str">
        <f t="shared" si="1"/>
        <v/>
      </c>
    </row>
    <row r="24" spans="1:207" s="5" customFormat="1" ht="11.95" customHeight="1" x14ac:dyDescent="0.3">
      <c r="A24" s="10" t="s">
        <v>336</v>
      </c>
      <c r="B24" s="10" t="s">
        <v>451</v>
      </c>
      <c r="C24" s="12">
        <v>0.8</v>
      </c>
      <c r="D24" s="13" t="s">
        <v>421</v>
      </c>
      <c r="E24" s="14" t="s">
        <v>456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5">
        <v>2.68</v>
      </c>
      <c r="R24" s="15">
        <v>1.84</v>
      </c>
      <c r="S24" s="15">
        <v>1.43</v>
      </c>
      <c r="T24" s="16">
        <v>46.6</v>
      </c>
      <c r="U24" s="15">
        <v>0.87</v>
      </c>
      <c r="V24" s="16">
        <v>28.5</v>
      </c>
      <c r="W24" s="15">
        <v>0.88</v>
      </c>
      <c r="X24" s="16">
        <v>50.9</v>
      </c>
      <c r="Y24" s="16">
        <v>30.5</v>
      </c>
      <c r="Z24" s="16">
        <v>20.399999999999999</v>
      </c>
      <c r="AA24" s="15">
        <v>-0.1</v>
      </c>
      <c r="AB24" s="15"/>
      <c r="AC24" s="15"/>
      <c r="AD24" s="4"/>
      <c r="AE24" s="15"/>
      <c r="AF24" s="4">
        <v>8.6</v>
      </c>
      <c r="AG24" s="6"/>
      <c r="AH24" s="6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15">
        <v>2.68</v>
      </c>
      <c r="AY24" s="15">
        <v>1.88</v>
      </c>
      <c r="AZ24" s="15">
        <v>1.42</v>
      </c>
      <c r="BA24" s="16">
        <v>47.1</v>
      </c>
      <c r="BB24" s="15">
        <v>0.89</v>
      </c>
      <c r="BC24" s="16">
        <v>32.5</v>
      </c>
      <c r="BD24" s="15">
        <v>0.98</v>
      </c>
      <c r="BE24" s="16">
        <v>50.9</v>
      </c>
      <c r="BF24" s="16">
        <v>30.5</v>
      </c>
      <c r="BG24" s="16">
        <v>20.399999999999999</v>
      </c>
      <c r="BH24" s="15">
        <v>0.1</v>
      </c>
      <c r="BI24" s="4">
        <v>8.6</v>
      </c>
      <c r="BJ24" s="4"/>
      <c r="BK24" s="4"/>
      <c r="BL24" s="8"/>
      <c r="BN24" s="20">
        <v>1.26E-2</v>
      </c>
      <c r="BO24" s="21">
        <v>1.8699999999999999E-3</v>
      </c>
      <c r="BP24" s="5">
        <v>5.4993258139020481E-6</v>
      </c>
      <c r="BQ24" s="5">
        <v>100</v>
      </c>
      <c r="BR24" s="5">
        <v>0.71</v>
      </c>
      <c r="BS24" s="5">
        <v>6400</v>
      </c>
      <c r="BT24" s="5">
        <v>0.85499999999999998</v>
      </c>
      <c r="BU24" s="5">
        <v>12700</v>
      </c>
      <c r="BV24" s="5">
        <v>31</v>
      </c>
      <c r="BW24" s="5">
        <v>19</v>
      </c>
      <c r="BX24" s="2">
        <v>19</v>
      </c>
      <c r="BY24" s="2">
        <v>12</v>
      </c>
      <c r="BZ24" s="5">
        <v>55900</v>
      </c>
      <c r="CA24" s="5">
        <v>0.18</v>
      </c>
      <c r="CB24" s="5">
        <v>-1.1000000000000001</v>
      </c>
      <c r="CC24" s="5">
        <v>1.875</v>
      </c>
      <c r="CD24" s="5">
        <v>13.999999999999998</v>
      </c>
      <c r="FR24" s="5" t="str">
        <f t="shared" si="0"/>
        <v/>
      </c>
      <c r="GX24" s="5" t="str">
        <f t="shared" si="1"/>
        <v/>
      </c>
    </row>
    <row r="25" spans="1:207" s="5" customFormat="1" ht="11.95" customHeight="1" x14ac:dyDescent="0.3">
      <c r="A25" s="10" t="s">
        <v>185</v>
      </c>
      <c r="B25" s="11">
        <v>8</v>
      </c>
      <c r="C25" s="12">
        <v>7.8</v>
      </c>
      <c r="D25" s="13" t="s">
        <v>423</v>
      </c>
      <c r="E25" s="14" t="s">
        <v>468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5">
        <v>2.69</v>
      </c>
      <c r="R25" s="15">
        <v>2.06</v>
      </c>
      <c r="S25" s="15">
        <v>1.71</v>
      </c>
      <c r="T25" s="16">
        <v>36.5</v>
      </c>
      <c r="U25" s="15">
        <v>0.56999999999999995</v>
      </c>
      <c r="V25" s="16">
        <v>20.6</v>
      </c>
      <c r="W25" s="15">
        <v>0.96</v>
      </c>
      <c r="X25" s="16">
        <v>24.8</v>
      </c>
      <c r="Y25" s="16">
        <v>18.5</v>
      </c>
      <c r="Z25" s="16">
        <v>6.3</v>
      </c>
      <c r="AA25" s="15">
        <v>0.33</v>
      </c>
      <c r="AB25" s="15"/>
      <c r="AC25" s="15"/>
      <c r="AD25" s="4"/>
      <c r="AE25" s="15"/>
      <c r="AF25" s="4"/>
      <c r="AG25" s="6"/>
      <c r="AH25" s="6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15">
        <v>2.69</v>
      </c>
      <c r="AY25" s="15">
        <v>2.0299999999999998</v>
      </c>
      <c r="AZ25" s="15">
        <v>1.65</v>
      </c>
      <c r="BA25" s="16">
        <v>38.799999999999997</v>
      </c>
      <c r="BB25" s="15">
        <v>0.63</v>
      </c>
      <c r="BC25" s="16">
        <v>23.3</v>
      </c>
      <c r="BD25" s="15">
        <v>0.99</v>
      </c>
      <c r="BE25" s="16">
        <v>24.8</v>
      </c>
      <c r="BF25" s="16">
        <v>18.5</v>
      </c>
      <c r="BG25" s="16">
        <v>6.3</v>
      </c>
      <c r="BH25" s="15">
        <v>0.77</v>
      </c>
      <c r="BI25" s="4"/>
      <c r="BJ25" s="4">
        <v>5.4</v>
      </c>
      <c r="BK25" s="2">
        <v>5.4</v>
      </c>
      <c r="BL25" s="3">
        <v>0.31</v>
      </c>
      <c r="BM25" s="2">
        <v>1.9E-2</v>
      </c>
      <c r="BN25" s="17"/>
      <c r="CE25" s="2">
        <v>6.6</v>
      </c>
      <c r="CF25" s="2">
        <v>4.7</v>
      </c>
      <c r="CG25" s="2">
        <v>0.71</v>
      </c>
      <c r="CH25" s="2">
        <v>7.0000000000000001E-3</v>
      </c>
      <c r="CI25" s="2">
        <v>16</v>
      </c>
      <c r="CJ25" s="2">
        <v>7.0000000000000001E-3</v>
      </c>
      <c r="CK25" s="2">
        <v>16</v>
      </c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>
        <v>2.69</v>
      </c>
      <c r="CX25" s="2">
        <v>2.0099999999999998</v>
      </c>
      <c r="CY25" s="2">
        <v>1.62</v>
      </c>
      <c r="CZ25" s="2">
        <v>39.9</v>
      </c>
      <c r="DA25" s="2">
        <v>0.66</v>
      </c>
      <c r="DB25" s="2">
        <v>24.3</v>
      </c>
      <c r="DC25" s="2">
        <v>0.99</v>
      </c>
      <c r="DD25" s="2">
        <v>24.8</v>
      </c>
      <c r="DE25" s="2">
        <v>18.5</v>
      </c>
      <c r="DF25" s="2">
        <v>6.3</v>
      </c>
      <c r="DG25" s="2">
        <v>0.92</v>
      </c>
      <c r="DH25" s="2"/>
      <c r="DI25" s="3">
        <v>3.9</v>
      </c>
      <c r="DJ25" s="2">
        <v>4.2</v>
      </c>
      <c r="DK25" s="3">
        <v>0.3</v>
      </c>
      <c r="DL25" s="2">
        <v>1.6E-2</v>
      </c>
      <c r="DX25" s="5">
        <v>2.69</v>
      </c>
      <c r="DY25" s="5">
        <v>2</v>
      </c>
      <c r="DZ25" s="5">
        <v>1.6</v>
      </c>
      <c r="EA25" s="5">
        <v>40.5</v>
      </c>
      <c r="EB25" s="5">
        <v>0.68</v>
      </c>
      <c r="EC25" s="5">
        <v>24.9</v>
      </c>
      <c r="ED25" s="5">
        <v>0.99</v>
      </c>
      <c r="EE25" s="5">
        <v>24.8</v>
      </c>
      <c r="EF25" s="5">
        <v>18.5</v>
      </c>
      <c r="EG25" s="5">
        <v>6.3</v>
      </c>
      <c r="EH25" s="5">
        <v>1.02</v>
      </c>
      <c r="EJ25" s="22">
        <v>2.6</v>
      </c>
      <c r="EK25" s="22">
        <v>2.8</v>
      </c>
      <c r="EL25" s="22">
        <v>0.34</v>
      </c>
      <c r="EM25" s="5">
        <v>8.0000000000000002E-3</v>
      </c>
      <c r="EY25" s="2">
        <v>2.69</v>
      </c>
      <c r="EZ25" s="2">
        <v>1.99</v>
      </c>
      <c r="FA25" s="2">
        <v>1.58</v>
      </c>
      <c r="FB25" s="2">
        <v>41.1</v>
      </c>
      <c r="FC25" s="2">
        <v>0.7</v>
      </c>
      <c r="FD25" s="2">
        <v>25.7</v>
      </c>
      <c r="FE25" s="2">
        <v>0.99</v>
      </c>
      <c r="FF25" s="2">
        <v>24.8</v>
      </c>
      <c r="FG25" s="2">
        <v>18.5</v>
      </c>
      <c r="FH25" s="2">
        <v>6.3</v>
      </c>
      <c r="FI25" s="2">
        <v>1.1399999999999999</v>
      </c>
      <c r="FK25" s="22">
        <v>2.7</v>
      </c>
      <c r="FL25" s="22">
        <v>2.8</v>
      </c>
      <c r="FM25" s="22">
        <v>0.33</v>
      </c>
      <c r="FN25" s="5">
        <v>0.01</v>
      </c>
      <c r="FO25" s="5">
        <v>3.8</v>
      </c>
      <c r="FP25" s="5">
        <v>2.6</v>
      </c>
      <c r="FQ25" s="5">
        <v>0.68</v>
      </c>
      <c r="FR25" s="5">
        <f>IF(FL25&gt;0,ROUND(FL25*0.65,1),"")</f>
        <v>1.8</v>
      </c>
      <c r="FS25" s="5">
        <v>6.0000000000000001E-3</v>
      </c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>
        <v>2.69</v>
      </c>
      <c r="GF25" s="2">
        <v>2</v>
      </c>
      <c r="GG25" s="2">
        <v>1.59</v>
      </c>
      <c r="GH25" s="2">
        <v>40.799999999999997</v>
      </c>
      <c r="GI25" s="2">
        <v>0.69</v>
      </c>
      <c r="GJ25" s="2">
        <v>25.4</v>
      </c>
      <c r="GK25" s="2">
        <v>0.99</v>
      </c>
      <c r="GL25" s="2">
        <v>24.8</v>
      </c>
      <c r="GM25" s="2">
        <v>18.5</v>
      </c>
      <c r="GN25" s="2">
        <v>6.3</v>
      </c>
      <c r="GO25" s="2">
        <v>1.1000000000000001</v>
      </c>
      <c r="GP25" s="2"/>
      <c r="GQ25" s="2">
        <v>2.4</v>
      </c>
      <c r="GR25" s="2">
        <v>2</v>
      </c>
      <c r="GS25" s="3">
        <v>0.34</v>
      </c>
      <c r="GT25" s="2">
        <v>8.0000000000000002E-3</v>
      </c>
      <c r="GU25" s="2">
        <v>2</v>
      </c>
      <c r="GV25" s="2">
        <v>1.2</v>
      </c>
      <c r="GW25" s="2">
        <v>0.61</v>
      </c>
      <c r="GX25" s="5">
        <f>IF(GR25&gt;0,ROUND(GR25*0.61,1),"")</f>
        <v>1.2</v>
      </c>
      <c r="GY25" s="2">
        <v>6.0000000000000001E-3</v>
      </c>
    </row>
    <row r="26" spans="1:207" s="5" customFormat="1" ht="11.95" customHeight="1" x14ac:dyDescent="0.3">
      <c r="A26" s="10" t="s">
        <v>187</v>
      </c>
      <c r="B26" s="11">
        <v>8</v>
      </c>
      <c r="C26" s="12">
        <v>8.8000000000000007</v>
      </c>
      <c r="D26" s="13" t="s">
        <v>423</v>
      </c>
      <c r="E26" s="14" t="s">
        <v>468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5">
        <v>2.7</v>
      </c>
      <c r="R26" s="15">
        <v>2.0299999999999998</v>
      </c>
      <c r="S26" s="15">
        <v>1.65</v>
      </c>
      <c r="T26" s="16">
        <v>39</v>
      </c>
      <c r="U26" s="15">
        <v>0.64</v>
      </c>
      <c r="V26" s="16">
        <v>23.3</v>
      </c>
      <c r="W26" s="15">
        <v>0.98</v>
      </c>
      <c r="X26" s="16">
        <v>26.8</v>
      </c>
      <c r="Y26" s="16">
        <v>20.2</v>
      </c>
      <c r="Z26" s="16">
        <v>6.6</v>
      </c>
      <c r="AA26" s="15">
        <v>0.47</v>
      </c>
      <c r="AB26" s="15"/>
      <c r="AC26" s="15"/>
      <c r="AD26" s="4"/>
      <c r="AE26" s="15"/>
      <c r="AF26" s="4"/>
      <c r="AG26" s="6"/>
      <c r="AH26" s="6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15">
        <v>2.7</v>
      </c>
      <c r="AY26" s="15">
        <v>2.0099999999999998</v>
      </c>
      <c r="AZ26" s="15">
        <v>1.6</v>
      </c>
      <c r="BA26" s="16">
        <v>40.700000000000003</v>
      </c>
      <c r="BB26" s="15">
        <v>0.69</v>
      </c>
      <c r="BC26" s="16">
        <v>25.4</v>
      </c>
      <c r="BD26" s="15">
        <v>1</v>
      </c>
      <c r="BE26" s="16">
        <v>26.8</v>
      </c>
      <c r="BF26" s="16">
        <v>20.2</v>
      </c>
      <c r="BG26" s="16">
        <v>6.6</v>
      </c>
      <c r="BH26" s="15">
        <v>0.79</v>
      </c>
      <c r="BI26" s="4"/>
      <c r="BJ26" s="4">
        <v>6.2</v>
      </c>
      <c r="BK26" s="2">
        <v>6.2</v>
      </c>
      <c r="BL26" s="3">
        <v>0.33</v>
      </c>
      <c r="BM26" s="2">
        <v>0.02</v>
      </c>
      <c r="BN26" s="17"/>
      <c r="CE26" s="2">
        <v>6.9</v>
      </c>
      <c r="CF26" s="2">
        <v>4.4000000000000004</v>
      </c>
      <c r="CG26" s="2">
        <v>0.64</v>
      </c>
      <c r="CH26" s="2">
        <v>8.0000000000000002E-3</v>
      </c>
      <c r="CI26" s="2">
        <v>15</v>
      </c>
      <c r="CJ26" s="2">
        <v>8.0000000000000002E-3</v>
      </c>
      <c r="CK26" s="2">
        <v>15</v>
      </c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>
        <v>2.7</v>
      </c>
      <c r="CX26" s="2">
        <v>1.97</v>
      </c>
      <c r="CY26" s="2">
        <v>1.56</v>
      </c>
      <c r="CZ26" s="2">
        <v>42.4</v>
      </c>
      <c r="DA26" s="2">
        <v>0.74</v>
      </c>
      <c r="DB26" s="2">
        <v>26.6</v>
      </c>
      <c r="DC26" s="2">
        <v>0.98</v>
      </c>
      <c r="DD26" s="2">
        <v>26.8</v>
      </c>
      <c r="DE26" s="2">
        <v>20.2</v>
      </c>
      <c r="DF26" s="2">
        <v>6.6</v>
      </c>
      <c r="DG26" s="2">
        <v>0.97</v>
      </c>
      <c r="DH26" s="2"/>
      <c r="DI26" s="3">
        <v>3.6</v>
      </c>
      <c r="DJ26" s="2">
        <v>3.9</v>
      </c>
      <c r="DK26" s="3">
        <v>0.35</v>
      </c>
      <c r="DL26" s="2">
        <v>1.6E-2</v>
      </c>
      <c r="DX26" s="5">
        <v>2.7</v>
      </c>
      <c r="DY26" s="5">
        <v>1.96</v>
      </c>
      <c r="DZ26" s="5">
        <v>1.54</v>
      </c>
      <c r="EA26" s="5">
        <v>42.9</v>
      </c>
      <c r="EB26" s="5">
        <v>0.75</v>
      </c>
      <c r="EC26" s="5">
        <v>27.1</v>
      </c>
      <c r="ED26" s="5">
        <v>0.97</v>
      </c>
      <c r="EE26" s="5">
        <v>26.8</v>
      </c>
      <c r="EF26" s="5">
        <v>20.2</v>
      </c>
      <c r="EG26" s="5">
        <v>6.6</v>
      </c>
      <c r="EH26" s="5">
        <v>1.05</v>
      </c>
      <c r="EJ26" s="22">
        <v>3.1</v>
      </c>
      <c r="EK26" s="22">
        <v>3.2</v>
      </c>
      <c r="EL26" s="22">
        <v>0.36</v>
      </c>
      <c r="EM26" s="5">
        <v>1.0999999999999999E-2</v>
      </c>
      <c r="EY26" s="2">
        <v>2.7</v>
      </c>
      <c r="EZ26" s="2">
        <v>1.94</v>
      </c>
      <c r="FA26" s="2">
        <v>1.52</v>
      </c>
      <c r="FB26" s="2">
        <v>43.8</v>
      </c>
      <c r="FC26" s="2">
        <v>0.78</v>
      </c>
      <c r="FD26" s="2">
        <v>27.8</v>
      </c>
      <c r="FE26" s="2">
        <v>0.96</v>
      </c>
      <c r="FF26" s="2">
        <v>26.8</v>
      </c>
      <c r="FG26" s="2">
        <v>20.2</v>
      </c>
      <c r="FH26" s="2">
        <v>6.6</v>
      </c>
      <c r="FI26" s="2">
        <v>1.1499999999999999</v>
      </c>
      <c r="FK26" s="22">
        <v>3</v>
      </c>
      <c r="FL26" s="22">
        <v>3.5</v>
      </c>
      <c r="FM26" s="22">
        <v>0.34</v>
      </c>
      <c r="FN26" s="5">
        <v>0.01</v>
      </c>
      <c r="FO26" s="5">
        <v>3.2</v>
      </c>
      <c r="FP26" s="5">
        <v>2.4</v>
      </c>
      <c r="FQ26" s="5">
        <v>0.75</v>
      </c>
      <c r="FR26" s="5">
        <f t="shared" ref="FR26:FR37" si="2">IF(FL26&gt;0,ROUND(FL26*0.65,1),"")</f>
        <v>2.2999999999999998</v>
      </c>
      <c r="FS26" s="5">
        <v>8.0000000000000002E-3</v>
      </c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>
        <v>2.7</v>
      </c>
      <c r="GF26" s="2">
        <v>1.97</v>
      </c>
      <c r="GG26" s="2">
        <v>1.54</v>
      </c>
      <c r="GH26" s="2">
        <v>42.8</v>
      </c>
      <c r="GI26" s="2">
        <v>0.75</v>
      </c>
      <c r="GJ26" s="2">
        <v>27.5</v>
      </c>
      <c r="GK26" s="2">
        <v>0.99</v>
      </c>
      <c r="GL26" s="2">
        <v>26.8</v>
      </c>
      <c r="GM26" s="2">
        <v>20.2</v>
      </c>
      <c r="GN26" s="2">
        <v>6.6</v>
      </c>
      <c r="GO26" s="2">
        <v>1.1100000000000001</v>
      </c>
      <c r="GP26" s="2"/>
      <c r="GQ26" s="2">
        <v>2.9</v>
      </c>
      <c r="GR26" s="2">
        <v>2.2000000000000002</v>
      </c>
      <c r="GS26" s="3">
        <v>0.36</v>
      </c>
      <c r="GT26" s="2">
        <v>7.0000000000000001E-3</v>
      </c>
      <c r="GU26" s="2">
        <v>1.8</v>
      </c>
      <c r="GV26" s="2">
        <v>1.2</v>
      </c>
      <c r="GW26" s="2">
        <v>0.69</v>
      </c>
      <c r="GX26" s="5">
        <f t="shared" ref="GX26:GX37" si="3">IF(GR26&gt;0,ROUND(GR26*0.61,1),"")</f>
        <v>1.3</v>
      </c>
      <c r="GY26" s="2">
        <v>5.0000000000000001E-3</v>
      </c>
    </row>
    <row r="27" spans="1:207" s="5" customFormat="1" ht="11.95" customHeight="1" x14ac:dyDescent="0.3">
      <c r="A27" s="10" t="s">
        <v>322</v>
      </c>
      <c r="B27" s="11">
        <v>18</v>
      </c>
      <c r="C27" s="12">
        <v>3.8</v>
      </c>
      <c r="D27" s="13" t="s">
        <v>423</v>
      </c>
      <c r="E27" s="14" t="s">
        <v>468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5">
        <v>2.68</v>
      </c>
      <c r="R27" s="15">
        <v>1.93</v>
      </c>
      <c r="S27" s="15">
        <v>1.5</v>
      </c>
      <c r="T27" s="16">
        <v>44.1</v>
      </c>
      <c r="U27" s="15">
        <v>0.79</v>
      </c>
      <c r="V27" s="16">
        <v>28.9</v>
      </c>
      <c r="W27" s="15">
        <v>0.98</v>
      </c>
      <c r="X27" s="16">
        <v>30</v>
      </c>
      <c r="Y27" s="16">
        <v>24.1</v>
      </c>
      <c r="Z27" s="16">
        <v>5.9</v>
      </c>
      <c r="AA27" s="15">
        <v>0.82</v>
      </c>
      <c r="AB27" s="15"/>
      <c r="AC27" s="15"/>
      <c r="AD27" s="4"/>
      <c r="AE27" s="15"/>
      <c r="AF27" s="4"/>
      <c r="AG27" s="6"/>
      <c r="AH27" s="6"/>
      <c r="AI27" s="2">
        <v>4.3</v>
      </c>
      <c r="AJ27" s="4">
        <v>4.7</v>
      </c>
      <c r="AK27" s="3">
        <v>0.37</v>
      </c>
      <c r="AL27" s="2">
        <v>2.1999999999999999E-2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15">
        <v>2.68</v>
      </c>
      <c r="AY27" s="15">
        <v>1.94</v>
      </c>
      <c r="AZ27" s="15">
        <v>1.49</v>
      </c>
      <c r="BA27" s="16">
        <v>44.3</v>
      </c>
      <c r="BB27" s="15">
        <v>0.8</v>
      </c>
      <c r="BC27" s="16">
        <v>29.7</v>
      </c>
      <c r="BD27" s="15">
        <v>1</v>
      </c>
      <c r="BE27" s="16">
        <v>30</v>
      </c>
      <c r="BF27" s="16">
        <v>24.1</v>
      </c>
      <c r="BG27" s="16">
        <v>5.9</v>
      </c>
      <c r="BH27" s="15">
        <v>0.95</v>
      </c>
      <c r="BI27" s="4"/>
      <c r="BJ27" s="4">
        <v>4.5999999999999996</v>
      </c>
      <c r="BK27" s="2">
        <v>4.5999999999999996</v>
      </c>
      <c r="BL27" s="3">
        <v>0.32</v>
      </c>
      <c r="BM27" s="2">
        <v>1.6E-2</v>
      </c>
      <c r="BN27" s="17"/>
      <c r="CE27" s="2">
        <v>5.7</v>
      </c>
      <c r="CF27" s="2">
        <v>3.3</v>
      </c>
      <c r="CG27" s="2">
        <v>0.56999999999999995</v>
      </c>
      <c r="CH27" s="2">
        <v>6.0000000000000001E-3</v>
      </c>
      <c r="CI27" s="2">
        <v>12</v>
      </c>
      <c r="CJ27" s="2">
        <v>6.0000000000000001E-3</v>
      </c>
      <c r="CK27" s="2">
        <v>12</v>
      </c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>
        <v>2.68</v>
      </c>
      <c r="CX27" s="2">
        <v>1.89</v>
      </c>
      <c r="CY27" s="2">
        <v>1.44</v>
      </c>
      <c r="CZ27" s="2">
        <v>46.3</v>
      </c>
      <c r="DA27" s="2">
        <v>0.86</v>
      </c>
      <c r="DB27" s="2">
        <v>31.3</v>
      </c>
      <c r="DC27" s="2">
        <v>0.97</v>
      </c>
      <c r="DD27" s="2">
        <v>30</v>
      </c>
      <c r="DE27" s="2">
        <v>24.1</v>
      </c>
      <c r="DF27" s="2">
        <v>5.9</v>
      </c>
      <c r="DG27" s="2">
        <v>1.22</v>
      </c>
      <c r="DH27" s="2"/>
      <c r="DI27" s="3">
        <v>2.5</v>
      </c>
      <c r="DJ27" s="2">
        <v>2.7</v>
      </c>
      <c r="DK27" s="3">
        <v>0.33</v>
      </c>
      <c r="DL27" s="2">
        <v>1.0999999999999999E-2</v>
      </c>
      <c r="DM27" s="2"/>
      <c r="DN27" s="2"/>
      <c r="DO27" s="2"/>
      <c r="DP27" s="19"/>
      <c r="DX27" s="5">
        <v>2.68</v>
      </c>
      <c r="DY27" s="5">
        <v>1.89</v>
      </c>
      <c r="DZ27" s="5">
        <v>1.43</v>
      </c>
      <c r="EA27" s="5">
        <v>46.7</v>
      </c>
      <c r="EB27" s="5">
        <v>0.87</v>
      </c>
      <c r="EC27" s="5">
        <v>32.200000000000003</v>
      </c>
      <c r="ED27" s="5">
        <v>0.99</v>
      </c>
      <c r="EE27" s="5">
        <v>30</v>
      </c>
      <c r="EF27" s="5">
        <v>24.1</v>
      </c>
      <c r="EG27" s="5">
        <v>5.9</v>
      </c>
      <c r="EH27" s="5">
        <v>1.37</v>
      </c>
      <c r="EJ27" s="22">
        <v>1.1000000000000001</v>
      </c>
      <c r="EK27" s="22">
        <v>1.2</v>
      </c>
      <c r="EL27" s="22">
        <v>0.32</v>
      </c>
      <c r="EM27" s="5">
        <v>0.01</v>
      </c>
      <c r="EO27" s="2"/>
      <c r="EP27" s="2"/>
      <c r="EQ27" s="19"/>
      <c r="EY27" s="2">
        <v>2.68</v>
      </c>
      <c r="EZ27" s="2">
        <v>1.89</v>
      </c>
      <c r="FA27" s="2">
        <v>1.43</v>
      </c>
      <c r="FB27" s="2">
        <v>46.7</v>
      </c>
      <c r="FC27" s="2">
        <v>0.88</v>
      </c>
      <c r="FD27" s="2">
        <v>32.4</v>
      </c>
      <c r="FE27" s="2">
        <v>0.99</v>
      </c>
      <c r="FF27" s="2">
        <v>30</v>
      </c>
      <c r="FG27" s="2">
        <v>24.1</v>
      </c>
      <c r="FH27" s="2">
        <v>5.9</v>
      </c>
      <c r="FI27" s="2">
        <v>1.41</v>
      </c>
      <c r="FK27" s="22">
        <v>1.1000000000000001</v>
      </c>
      <c r="FL27" s="22">
        <v>1.2</v>
      </c>
      <c r="FM27" s="22">
        <v>0.3</v>
      </c>
      <c r="FN27" s="5">
        <v>0.01</v>
      </c>
      <c r="FO27" s="5">
        <v>1</v>
      </c>
      <c r="FP27" s="5">
        <v>0.5</v>
      </c>
      <c r="FQ27" s="5">
        <v>0.5</v>
      </c>
      <c r="FR27" s="5">
        <f t="shared" si="2"/>
        <v>0.8</v>
      </c>
      <c r="FS27" s="5">
        <v>8.0000000000000002E-3</v>
      </c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>
        <v>2.68</v>
      </c>
      <c r="GF27" s="2">
        <v>1.88</v>
      </c>
      <c r="GG27" s="2">
        <v>1.42</v>
      </c>
      <c r="GH27" s="2">
        <v>47</v>
      </c>
      <c r="GI27" s="2">
        <v>0.89</v>
      </c>
      <c r="GJ27" s="2">
        <v>32.700000000000003</v>
      </c>
      <c r="GK27" s="2">
        <v>0.99</v>
      </c>
      <c r="GL27" s="2">
        <v>30</v>
      </c>
      <c r="GM27" s="2">
        <v>24.1</v>
      </c>
      <c r="GN27" s="2">
        <v>5.9</v>
      </c>
      <c r="GO27" s="2">
        <v>1.46</v>
      </c>
      <c r="GP27" s="2"/>
      <c r="GQ27" s="2">
        <v>1.3</v>
      </c>
      <c r="GR27" s="2">
        <v>1.4</v>
      </c>
      <c r="GS27" s="3">
        <v>0.34</v>
      </c>
      <c r="GT27" s="2">
        <v>8.0000000000000002E-3</v>
      </c>
      <c r="GU27" s="2">
        <v>1.2</v>
      </c>
      <c r="GV27" s="2">
        <v>0.6</v>
      </c>
      <c r="GW27" s="2">
        <v>0.5</v>
      </c>
      <c r="GX27" s="5">
        <f t="shared" si="3"/>
        <v>0.9</v>
      </c>
      <c r="GY27" s="2">
        <v>5.0000000000000001E-3</v>
      </c>
    </row>
    <row r="28" spans="1:207" s="5" customFormat="1" ht="11.95" customHeight="1" x14ac:dyDescent="0.3">
      <c r="A28" s="10" t="s">
        <v>323</v>
      </c>
      <c r="B28" s="11">
        <v>18</v>
      </c>
      <c r="C28" s="12">
        <v>4.8</v>
      </c>
      <c r="D28" s="13" t="s">
        <v>422</v>
      </c>
      <c r="E28" s="14" t="s">
        <v>468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5">
        <v>2.67</v>
      </c>
      <c r="R28" s="15">
        <v>1.92</v>
      </c>
      <c r="S28" s="15">
        <v>1.48</v>
      </c>
      <c r="T28" s="16">
        <v>44.7</v>
      </c>
      <c r="U28" s="15">
        <v>0.81</v>
      </c>
      <c r="V28" s="16">
        <v>30.1</v>
      </c>
      <c r="W28" s="15">
        <v>0.99</v>
      </c>
      <c r="X28" s="16">
        <v>29.9</v>
      </c>
      <c r="Y28" s="16">
        <v>23.5</v>
      </c>
      <c r="Z28" s="16">
        <v>6.4</v>
      </c>
      <c r="AA28" s="15">
        <v>1.03</v>
      </c>
      <c r="AB28" s="15"/>
      <c r="AC28" s="15"/>
      <c r="AD28" s="4"/>
      <c r="AE28" s="15"/>
      <c r="AF28" s="4"/>
      <c r="AG28" s="6"/>
      <c r="AH28" s="6"/>
      <c r="AI28" s="2">
        <v>4.5</v>
      </c>
      <c r="AJ28" s="4">
        <v>5</v>
      </c>
      <c r="AK28" s="3">
        <v>0.35</v>
      </c>
      <c r="AL28" s="2">
        <v>1.2E-2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15">
        <v>2.67</v>
      </c>
      <c r="AY28" s="15">
        <v>1.92</v>
      </c>
      <c r="AZ28" s="15">
        <v>1.47</v>
      </c>
      <c r="BA28" s="16">
        <v>45</v>
      </c>
      <c r="BB28" s="15">
        <v>0.82</v>
      </c>
      <c r="BC28" s="16">
        <v>30.7</v>
      </c>
      <c r="BD28" s="15">
        <v>1</v>
      </c>
      <c r="BE28" s="16">
        <v>29.9</v>
      </c>
      <c r="BF28" s="16">
        <v>23.5</v>
      </c>
      <c r="BG28" s="16">
        <v>6.4</v>
      </c>
      <c r="BH28" s="15">
        <v>1.1200000000000001</v>
      </c>
      <c r="BI28" s="4"/>
      <c r="BJ28" s="4">
        <v>3.7</v>
      </c>
      <c r="BK28" s="2">
        <v>3.7</v>
      </c>
      <c r="BL28" s="3">
        <v>0.32</v>
      </c>
      <c r="BM28" s="2">
        <v>1.4E-2</v>
      </c>
      <c r="BN28" s="17"/>
      <c r="CE28" s="2">
        <v>4</v>
      </c>
      <c r="CF28" s="2">
        <v>2.5</v>
      </c>
      <c r="CG28" s="2">
        <v>0.63</v>
      </c>
      <c r="CH28" s="2">
        <v>6.0000000000000001E-3</v>
      </c>
      <c r="CI28" s="2">
        <v>14</v>
      </c>
      <c r="CJ28" s="2">
        <v>6.0000000000000001E-3</v>
      </c>
      <c r="CK28" s="2">
        <v>14</v>
      </c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>
        <v>2.67</v>
      </c>
      <c r="CX28" s="2">
        <v>1.89</v>
      </c>
      <c r="CY28" s="2">
        <v>1.44</v>
      </c>
      <c r="CZ28" s="2">
        <v>46.1</v>
      </c>
      <c r="DA28" s="2">
        <v>0.86</v>
      </c>
      <c r="DB28" s="2">
        <v>31.4</v>
      </c>
      <c r="DC28" s="2">
        <v>0.98</v>
      </c>
      <c r="DD28" s="2">
        <v>29.9</v>
      </c>
      <c r="DE28" s="2">
        <v>23.5</v>
      </c>
      <c r="DF28" s="2">
        <v>6.4</v>
      </c>
      <c r="DG28" s="2">
        <v>1.23</v>
      </c>
      <c r="DH28" s="2"/>
      <c r="DI28" s="3">
        <v>3.3</v>
      </c>
      <c r="DJ28" s="2">
        <v>3.5</v>
      </c>
      <c r="DK28" s="3">
        <v>0.36</v>
      </c>
      <c r="DL28" s="2">
        <v>1.0999999999999999E-2</v>
      </c>
      <c r="DM28" s="2"/>
      <c r="DN28" s="2"/>
      <c r="DO28" s="2"/>
      <c r="DP28" s="19"/>
      <c r="DX28" s="5">
        <v>2.67</v>
      </c>
      <c r="DY28" s="5">
        <v>1.89</v>
      </c>
      <c r="DZ28" s="5">
        <v>1.42</v>
      </c>
      <c r="EA28" s="5">
        <v>46.7</v>
      </c>
      <c r="EB28" s="5">
        <v>0.88</v>
      </c>
      <c r="EC28" s="5">
        <v>32.799999999999997</v>
      </c>
      <c r="ED28" s="5">
        <v>1</v>
      </c>
      <c r="EE28" s="5">
        <v>29.9</v>
      </c>
      <c r="EF28" s="5">
        <v>23.5</v>
      </c>
      <c r="EG28" s="5">
        <v>6.4</v>
      </c>
      <c r="EH28" s="5">
        <v>1.45</v>
      </c>
      <c r="EJ28" s="22">
        <v>1.6</v>
      </c>
      <c r="EK28" s="22">
        <v>1.7</v>
      </c>
      <c r="EL28" s="22">
        <v>0.34</v>
      </c>
      <c r="EM28" s="5">
        <v>8.0000000000000002E-3</v>
      </c>
      <c r="EO28" s="2"/>
      <c r="EP28" s="2"/>
      <c r="EQ28" s="19"/>
      <c r="EY28" s="2">
        <v>2.67</v>
      </c>
      <c r="EZ28" s="2">
        <v>1.86</v>
      </c>
      <c r="FA28" s="2">
        <v>1.39</v>
      </c>
      <c r="FB28" s="2">
        <v>47.8</v>
      </c>
      <c r="FC28" s="2">
        <v>0.92</v>
      </c>
      <c r="FD28" s="2">
        <v>33.5</v>
      </c>
      <c r="FE28" s="2">
        <v>0.98</v>
      </c>
      <c r="FF28" s="2">
        <v>29.9</v>
      </c>
      <c r="FG28" s="2">
        <v>23.5</v>
      </c>
      <c r="FH28" s="2">
        <v>6.4</v>
      </c>
      <c r="FI28" s="2">
        <v>1.56</v>
      </c>
      <c r="FK28" s="22">
        <v>1.7</v>
      </c>
      <c r="FL28" s="22">
        <v>1.8</v>
      </c>
      <c r="FM28" s="22">
        <v>0.33</v>
      </c>
      <c r="FN28" s="5">
        <v>8.0000000000000002E-3</v>
      </c>
      <c r="FO28" s="5">
        <v>1.4</v>
      </c>
      <c r="FP28" s="5">
        <v>0.8</v>
      </c>
      <c r="FQ28" s="5">
        <v>0.56999999999999995</v>
      </c>
      <c r="FR28" s="5">
        <f t="shared" si="2"/>
        <v>1.2</v>
      </c>
      <c r="FS28" s="5">
        <v>6.0000000000000001E-3</v>
      </c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>
        <v>2.67</v>
      </c>
      <c r="GF28" s="2">
        <v>1.87</v>
      </c>
      <c r="GG28" s="2">
        <v>1.39</v>
      </c>
      <c r="GH28" s="2">
        <v>47.9</v>
      </c>
      <c r="GI28" s="2">
        <v>0.92</v>
      </c>
      <c r="GJ28" s="2">
        <v>34.200000000000003</v>
      </c>
      <c r="GK28" s="2">
        <v>0.99</v>
      </c>
      <c r="GL28" s="2">
        <v>29.9</v>
      </c>
      <c r="GM28" s="2">
        <v>23.5</v>
      </c>
      <c r="GN28" s="2">
        <v>6.4</v>
      </c>
      <c r="GO28" s="2">
        <v>1.67</v>
      </c>
      <c r="GP28" s="2"/>
      <c r="GQ28" s="2">
        <v>1.1000000000000001</v>
      </c>
      <c r="GR28" s="2">
        <v>1.2</v>
      </c>
      <c r="GS28" s="3">
        <v>0.31</v>
      </c>
      <c r="GT28" s="2">
        <v>6.0000000000000001E-3</v>
      </c>
      <c r="GU28" s="2">
        <v>1.5</v>
      </c>
      <c r="GV28" s="2">
        <v>0.8</v>
      </c>
      <c r="GW28" s="2">
        <v>0.56000000000000005</v>
      </c>
      <c r="GX28" s="5">
        <f t="shared" si="3"/>
        <v>0.7</v>
      </c>
      <c r="GY28" s="2">
        <v>3.0000000000000001E-3</v>
      </c>
    </row>
    <row r="29" spans="1:207" s="5" customFormat="1" ht="11.95" customHeight="1" x14ac:dyDescent="0.3">
      <c r="A29" s="10" t="s">
        <v>325</v>
      </c>
      <c r="B29" s="11">
        <v>18</v>
      </c>
      <c r="C29" s="12">
        <v>6.8</v>
      </c>
      <c r="D29" s="13" t="s">
        <v>422</v>
      </c>
      <c r="E29" s="14" t="s">
        <v>468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5">
        <v>2.68</v>
      </c>
      <c r="R29" s="15">
        <v>1.91</v>
      </c>
      <c r="S29" s="15">
        <v>1.46</v>
      </c>
      <c r="T29" s="16">
        <v>45.7</v>
      </c>
      <c r="U29" s="15">
        <v>0.84</v>
      </c>
      <c r="V29" s="16">
        <v>31.2</v>
      </c>
      <c r="W29" s="15">
        <v>0.99</v>
      </c>
      <c r="X29" s="16">
        <v>30.4</v>
      </c>
      <c r="Y29" s="16">
        <v>24</v>
      </c>
      <c r="Z29" s="16">
        <v>6.4</v>
      </c>
      <c r="AA29" s="15">
        <v>1.1299999999999999</v>
      </c>
      <c r="AB29" s="15"/>
      <c r="AC29" s="15"/>
      <c r="AD29" s="4"/>
      <c r="AE29" s="15"/>
      <c r="AF29" s="4"/>
      <c r="AG29" s="6"/>
      <c r="AH29" s="6"/>
      <c r="AI29" s="2">
        <v>3.6</v>
      </c>
      <c r="AJ29" s="4">
        <v>3.8</v>
      </c>
      <c r="AK29" s="3">
        <v>0.31</v>
      </c>
      <c r="AL29" s="2">
        <v>1.4999999999999999E-2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15">
        <v>2.68</v>
      </c>
      <c r="AY29" s="15">
        <v>1.9</v>
      </c>
      <c r="AZ29" s="15">
        <v>1.44</v>
      </c>
      <c r="BA29" s="16">
        <v>46.3</v>
      </c>
      <c r="BB29" s="15">
        <v>0.86</v>
      </c>
      <c r="BC29" s="16">
        <v>31.9</v>
      </c>
      <c r="BD29" s="15">
        <v>0.99</v>
      </c>
      <c r="BE29" s="16">
        <v>30.4</v>
      </c>
      <c r="BF29" s="16">
        <v>24</v>
      </c>
      <c r="BG29" s="16">
        <v>6.4</v>
      </c>
      <c r="BH29" s="15">
        <v>1.23</v>
      </c>
      <c r="BI29" s="4"/>
      <c r="BJ29" s="4">
        <v>3.4</v>
      </c>
      <c r="BK29" s="2">
        <v>3.4</v>
      </c>
      <c r="BL29" s="3">
        <v>0.32</v>
      </c>
      <c r="BM29" s="2">
        <v>1.0999999999999999E-2</v>
      </c>
      <c r="BN29" s="17"/>
      <c r="CE29" s="2">
        <v>3.5</v>
      </c>
      <c r="CF29" s="2">
        <v>2.1</v>
      </c>
      <c r="CG29" s="2">
        <v>0.61</v>
      </c>
      <c r="CH29" s="2">
        <v>6.0000000000000001E-3</v>
      </c>
      <c r="CI29" s="2">
        <v>10</v>
      </c>
      <c r="CJ29" s="2">
        <v>6.0000000000000001E-3</v>
      </c>
      <c r="CK29" s="2">
        <v>10</v>
      </c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>
        <v>2.68</v>
      </c>
      <c r="CX29" s="2">
        <v>1.88</v>
      </c>
      <c r="CY29" s="2">
        <v>1.41</v>
      </c>
      <c r="CZ29" s="2">
        <v>47.5</v>
      </c>
      <c r="DA29" s="2">
        <v>0.9</v>
      </c>
      <c r="DB29" s="2">
        <v>33.5</v>
      </c>
      <c r="DC29" s="2">
        <v>0.99</v>
      </c>
      <c r="DD29" s="2">
        <v>30.4</v>
      </c>
      <c r="DE29" s="2">
        <v>24</v>
      </c>
      <c r="DF29" s="2">
        <v>6.4</v>
      </c>
      <c r="DG29" s="2">
        <v>1.48</v>
      </c>
      <c r="DH29" s="2"/>
      <c r="DI29" s="3">
        <v>3.3</v>
      </c>
      <c r="DJ29" s="2">
        <v>3.6</v>
      </c>
      <c r="DK29" s="3">
        <v>0.33</v>
      </c>
      <c r="DL29" s="2">
        <v>8.0000000000000002E-3</v>
      </c>
      <c r="DM29" s="2"/>
      <c r="DN29" s="2"/>
      <c r="DO29" s="2"/>
      <c r="DP29" s="19"/>
      <c r="DX29" s="5">
        <v>2.68</v>
      </c>
      <c r="DY29" s="5">
        <v>1.87</v>
      </c>
      <c r="DZ29" s="5">
        <v>1.4</v>
      </c>
      <c r="EA29" s="5">
        <v>47.7</v>
      </c>
      <c r="EB29" s="5">
        <v>0.91</v>
      </c>
      <c r="EC29" s="5">
        <v>33.299999999999997</v>
      </c>
      <c r="ED29" s="5">
        <v>0.98</v>
      </c>
      <c r="EE29" s="5">
        <v>30.4</v>
      </c>
      <c r="EF29" s="5">
        <v>24</v>
      </c>
      <c r="EG29" s="5">
        <v>6.4</v>
      </c>
      <c r="EH29" s="5">
        <v>1.45</v>
      </c>
      <c r="EJ29" s="22">
        <v>1.3</v>
      </c>
      <c r="EK29" s="22">
        <v>1.4</v>
      </c>
      <c r="EL29" s="22">
        <v>0.38</v>
      </c>
      <c r="EM29" s="5">
        <v>7.0000000000000001E-3</v>
      </c>
      <c r="EO29" s="2"/>
      <c r="EP29" s="2"/>
      <c r="EQ29" s="19"/>
      <c r="EY29" s="2">
        <v>2.68</v>
      </c>
      <c r="EZ29" s="2">
        <v>1.85</v>
      </c>
      <c r="FA29" s="2">
        <v>1.38</v>
      </c>
      <c r="FB29" s="2">
        <v>48.6</v>
      </c>
      <c r="FC29" s="2">
        <v>0.95</v>
      </c>
      <c r="FD29" s="2">
        <v>34.299999999999997</v>
      </c>
      <c r="FE29" s="2">
        <v>0.97</v>
      </c>
      <c r="FF29" s="2">
        <v>30.4</v>
      </c>
      <c r="FG29" s="2">
        <v>24</v>
      </c>
      <c r="FH29" s="2">
        <v>6.4</v>
      </c>
      <c r="FI29" s="2">
        <v>1.61</v>
      </c>
      <c r="FK29" s="22">
        <v>1.3</v>
      </c>
      <c r="FL29" s="22">
        <v>1.4</v>
      </c>
      <c r="FM29" s="22">
        <v>0.32</v>
      </c>
      <c r="FN29" s="5">
        <v>7.0000000000000001E-3</v>
      </c>
      <c r="FO29" s="5">
        <v>1.2</v>
      </c>
      <c r="FP29" s="5">
        <v>0.7</v>
      </c>
      <c r="FQ29" s="5">
        <v>0.57999999999999996</v>
      </c>
      <c r="FR29" s="5">
        <f t="shared" si="2"/>
        <v>0.9</v>
      </c>
      <c r="FS29" s="5">
        <v>6.0000000000000001E-3</v>
      </c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>
        <v>2.68</v>
      </c>
      <c r="GF29" s="2">
        <v>1.86</v>
      </c>
      <c r="GG29" s="2">
        <v>1.38</v>
      </c>
      <c r="GH29" s="2">
        <v>48.4</v>
      </c>
      <c r="GI29" s="2">
        <v>0.94</v>
      </c>
      <c r="GJ29" s="2">
        <v>34.700000000000003</v>
      </c>
      <c r="GK29" s="2">
        <v>0.99</v>
      </c>
      <c r="GL29" s="2">
        <v>30.4</v>
      </c>
      <c r="GM29" s="2">
        <v>24</v>
      </c>
      <c r="GN29" s="2">
        <v>6.4</v>
      </c>
      <c r="GO29" s="2">
        <v>1.66</v>
      </c>
      <c r="GP29" s="2"/>
      <c r="GQ29" s="2">
        <v>1.3</v>
      </c>
      <c r="GR29" s="2">
        <v>1.4</v>
      </c>
      <c r="GS29" s="3">
        <v>0.32</v>
      </c>
      <c r="GT29" s="2">
        <v>6.0000000000000001E-3</v>
      </c>
      <c r="GU29" s="2">
        <v>1.4</v>
      </c>
      <c r="GV29" s="2">
        <v>0.8</v>
      </c>
      <c r="GW29" s="2">
        <v>0.56999999999999995</v>
      </c>
      <c r="GX29" s="5">
        <f t="shared" si="3"/>
        <v>0.9</v>
      </c>
      <c r="GY29" s="2">
        <v>5.0000000000000001E-3</v>
      </c>
    </row>
    <row r="30" spans="1:207" s="5" customFormat="1" ht="11.95" customHeight="1" x14ac:dyDescent="0.3">
      <c r="A30" s="10" t="s">
        <v>326</v>
      </c>
      <c r="B30" s="11">
        <v>18</v>
      </c>
      <c r="C30" s="12">
        <v>7.4</v>
      </c>
      <c r="D30" s="13" t="s">
        <v>423</v>
      </c>
      <c r="E30" s="14" t="s">
        <v>468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5">
        <v>2.67</v>
      </c>
      <c r="R30" s="15">
        <v>1.93</v>
      </c>
      <c r="S30" s="15">
        <v>1.5</v>
      </c>
      <c r="T30" s="16">
        <v>43.8</v>
      </c>
      <c r="U30" s="15">
        <v>0.78</v>
      </c>
      <c r="V30" s="16">
        <v>28.6</v>
      </c>
      <c r="W30" s="15">
        <v>0.98</v>
      </c>
      <c r="X30" s="16">
        <v>29</v>
      </c>
      <c r="Y30" s="16">
        <v>22.8</v>
      </c>
      <c r="Z30" s="16">
        <v>6.2</v>
      </c>
      <c r="AA30" s="15">
        <v>0.94</v>
      </c>
      <c r="AB30" s="15"/>
      <c r="AC30" s="15"/>
      <c r="AD30" s="4"/>
      <c r="AE30" s="15"/>
      <c r="AF30" s="4"/>
      <c r="AG30" s="6"/>
      <c r="AH30" s="6"/>
      <c r="AI30" s="2">
        <v>4.7</v>
      </c>
      <c r="AJ30" s="4">
        <v>4.9000000000000004</v>
      </c>
      <c r="AK30" s="3">
        <v>0.33</v>
      </c>
      <c r="AL30" s="2">
        <v>1.7999999999999999E-2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15">
        <v>2.67</v>
      </c>
      <c r="AY30" s="15">
        <v>1.93</v>
      </c>
      <c r="AZ30" s="15">
        <v>1.5</v>
      </c>
      <c r="BA30" s="16">
        <v>43.9</v>
      </c>
      <c r="BB30" s="15">
        <v>0.78</v>
      </c>
      <c r="BC30" s="16">
        <v>28.8</v>
      </c>
      <c r="BD30" s="15">
        <v>0.98</v>
      </c>
      <c r="BE30" s="16">
        <v>29</v>
      </c>
      <c r="BF30" s="16">
        <v>22.8</v>
      </c>
      <c r="BG30" s="16">
        <v>6.2</v>
      </c>
      <c r="BH30" s="15">
        <v>0.96</v>
      </c>
      <c r="BI30" s="4"/>
      <c r="BJ30" s="4">
        <v>4.8</v>
      </c>
      <c r="BK30" s="2">
        <v>4.8</v>
      </c>
      <c r="BL30" s="3">
        <v>0.33</v>
      </c>
      <c r="BM30" s="2">
        <v>1.4999999999999999E-2</v>
      </c>
      <c r="BN30" s="17"/>
      <c r="CE30" s="2">
        <v>5.6</v>
      </c>
      <c r="CF30" s="2">
        <v>3.6</v>
      </c>
      <c r="CG30" s="2">
        <v>0.64</v>
      </c>
      <c r="CH30" s="2">
        <v>7.0000000000000001E-3</v>
      </c>
      <c r="CI30" s="2">
        <v>14</v>
      </c>
      <c r="CJ30" s="2">
        <v>7.0000000000000001E-3</v>
      </c>
      <c r="CK30" s="2">
        <v>14</v>
      </c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>
        <v>2.67</v>
      </c>
      <c r="CX30" s="2">
        <v>1.92</v>
      </c>
      <c r="CY30" s="2">
        <v>1.48</v>
      </c>
      <c r="CZ30" s="2">
        <v>44.5</v>
      </c>
      <c r="DA30" s="2">
        <v>0.8</v>
      </c>
      <c r="DB30" s="2">
        <v>29.5</v>
      </c>
      <c r="DC30" s="2">
        <v>0.98</v>
      </c>
      <c r="DD30" s="2">
        <v>29</v>
      </c>
      <c r="DE30" s="2">
        <v>22.8</v>
      </c>
      <c r="DF30" s="2">
        <v>6.2</v>
      </c>
      <c r="DG30" s="2">
        <v>1.08</v>
      </c>
      <c r="DH30" s="2"/>
      <c r="DI30" s="3">
        <v>3.6</v>
      </c>
      <c r="DJ30" s="2">
        <v>4</v>
      </c>
      <c r="DK30" s="3">
        <v>0.34</v>
      </c>
      <c r="DL30" s="2">
        <v>1.4E-2</v>
      </c>
      <c r="DM30" s="2"/>
      <c r="DN30" s="2"/>
      <c r="DO30" s="2"/>
      <c r="DP30" s="19"/>
      <c r="DX30" s="5">
        <v>2.67</v>
      </c>
      <c r="DY30" s="5">
        <v>1.91</v>
      </c>
      <c r="DZ30" s="5">
        <v>1.47</v>
      </c>
      <c r="EA30" s="5">
        <v>44.9</v>
      </c>
      <c r="EB30" s="5">
        <v>0.81</v>
      </c>
      <c r="EC30" s="5">
        <v>29.8</v>
      </c>
      <c r="ED30" s="5">
        <v>0.98</v>
      </c>
      <c r="EE30" s="5">
        <v>29</v>
      </c>
      <c r="EF30" s="5">
        <v>22.8</v>
      </c>
      <c r="EG30" s="5">
        <v>6.2</v>
      </c>
      <c r="EH30" s="5">
        <v>1.1299999999999999</v>
      </c>
      <c r="EJ30" s="22">
        <v>1.8</v>
      </c>
      <c r="EK30" s="22">
        <v>2</v>
      </c>
      <c r="EL30" s="22">
        <v>0.33</v>
      </c>
      <c r="EM30" s="5">
        <v>0.01</v>
      </c>
      <c r="EO30" s="2"/>
      <c r="EP30" s="2"/>
      <c r="EQ30" s="19"/>
      <c r="EY30" s="2">
        <v>2.67</v>
      </c>
      <c r="EZ30" s="2">
        <v>1.9</v>
      </c>
      <c r="FA30" s="2">
        <v>1.46</v>
      </c>
      <c r="FB30" s="2">
        <v>45.4</v>
      </c>
      <c r="FC30" s="2">
        <v>0.83</v>
      </c>
      <c r="FD30" s="2">
        <v>30.3</v>
      </c>
      <c r="FE30" s="2">
        <v>0.97</v>
      </c>
      <c r="FF30" s="2">
        <v>29</v>
      </c>
      <c r="FG30" s="2">
        <v>22.8</v>
      </c>
      <c r="FH30" s="2">
        <v>6.2</v>
      </c>
      <c r="FI30" s="2">
        <v>1.21</v>
      </c>
      <c r="FK30" s="22">
        <v>1.9</v>
      </c>
      <c r="FL30" s="22">
        <v>2.1</v>
      </c>
      <c r="FM30" s="22">
        <v>0.3</v>
      </c>
      <c r="FN30" s="5">
        <v>0.01</v>
      </c>
      <c r="FO30" s="5">
        <v>1.6</v>
      </c>
      <c r="FP30" s="5">
        <v>1.3</v>
      </c>
      <c r="FQ30" s="5">
        <v>0.81</v>
      </c>
      <c r="FR30" s="5">
        <f t="shared" si="2"/>
        <v>1.4</v>
      </c>
      <c r="FS30" s="5">
        <v>8.9999999999999993E-3</v>
      </c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>
        <v>2.67</v>
      </c>
      <c r="GF30" s="2">
        <v>1.92</v>
      </c>
      <c r="GG30" s="2">
        <v>1.47</v>
      </c>
      <c r="GH30" s="2">
        <v>44.9</v>
      </c>
      <c r="GI30" s="2">
        <v>0.81</v>
      </c>
      <c r="GJ30" s="2">
        <v>30.2</v>
      </c>
      <c r="GK30" s="2">
        <v>0.99</v>
      </c>
      <c r="GL30" s="2">
        <v>29</v>
      </c>
      <c r="GM30" s="2">
        <v>22.8</v>
      </c>
      <c r="GN30" s="2">
        <v>6.2</v>
      </c>
      <c r="GO30" s="2">
        <v>1.19</v>
      </c>
      <c r="GP30" s="2"/>
      <c r="GQ30" s="2">
        <v>2.1</v>
      </c>
      <c r="GR30" s="2">
        <v>2.2999999999999998</v>
      </c>
      <c r="GS30" s="3">
        <v>0.33</v>
      </c>
      <c r="GT30" s="2">
        <v>8.0000000000000002E-3</v>
      </c>
      <c r="GU30" s="2">
        <v>1.9</v>
      </c>
      <c r="GV30" s="2">
        <v>1.4</v>
      </c>
      <c r="GW30" s="2">
        <v>0.71</v>
      </c>
      <c r="GX30" s="5">
        <f t="shared" si="3"/>
        <v>1.4</v>
      </c>
      <c r="GY30" s="2">
        <v>6.0000000000000001E-3</v>
      </c>
    </row>
    <row r="31" spans="1:207" s="5" customFormat="1" ht="11.95" customHeight="1" x14ac:dyDescent="0.3">
      <c r="A31" s="10" t="s">
        <v>109</v>
      </c>
      <c r="B31" s="10" t="s">
        <v>433</v>
      </c>
      <c r="C31" s="12">
        <v>8.4</v>
      </c>
      <c r="D31" s="13" t="s">
        <v>422</v>
      </c>
      <c r="E31" s="14" t="s">
        <v>468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>
        <v>2.68</v>
      </c>
      <c r="R31" s="15">
        <v>1.91</v>
      </c>
      <c r="S31" s="15">
        <v>1.45</v>
      </c>
      <c r="T31" s="16">
        <v>45.7</v>
      </c>
      <c r="U31" s="15">
        <v>0.84</v>
      </c>
      <c r="V31" s="16">
        <v>31.3</v>
      </c>
      <c r="W31" s="15">
        <v>1</v>
      </c>
      <c r="X31" s="16">
        <v>30.8</v>
      </c>
      <c r="Y31" s="16">
        <v>24.3</v>
      </c>
      <c r="Z31" s="16">
        <v>6.5</v>
      </c>
      <c r="AA31" s="15">
        <v>1.08</v>
      </c>
      <c r="AB31" s="15"/>
      <c r="AC31" s="15"/>
      <c r="AD31" s="4"/>
      <c r="AE31" s="15"/>
      <c r="AF31" s="4"/>
      <c r="AG31" s="6"/>
      <c r="AH31" s="6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15">
        <v>2.68</v>
      </c>
      <c r="AY31" s="15">
        <v>1.91</v>
      </c>
      <c r="AZ31" s="15">
        <v>1.46</v>
      </c>
      <c r="BA31" s="16">
        <v>45.7</v>
      </c>
      <c r="BB31" s="15">
        <v>0.84</v>
      </c>
      <c r="BC31" s="16">
        <v>31.4</v>
      </c>
      <c r="BD31" s="15">
        <v>1</v>
      </c>
      <c r="BE31" s="16">
        <v>30.8</v>
      </c>
      <c r="BF31" s="16">
        <v>24.3</v>
      </c>
      <c r="BG31" s="16">
        <v>6.5</v>
      </c>
      <c r="BH31" s="15">
        <v>1.0900000000000001</v>
      </c>
      <c r="BI31" s="4"/>
      <c r="BJ31" s="4"/>
      <c r="BK31" s="4"/>
      <c r="BL31" s="8"/>
      <c r="BN31" s="20">
        <v>0.12559999999999999</v>
      </c>
      <c r="BO31" s="21">
        <v>3.8899999999999998E-3</v>
      </c>
      <c r="BP31" s="5">
        <v>2.7345896593363031E-4</v>
      </c>
      <c r="BQ31" s="5">
        <v>105</v>
      </c>
      <c r="BR31" s="5">
        <v>0.66</v>
      </c>
      <c r="BS31" s="5">
        <v>3100</v>
      </c>
      <c r="BT31" s="5">
        <v>0.74299999999999999</v>
      </c>
      <c r="BU31" s="5">
        <v>4800</v>
      </c>
      <c r="BV31" s="5">
        <v>10</v>
      </c>
      <c r="BW31" s="5">
        <v>19</v>
      </c>
      <c r="BX31" s="2">
        <v>10</v>
      </c>
      <c r="BY31" s="2">
        <v>19</v>
      </c>
      <c r="BZ31" s="5">
        <v>45000</v>
      </c>
      <c r="CA31" s="5">
        <v>0.23</v>
      </c>
      <c r="CB31" s="5">
        <v>1.2</v>
      </c>
      <c r="CC31" s="5">
        <v>1.127</v>
      </c>
      <c r="CD31" s="5">
        <v>20.999999999999989</v>
      </c>
      <c r="FR31" s="5" t="str">
        <f t="shared" si="2"/>
        <v/>
      </c>
      <c r="GX31" s="5" t="str">
        <f t="shared" si="3"/>
        <v/>
      </c>
    </row>
    <row r="32" spans="1:207" s="5" customFormat="1" ht="11.95" customHeight="1" x14ac:dyDescent="0.3">
      <c r="A32" s="10" t="s">
        <v>111</v>
      </c>
      <c r="B32" s="10" t="s">
        <v>433</v>
      </c>
      <c r="C32" s="12">
        <v>9.4</v>
      </c>
      <c r="D32" s="13" t="s">
        <v>422</v>
      </c>
      <c r="E32" s="14" t="s">
        <v>468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5">
        <v>2.69</v>
      </c>
      <c r="R32" s="15">
        <v>1.92</v>
      </c>
      <c r="S32" s="15">
        <v>1.47</v>
      </c>
      <c r="T32" s="16">
        <v>45.4</v>
      </c>
      <c r="U32" s="15">
        <v>0.83</v>
      </c>
      <c r="V32" s="16">
        <v>30.8</v>
      </c>
      <c r="W32" s="15">
        <v>1</v>
      </c>
      <c r="X32" s="16">
        <v>30.2</v>
      </c>
      <c r="Y32" s="16">
        <v>24</v>
      </c>
      <c r="Z32" s="16">
        <v>6.2</v>
      </c>
      <c r="AA32" s="15">
        <v>1.1000000000000001</v>
      </c>
      <c r="AB32" s="15"/>
      <c r="AC32" s="15"/>
      <c r="AD32" s="4"/>
      <c r="AE32" s="15"/>
      <c r="AF32" s="4"/>
      <c r="AG32" s="6"/>
      <c r="AH32" s="6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15">
        <v>2.69</v>
      </c>
      <c r="AY32" s="15">
        <v>1.91</v>
      </c>
      <c r="AZ32" s="15">
        <v>1.47</v>
      </c>
      <c r="BA32" s="16">
        <v>45.5</v>
      </c>
      <c r="BB32" s="15">
        <v>0.83</v>
      </c>
      <c r="BC32" s="16">
        <v>30.4</v>
      </c>
      <c r="BD32" s="15">
        <v>0.98</v>
      </c>
      <c r="BE32" s="16">
        <v>30.2</v>
      </c>
      <c r="BF32" s="16">
        <v>24</v>
      </c>
      <c r="BG32" s="16">
        <v>6.2</v>
      </c>
      <c r="BH32" s="15">
        <v>1.03</v>
      </c>
      <c r="BI32" s="4"/>
      <c r="BJ32" s="4"/>
      <c r="BK32" s="4"/>
      <c r="BL32" s="8"/>
      <c r="BN32" s="20">
        <v>0.1968</v>
      </c>
      <c r="BO32" s="21">
        <v>3.62E-3</v>
      </c>
      <c r="BP32" s="5">
        <v>3.862397471551866E-4</v>
      </c>
      <c r="BQ32" s="5">
        <v>105</v>
      </c>
      <c r="BR32" s="5">
        <v>0.67</v>
      </c>
      <c r="BS32" s="5">
        <v>3200</v>
      </c>
      <c r="BT32" s="5">
        <v>0.70399999999999996</v>
      </c>
      <c r="BU32" s="5">
        <v>4900</v>
      </c>
      <c r="BV32" s="5">
        <v>11</v>
      </c>
      <c r="BW32" s="5">
        <v>19</v>
      </c>
      <c r="BX32" s="2">
        <v>11</v>
      </c>
      <c r="BY32" s="2">
        <v>19</v>
      </c>
      <c r="BZ32" s="5">
        <v>36700</v>
      </c>
      <c r="CA32" s="5">
        <v>0.22</v>
      </c>
      <c r="CB32" s="5">
        <v>-0.9</v>
      </c>
      <c r="CC32" s="5">
        <v>1.0329999999999999</v>
      </c>
      <c r="CD32" s="5">
        <v>6.0000000000000053</v>
      </c>
      <c r="FR32" s="5" t="str">
        <f t="shared" si="2"/>
        <v/>
      </c>
      <c r="GX32" s="5" t="str">
        <f t="shared" si="3"/>
        <v/>
      </c>
    </row>
    <row r="33" spans="1:207" s="5" customFormat="1" ht="11.95" customHeight="1" x14ac:dyDescent="0.3">
      <c r="A33" s="10" t="s">
        <v>113</v>
      </c>
      <c r="B33" s="10" t="s">
        <v>433</v>
      </c>
      <c r="C33" s="12">
        <v>10.4</v>
      </c>
      <c r="D33" s="13" t="s">
        <v>423</v>
      </c>
      <c r="E33" s="14" t="s">
        <v>468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5">
        <v>2.7</v>
      </c>
      <c r="R33" s="15">
        <v>1.91</v>
      </c>
      <c r="S33" s="15">
        <v>1.49</v>
      </c>
      <c r="T33" s="16">
        <v>44.8</v>
      </c>
      <c r="U33" s="15">
        <v>0.81</v>
      </c>
      <c r="V33" s="16">
        <v>28.1</v>
      </c>
      <c r="W33" s="15">
        <v>0.94</v>
      </c>
      <c r="X33" s="16">
        <v>28.6</v>
      </c>
      <c r="Y33" s="16">
        <v>22.7</v>
      </c>
      <c r="Z33" s="16">
        <v>5.9</v>
      </c>
      <c r="AA33" s="15">
        <v>0.91</v>
      </c>
      <c r="AB33" s="15"/>
      <c r="AC33" s="15"/>
      <c r="AD33" s="4"/>
      <c r="AE33" s="15"/>
      <c r="AF33" s="4"/>
      <c r="AG33" s="6"/>
      <c r="AH33" s="6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15">
        <v>2.7</v>
      </c>
      <c r="AY33" s="15">
        <v>1.93</v>
      </c>
      <c r="AZ33" s="15">
        <v>1.49</v>
      </c>
      <c r="BA33" s="16">
        <v>44.8</v>
      </c>
      <c r="BB33" s="15">
        <v>0.81</v>
      </c>
      <c r="BC33" s="16">
        <v>29.8</v>
      </c>
      <c r="BD33" s="15">
        <v>0.99</v>
      </c>
      <c r="BE33" s="16">
        <v>28.6</v>
      </c>
      <c r="BF33" s="16">
        <v>22.7</v>
      </c>
      <c r="BG33" s="16">
        <v>5.9</v>
      </c>
      <c r="BH33" s="15">
        <v>1.2</v>
      </c>
      <c r="BI33" s="4"/>
      <c r="BJ33" s="4"/>
      <c r="BK33" s="4"/>
      <c r="BL33" s="8"/>
      <c r="BN33" s="20">
        <v>0.16489999999999999</v>
      </c>
      <c r="BO33" s="21">
        <v>3.2799999999999999E-3</v>
      </c>
      <c r="BP33" s="5">
        <v>2.7022153061262308E-4</v>
      </c>
      <c r="BQ33" s="5">
        <v>105</v>
      </c>
      <c r="BR33" s="5">
        <v>0.71</v>
      </c>
      <c r="BS33" s="5">
        <v>3200</v>
      </c>
      <c r="BT33" s="5">
        <v>0.749</v>
      </c>
      <c r="BU33" s="5">
        <v>5400</v>
      </c>
      <c r="BV33" s="5">
        <v>12</v>
      </c>
      <c r="BW33" s="5">
        <v>18</v>
      </c>
      <c r="BX33" s="2">
        <v>12</v>
      </c>
      <c r="BY33" s="2">
        <v>18</v>
      </c>
      <c r="BZ33" s="5">
        <v>38400</v>
      </c>
      <c r="CA33" s="5">
        <v>0.21</v>
      </c>
      <c r="CB33" s="5">
        <v>-4.7</v>
      </c>
      <c r="CC33" s="5">
        <v>1.0149999999999999</v>
      </c>
      <c r="CD33" s="5">
        <v>3.0000000000000027</v>
      </c>
      <c r="FR33" s="5" t="str">
        <f t="shared" si="2"/>
        <v/>
      </c>
      <c r="GX33" s="5" t="str">
        <f t="shared" si="3"/>
        <v/>
      </c>
    </row>
    <row r="34" spans="1:207" s="5" customFormat="1" ht="11.95" customHeight="1" x14ac:dyDescent="0.3">
      <c r="A34" s="10" t="s">
        <v>114</v>
      </c>
      <c r="B34" s="11">
        <v>3</v>
      </c>
      <c r="C34" s="12">
        <v>10.8</v>
      </c>
      <c r="D34" s="13" t="s">
        <v>423</v>
      </c>
      <c r="E34" s="14" t="s">
        <v>468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5">
        <v>2.69</v>
      </c>
      <c r="R34" s="15">
        <v>1.92</v>
      </c>
      <c r="S34" s="15">
        <v>1.49</v>
      </c>
      <c r="T34" s="16">
        <v>44.5</v>
      </c>
      <c r="U34" s="15">
        <v>0.8</v>
      </c>
      <c r="V34" s="16">
        <v>28.6</v>
      </c>
      <c r="W34" s="15">
        <v>0.96</v>
      </c>
      <c r="X34" s="16">
        <v>28.9</v>
      </c>
      <c r="Y34" s="16">
        <v>23.4</v>
      </c>
      <c r="Z34" s="16">
        <v>5.5</v>
      </c>
      <c r="AA34" s="15">
        <v>0.94</v>
      </c>
      <c r="AB34" s="15"/>
      <c r="AC34" s="15"/>
      <c r="AD34" s="4"/>
      <c r="AE34" s="15"/>
      <c r="AF34" s="4"/>
      <c r="AG34" s="6"/>
      <c r="AH34" s="6"/>
      <c r="AI34" s="2">
        <v>4.3</v>
      </c>
      <c r="AJ34" s="4">
        <v>4.5999999999999996</v>
      </c>
      <c r="AK34" s="3">
        <v>0.34</v>
      </c>
      <c r="AL34" s="2">
        <v>2.1000000000000001E-2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15">
        <v>2.69</v>
      </c>
      <c r="AY34" s="15">
        <v>1.93</v>
      </c>
      <c r="AZ34" s="15">
        <v>1.49</v>
      </c>
      <c r="BA34" s="16">
        <v>44.5</v>
      </c>
      <c r="BB34" s="15">
        <v>0.8</v>
      </c>
      <c r="BC34" s="16">
        <v>29.2</v>
      </c>
      <c r="BD34" s="15">
        <v>0.98</v>
      </c>
      <c r="BE34" s="16">
        <v>28.9</v>
      </c>
      <c r="BF34" s="16">
        <v>23.4</v>
      </c>
      <c r="BG34" s="16">
        <v>5.5</v>
      </c>
      <c r="BH34" s="15">
        <v>1.06</v>
      </c>
      <c r="BI34" s="4"/>
      <c r="BJ34" s="4"/>
      <c r="BK34" s="4"/>
      <c r="BL34" s="8"/>
      <c r="BN34" s="20">
        <v>0.2762</v>
      </c>
      <c r="BO34" s="21">
        <v>1.75E-3</v>
      </c>
      <c r="BP34" s="5">
        <v>5.2060385692009653E-4</v>
      </c>
      <c r="BQ34" s="5">
        <v>105</v>
      </c>
      <c r="BR34" s="5">
        <v>0.68</v>
      </c>
      <c r="BS34" s="5">
        <v>3100</v>
      </c>
      <c r="BT34" s="5">
        <v>0.70399999999999996</v>
      </c>
      <c r="BU34" s="5">
        <v>5600</v>
      </c>
      <c r="BV34" s="5">
        <v>11</v>
      </c>
      <c r="BW34" s="5">
        <v>20</v>
      </c>
      <c r="BX34" s="2">
        <v>11</v>
      </c>
      <c r="BY34" s="2">
        <v>20</v>
      </c>
      <c r="BZ34" s="5">
        <v>37600</v>
      </c>
      <c r="CA34" s="5">
        <v>0.23</v>
      </c>
      <c r="CB34" s="5">
        <v>1</v>
      </c>
      <c r="CC34" s="5">
        <v>1.0549999999999999</v>
      </c>
      <c r="CD34" s="5">
        <v>10.999999999999982</v>
      </c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19"/>
      <c r="EO34" s="2"/>
      <c r="EP34" s="2"/>
      <c r="EQ34" s="19"/>
      <c r="FR34" s="5" t="str">
        <f t="shared" si="2"/>
        <v/>
      </c>
      <c r="FT34" s="2"/>
      <c r="FU34" s="2"/>
      <c r="FV34" s="2"/>
      <c r="FW34" s="19"/>
      <c r="GX34" s="5" t="str">
        <f t="shared" si="3"/>
        <v/>
      </c>
    </row>
    <row r="35" spans="1:207" s="5" customFormat="1" ht="11.95" customHeight="1" x14ac:dyDescent="0.3">
      <c r="A35" s="10" t="s">
        <v>134</v>
      </c>
      <c r="B35" s="10" t="s">
        <v>435</v>
      </c>
      <c r="C35" s="12">
        <v>15.2</v>
      </c>
      <c r="D35" s="13" t="s">
        <v>422</v>
      </c>
      <c r="E35" s="14" t="s">
        <v>468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>
        <v>2.7</v>
      </c>
      <c r="R35" s="15">
        <v>1.92</v>
      </c>
      <c r="S35" s="15">
        <v>1.46</v>
      </c>
      <c r="T35" s="16">
        <v>45.8</v>
      </c>
      <c r="U35" s="15">
        <v>0.85</v>
      </c>
      <c r="V35" s="16">
        <v>31.2</v>
      </c>
      <c r="W35" s="15">
        <v>1</v>
      </c>
      <c r="X35" s="16">
        <v>30.8</v>
      </c>
      <c r="Y35" s="16">
        <v>25</v>
      </c>
      <c r="Z35" s="16">
        <v>5.8</v>
      </c>
      <c r="AA35" s="15">
        <v>1.07</v>
      </c>
      <c r="AB35" s="15"/>
      <c r="AC35" s="15"/>
      <c r="AD35" s="4"/>
      <c r="AE35" s="15"/>
      <c r="AF35" s="4"/>
      <c r="AG35" s="6"/>
      <c r="AH35" s="6"/>
      <c r="AI35" s="4"/>
      <c r="AJ35" s="4"/>
      <c r="AK35" s="4"/>
      <c r="AL35" s="4"/>
      <c r="AM35" s="23"/>
      <c r="AN35" s="23"/>
      <c r="AV35" s="24"/>
      <c r="AW35" s="24"/>
      <c r="AX35" s="24"/>
      <c r="AY35" s="24"/>
      <c r="FR35" s="5" t="str">
        <f t="shared" si="2"/>
        <v/>
      </c>
      <c r="GX35" s="5" t="str">
        <f t="shared" si="3"/>
        <v/>
      </c>
    </row>
    <row r="36" spans="1:207" s="5" customFormat="1" ht="11.95" customHeight="1" x14ac:dyDescent="0.3">
      <c r="A36" s="10" t="s">
        <v>164</v>
      </c>
      <c r="B36" s="11">
        <v>6</v>
      </c>
      <c r="C36" s="12">
        <v>12.4</v>
      </c>
      <c r="D36" s="13" t="s">
        <v>422</v>
      </c>
      <c r="E36" s="14" t="s">
        <v>468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5">
        <v>2.68</v>
      </c>
      <c r="R36" s="15">
        <v>1.95</v>
      </c>
      <c r="S36" s="15">
        <v>1.52</v>
      </c>
      <c r="T36" s="16">
        <v>43.2</v>
      </c>
      <c r="U36" s="15">
        <v>0.76</v>
      </c>
      <c r="V36" s="16">
        <v>28.2</v>
      </c>
      <c r="W36" s="15">
        <v>0.99</v>
      </c>
      <c r="X36" s="16">
        <v>27.9</v>
      </c>
      <c r="Y36" s="16">
        <v>22.1</v>
      </c>
      <c r="Z36" s="16">
        <v>5.8</v>
      </c>
      <c r="AA36" s="15">
        <v>1.06</v>
      </c>
      <c r="AB36" s="15"/>
      <c r="AC36" s="15"/>
      <c r="AD36" s="4"/>
      <c r="AE36" s="15"/>
      <c r="AF36" s="4"/>
      <c r="AG36" s="6"/>
      <c r="AH36" s="6"/>
      <c r="AI36" s="2">
        <v>3.8</v>
      </c>
      <c r="AJ36" s="4">
        <v>4.0999999999999996</v>
      </c>
      <c r="AK36" s="3">
        <v>0.31</v>
      </c>
      <c r="AL36" s="2">
        <v>1.4E-2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15">
        <v>2.68</v>
      </c>
      <c r="AY36" s="15">
        <v>1.95</v>
      </c>
      <c r="AZ36" s="15">
        <v>1.52</v>
      </c>
      <c r="BA36" s="16">
        <v>43.3</v>
      </c>
      <c r="BB36" s="15">
        <v>0.76</v>
      </c>
      <c r="BC36" s="16">
        <v>28.4</v>
      </c>
      <c r="BD36" s="15">
        <v>1</v>
      </c>
      <c r="BE36" s="16">
        <v>27.9</v>
      </c>
      <c r="BF36" s="16">
        <v>22.1</v>
      </c>
      <c r="BG36" s="16">
        <v>5.8</v>
      </c>
      <c r="BH36" s="15">
        <v>1.0900000000000001</v>
      </c>
      <c r="BI36" s="4"/>
      <c r="BJ36" s="4"/>
      <c r="BK36" s="4"/>
      <c r="BL36" s="8"/>
      <c r="BN36" s="20">
        <v>0.25359999999999999</v>
      </c>
      <c r="BO36" s="21">
        <v>2.66E-3</v>
      </c>
      <c r="BP36" s="5">
        <v>3.7372521015556162E-4</v>
      </c>
      <c r="BQ36" s="5">
        <v>105</v>
      </c>
      <c r="BR36" s="5">
        <v>0.67</v>
      </c>
      <c r="BS36" s="5">
        <v>3000</v>
      </c>
      <c r="BT36" s="5">
        <v>0.70099999999999996</v>
      </c>
      <c r="BU36" s="5">
        <v>6800</v>
      </c>
      <c r="BV36" s="5">
        <v>12</v>
      </c>
      <c r="BW36" s="5">
        <v>17</v>
      </c>
      <c r="BX36" s="2">
        <v>12</v>
      </c>
      <c r="BY36" s="2">
        <v>17</v>
      </c>
      <c r="BZ36" s="5">
        <v>49500</v>
      </c>
      <c r="CA36" s="5">
        <v>0.21</v>
      </c>
      <c r="CB36" s="5">
        <v>0.3</v>
      </c>
      <c r="CC36" s="5">
        <v>1.0329999999999999</v>
      </c>
      <c r="CD36" s="5">
        <v>5.0000000000000044</v>
      </c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19"/>
      <c r="EO36" s="2"/>
      <c r="EP36" s="2"/>
      <c r="EQ36" s="19"/>
      <c r="FR36" s="5" t="str">
        <f t="shared" si="2"/>
        <v/>
      </c>
      <c r="FT36" s="2"/>
      <c r="FU36" s="2"/>
      <c r="FV36" s="2"/>
      <c r="FW36" s="19"/>
      <c r="GX36" s="5" t="str">
        <f t="shared" si="3"/>
        <v/>
      </c>
    </row>
    <row r="37" spans="1:207" s="5" customFormat="1" ht="11.95" customHeight="1" x14ac:dyDescent="0.3">
      <c r="A37" s="10" t="s">
        <v>166</v>
      </c>
      <c r="B37" s="10" t="s">
        <v>438</v>
      </c>
      <c r="C37" s="12">
        <v>14.4</v>
      </c>
      <c r="D37" s="13" t="s">
        <v>422</v>
      </c>
      <c r="E37" s="14" t="s">
        <v>468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5">
        <v>2.67</v>
      </c>
      <c r="R37" s="15">
        <v>1.94</v>
      </c>
      <c r="S37" s="15">
        <v>1.51</v>
      </c>
      <c r="T37" s="16">
        <v>43.5</v>
      </c>
      <c r="U37" s="15">
        <v>0.77</v>
      </c>
      <c r="V37" s="16">
        <v>28.5</v>
      </c>
      <c r="W37" s="15">
        <v>0.99</v>
      </c>
      <c r="X37" s="16">
        <v>27.7</v>
      </c>
      <c r="Y37" s="16">
        <v>21.4</v>
      </c>
      <c r="Z37" s="16">
        <v>6.3</v>
      </c>
      <c r="AA37" s="15">
        <v>1.1200000000000001</v>
      </c>
      <c r="AB37" s="15"/>
      <c r="AC37" s="15"/>
      <c r="AD37" s="4"/>
      <c r="AE37" s="15"/>
      <c r="AF37" s="4"/>
      <c r="AG37" s="6"/>
      <c r="AH37" s="6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15">
        <v>2.67</v>
      </c>
      <c r="AY37" s="15">
        <v>1.94</v>
      </c>
      <c r="AZ37" s="15">
        <v>1.51</v>
      </c>
      <c r="BA37" s="16">
        <v>43.6</v>
      </c>
      <c r="BB37" s="15">
        <v>0.77</v>
      </c>
      <c r="BC37" s="16">
        <v>29</v>
      </c>
      <c r="BD37" s="15">
        <v>1</v>
      </c>
      <c r="BE37" s="16">
        <v>27.7</v>
      </c>
      <c r="BF37" s="16">
        <v>21.4</v>
      </c>
      <c r="BG37" s="16">
        <v>6.3</v>
      </c>
      <c r="BH37" s="15">
        <v>1.2</v>
      </c>
      <c r="BI37" s="4"/>
      <c r="BJ37" s="4"/>
      <c r="BK37" s="4"/>
      <c r="BL37" s="8"/>
      <c r="BN37" s="20">
        <v>0.15129999999999999</v>
      </c>
      <c r="BO37" s="21">
        <v>3.5100000000000001E-3</v>
      </c>
      <c r="BP37" s="5">
        <v>2.4616604689051938E-4</v>
      </c>
      <c r="BQ37" s="5">
        <v>105</v>
      </c>
      <c r="BR37" s="5">
        <v>0.66</v>
      </c>
      <c r="BS37" s="5">
        <v>3100</v>
      </c>
      <c r="BT37" s="5">
        <v>0.755</v>
      </c>
      <c r="BU37" s="5">
        <v>6700</v>
      </c>
      <c r="BV37" s="5">
        <v>10</v>
      </c>
      <c r="BW37" s="5">
        <v>19</v>
      </c>
      <c r="BX37" s="2">
        <v>10</v>
      </c>
      <c r="BY37" s="2">
        <v>19</v>
      </c>
      <c r="BZ37" s="5">
        <v>47600</v>
      </c>
      <c r="CA37" s="5">
        <v>0.21</v>
      </c>
      <c r="CB37" s="5">
        <v>0.1</v>
      </c>
      <c r="CC37" s="5">
        <v>1.0580000000000001</v>
      </c>
      <c r="CD37" s="5">
        <v>9.9999999999999805</v>
      </c>
      <c r="FR37" s="5" t="str">
        <f t="shared" si="2"/>
        <v/>
      </c>
      <c r="GX37" s="5" t="str">
        <f t="shared" si="3"/>
        <v/>
      </c>
    </row>
    <row r="38" spans="1:207" s="5" customFormat="1" ht="11.95" customHeight="1" x14ac:dyDescent="0.3">
      <c r="A38" s="10" t="s">
        <v>128</v>
      </c>
      <c r="B38" s="11">
        <v>4</v>
      </c>
      <c r="C38" s="12">
        <v>4.8</v>
      </c>
      <c r="D38" s="13" t="s">
        <v>409</v>
      </c>
      <c r="E38" s="14" t="s">
        <v>469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5">
        <v>2.75</v>
      </c>
      <c r="R38" s="15">
        <v>2</v>
      </c>
      <c r="S38" s="15">
        <v>1.58</v>
      </c>
      <c r="T38" s="16">
        <v>42.6</v>
      </c>
      <c r="U38" s="15">
        <v>0.74</v>
      </c>
      <c r="V38" s="16">
        <v>26.8</v>
      </c>
      <c r="W38" s="15">
        <v>0.99</v>
      </c>
      <c r="X38" s="16">
        <v>38.1</v>
      </c>
      <c r="Y38" s="16">
        <v>23.9</v>
      </c>
      <c r="Z38" s="16">
        <v>14.2</v>
      </c>
      <c r="AA38" s="15">
        <v>0.2</v>
      </c>
      <c r="AB38" s="15"/>
      <c r="AC38" s="15"/>
      <c r="AD38" s="4"/>
      <c r="AE38" s="15"/>
      <c r="AF38" s="4"/>
      <c r="AG38" s="6"/>
      <c r="AH38" s="6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15">
        <v>2.75</v>
      </c>
      <c r="AY38" s="15">
        <v>2.0099999999999998</v>
      </c>
      <c r="AZ38" s="15">
        <v>1.58</v>
      </c>
      <c r="BA38" s="16">
        <v>42.5</v>
      </c>
      <c r="BB38" s="15">
        <v>0.74</v>
      </c>
      <c r="BC38" s="16">
        <v>26.8</v>
      </c>
      <c r="BD38" s="15">
        <v>1</v>
      </c>
      <c r="BE38" s="16">
        <v>38.1</v>
      </c>
      <c r="BF38" s="16">
        <v>23.9</v>
      </c>
      <c r="BG38" s="16">
        <v>14.2</v>
      </c>
      <c r="BH38" s="15">
        <v>0.2</v>
      </c>
      <c r="BI38" s="4"/>
      <c r="BJ38" s="4"/>
      <c r="BK38" s="4"/>
      <c r="BL38" s="8"/>
      <c r="CE38" s="2">
        <v>20.7</v>
      </c>
      <c r="CF38" s="2">
        <v>17.3</v>
      </c>
      <c r="CG38" s="2">
        <v>0.84</v>
      </c>
      <c r="CH38" s="2">
        <v>4.7E-2</v>
      </c>
      <c r="CI38" s="2">
        <v>17</v>
      </c>
      <c r="CJ38" s="2">
        <v>0.03</v>
      </c>
      <c r="CK38" s="2">
        <v>10</v>
      </c>
      <c r="EY38" s="5">
        <v>2.75</v>
      </c>
      <c r="EZ38" s="5">
        <v>1.88</v>
      </c>
      <c r="FA38" s="5">
        <v>1.39</v>
      </c>
      <c r="FB38" s="5">
        <v>49.4</v>
      </c>
      <c r="FC38" s="5">
        <v>0.98</v>
      </c>
      <c r="FD38" s="5">
        <v>35.200000000000003</v>
      </c>
      <c r="FE38" s="5">
        <v>0.99</v>
      </c>
      <c r="FF38" s="5">
        <v>38.1</v>
      </c>
      <c r="FG38" s="5">
        <v>23.9</v>
      </c>
      <c r="FH38" s="5">
        <v>14.2</v>
      </c>
      <c r="FI38" s="5">
        <v>0.8</v>
      </c>
      <c r="FO38" s="5">
        <v>3.3</v>
      </c>
      <c r="FP38" s="5">
        <v>2.7</v>
      </c>
      <c r="FQ38" s="5">
        <v>0.82</v>
      </c>
      <c r="FR38" s="5" t="str">
        <f>IF(FL38&gt;0,ROUND(FL38*0.71,1),"")</f>
        <v/>
      </c>
      <c r="FS38" s="5">
        <v>1.7999999999999999E-2</v>
      </c>
      <c r="GE38" s="5">
        <v>2.75</v>
      </c>
      <c r="GF38" s="5">
        <v>1.88</v>
      </c>
      <c r="GG38" s="5">
        <v>1.39</v>
      </c>
      <c r="GH38" s="5">
        <v>49.6</v>
      </c>
      <c r="GI38" s="5">
        <v>0.98</v>
      </c>
      <c r="GJ38" s="5">
        <v>35.5</v>
      </c>
      <c r="GK38" s="5">
        <v>0.99</v>
      </c>
      <c r="GL38" s="5">
        <v>38.1</v>
      </c>
      <c r="GM38" s="5">
        <v>23.9</v>
      </c>
      <c r="GN38" s="5">
        <v>14.2</v>
      </c>
      <c r="GO38" s="5">
        <v>0.81</v>
      </c>
      <c r="GU38" s="2">
        <v>2.9</v>
      </c>
      <c r="GV38" s="2">
        <v>2.2000000000000002</v>
      </c>
      <c r="GW38" s="2">
        <v>0.76</v>
      </c>
      <c r="GX38" s="5" t="str">
        <f>IF(GR38&gt;0,ROUND(GR38*0.69,1),"")</f>
        <v/>
      </c>
      <c r="GY38" s="2">
        <v>1.6E-2</v>
      </c>
    </row>
    <row r="39" spans="1:207" s="5" customFormat="1" ht="11.95" customHeight="1" x14ac:dyDescent="0.3">
      <c r="A39" s="10" t="s">
        <v>179</v>
      </c>
      <c r="B39" s="11">
        <v>8</v>
      </c>
      <c r="C39" s="12">
        <v>0.4</v>
      </c>
      <c r="D39" s="13" t="s">
        <v>415</v>
      </c>
      <c r="E39" s="14" t="s">
        <v>469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5">
        <v>2.73</v>
      </c>
      <c r="R39" s="15">
        <v>2</v>
      </c>
      <c r="S39" s="15">
        <v>1.66</v>
      </c>
      <c r="T39" s="16">
        <v>39.200000000000003</v>
      </c>
      <c r="U39" s="15">
        <v>0.64</v>
      </c>
      <c r="V39" s="16">
        <v>20.399999999999999</v>
      </c>
      <c r="W39" s="15">
        <v>0.87</v>
      </c>
      <c r="X39" s="16">
        <v>37.5</v>
      </c>
      <c r="Y39" s="16">
        <v>21.2</v>
      </c>
      <c r="Z39" s="16">
        <v>16.3</v>
      </c>
      <c r="AA39" s="15">
        <v>-0.05</v>
      </c>
      <c r="AB39" s="15"/>
      <c r="AC39" s="15"/>
      <c r="AD39" s="4"/>
      <c r="AE39" s="15"/>
      <c r="AF39" s="4"/>
      <c r="AG39" s="6"/>
      <c r="AH39" s="6"/>
      <c r="AI39" s="2">
        <v>14</v>
      </c>
      <c r="AJ39" s="4">
        <v>14.5</v>
      </c>
      <c r="AK39" s="3">
        <v>0.26</v>
      </c>
      <c r="AL39" s="2">
        <v>6.6000000000000003E-2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15">
        <v>2.73</v>
      </c>
      <c r="AY39" s="15">
        <v>2.04</v>
      </c>
      <c r="AZ39" s="15">
        <v>1.65</v>
      </c>
      <c r="BA39" s="16">
        <v>39.6</v>
      </c>
      <c r="BB39" s="15">
        <v>0.65</v>
      </c>
      <c r="BC39" s="16">
        <v>23.7</v>
      </c>
      <c r="BD39" s="15">
        <v>0.99</v>
      </c>
      <c r="BE39" s="16">
        <v>37.5</v>
      </c>
      <c r="BF39" s="16">
        <v>21.2</v>
      </c>
      <c r="BG39" s="16">
        <v>16.3</v>
      </c>
      <c r="BH39" s="15">
        <v>0.16</v>
      </c>
      <c r="BI39" s="4"/>
      <c r="BJ39" s="4">
        <v>11.7</v>
      </c>
      <c r="BK39" s="2">
        <v>11.7</v>
      </c>
      <c r="BL39" s="3">
        <v>0.3</v>
      </c>
      <c r="BM39" s="2">
        <v>5.1999999999999998E-2</v>
      </c>
      <c r="BN39" s="17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>
        <v>2.73</v>
      </c>
      <c r="CX39" s="2">
        <v>1.97</v>
      </c>
      <c r="CY39" s="2">
        <v>1.53</v>
      </c>
      <c r="CZ39" s="2">
        <v>43.8</v>
      </c>
      <c r="DA39" s="2">
        <v>0.78</v>
      </c>
      <c r="DB39" s="2">
        <v>28.5</v>
      </c>
      <c r="DC39" s="2">
        <v>1</v>
      </c>
      <c r="DD39" s="2">
        <v>37.5</v>
      </c>
      <c r="DE39" s="2">
        <v>21.2</v>
      </c>
      <c r="DF39" s="2">
        <v>16.3</v>
      </c>
      <c r="DG39" s="2">
        <v>0.45</v>
      </c>
      <c r="DH39" s="2"/>
      <c r="DI39" s="3">
        <v>8.6999999999999993</v>
      </c>
      <c r="DJ39" s="2">
        <v>8.9</v>
      </c>
      <c r="DK39" s="3">
        <v>0.38</v>
      </c>
      <c r="DL39" s="2">
        <v>4.3999999999999997E-2</v>
      </c>
      <c r="DM39" s="2"/>
      <c r="DN39" s="2"/>
      <c r="DO39" s="2"/>
      <c r="DP39" s="19"/>
      <c r="DX39" s="5">
        <v>2.73</v>
      </c>
      <c r="DY39" s="5">
        <v>1.89</v>
      </c>
      <c r="DZ39" s="5">
        <v>1.43</v>
      </c>
      <c r="EA39" s="5">
        <v>47.7</v>
      </c>
      <c r="EB39" s="5">
        <v>0.91</v>
      </c>
      <c r="EC39" s="5">
        <v>32.299999999999997</v>
      </c>
      <c r="ED39" s="5">
        <v>0.97</v>
      </c>
      <c r="EE39" s="5">
        <v>37.5</v>
      </c>
      <c r="EF39" s="5">
        <v>21.2</v>
      </c>
      <c r="EG39" s="5">
        <v>16.3</v>
      </c>
      <c r="EH39" s="5">
        <v>0.68</v>
      </c>
      <c r="EJ39" s="22">
        <v>4.5999999999999996</v>
      </c>
      <c r="EK39" s="22">
        <v>4.9000000000000004</v>
      </c>
      <c r="EL39" s="22">
        <v>0.35</v>
      </c>
      <c r="EM39" s="5">
        <v>2.3E-2</v>
      </c>
      <c r="EO39" s="2"/>
      <c r="EP39" s="2"/>
      <c r="EQ39" s="19"/>
      <c r="EY39" s="2">
        <v>2.73</v>
      </c>
      <c r="EZ39" s="2">
        <v>1.88</v>
      </c>
      <c r="FA39" s="2">
        <v>1.39</v>
      </c>
      <c r="FB39" s="2">
        <v>49</v>
      </c>
      <c r="FC39" s="2">
        <v>0.96</v>
      </c>
      <c r="FD39" s="2">
        <v>35</v>
      </c>
      <c r="FE39" s="2">
        <v>0.99</v>
      </c>
      <c r="FF39" s="2">
        <v>37.5</v>
      </c>
      <c r="FG39" s="2">
        <v>21.2</v>
      </c>
      <c r="FH39" s="2">
        <v>16.3</v>
      </c>
      <c r="FI39" s="2">
        <v>0.85</v>
      </c>
      <c r="FK39" s="22">
        <v>4.5</v>
      </c>
      <c r="FL39" s="22">
        <v>4.9000000000000004</v>
      </c>
      <c r="FM39" s="22">
        <v>0.4</v>
      </c>
      <c r="FN39" s="5">
        <v>2.3E-2</v>
      </c>
      <c r="FR39" s="5">
        <f t="shared" ref="FR39:FR76" si="4">IF(FL39&gt;0,ROUND(FL39*0.71,1),"")</f>
        <v>3.5</v>
      </c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>
        <v>2.73</v>
      </c>
      <c r="GF39" s="2">
        <v>1.89</v>
      </c>
      <c r="GG39" s="2">
        <v>1.41</v>
      </c>
      <c r="GH39" s="2">
        <v>48.3</v>
      </c>
      <c r="GI39" s="2">
        <v>0.93</v>
      </c>
      <c r="GJ39" s="2">
        <v>34</v>
      </c>
      <c r="GK39" s="2">
        <v>0.99</v>
      </c>
      <c r="GL39" s="2">
        <v>37.5</v>
      </c>
      <c r="GM39" s="2">
        <v>21.2</v>
      </c>
      <c r="GN39" s="2">
        <v>16.3</v>
      </c>
      <c r="GO39" s="2">
        <v>0.79</v>
      </c>
      <c r="GP39" s="2"/>
      <c r="GQ39" s="2">
        <v>3.7</v>
      </c>
      <c r="GR39" s="2">
        <v>3.9</v>
      </c>
      <c r="GS39" s="3">
        <v>0.43</v>
      </c>
      <c r="GT39" s="2">
        <v>0.02</v>
      </c>
      <c r="GU39" s="4"/>
      <c r="GV39" s="4"/>
      <c r="GW39" s="9"/>
      <c r="GX39" s="5">
        <f t="shared" ref="GX39:GX76" si="5">IF(GR39&gt;0,ROUND(GR39*0.69,1),"")</f>
        <v>2.7</v>
      </c>
    </row>
    <row r="40" spans="1:207" s="5" customFormat="1" ht="11.95" customHeight="1" x14ac:dyDescent="0.3">
      <c r="A40" s="10" t="s">
        <v>180</v>
      </c>
      <c r="B40" s="11">
        <v>8</v>
      </c>
      <c r="C40" s="12">
        <v>0.8</v>
      </c>
      <c r="D40" s="13" t="s">
        <v>415</v>
      </c>
      <c r="E40" s="14" t="s">
        <v>469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5">
        <v>2.74</v>
      </c>
      <c r="R40" s="15">
        <v>1.94</v>
      </c>
      <c r="S40" s="15">
        <v>1.61</v>
      </c>
      <c r="T40" s="16">
        <v>41.3</v>
      </c>
      <c r="U40" s="15">
        <v>0.7</v>
      </c>
      <c r="V40" s="16">
        <v>20.6</v>
      </c>
      <c r="W40" s="15">
        <v>0.8</v>
      </c>
      <c r="X40" s="16">
        <v>37.299999999999997</v>
      </c>
      <c r="Y40" s="16">
        <v>21.6</v>
      </c>
      <c r="Z40" s="16">
        <v>15.7</v>
      </c>
      <c r="AA40" s="15">
        <v>-0.06</v>
      </c>
      <c r="AB40" s="15"/>
      <c r="AC40" s="15"/>
      <c r="AD40" s="4"/>
      <c r="AE40" s="15"/>
      <c r="AF40" s="4"/>
      <c r="AG40" s="6"/>
      <c r="AH40" s="6"/>
      <c r="AI40" s="2">
        <v>14.4</v>
      </c>
      <c r="AJ40" s="4">
        <v>15.7</v>
      </c>
      <c r="AK40" s="3">
        <v>0.28999999999999998</v>
      </c>
      <c r="AL40" s="2">
        <v>6.9000000000000006E-2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15">
        <v>2.74</v>
      </c>
      <c r="AY40" s="15">
        <v>2.0099999999999998</v>
      </c>
      <c r="AZ40" s="15">
        <v>1.6</v>
      </c>
      <c r="BA40" s="16">
        <v>41.8</v>
      </c>
      <c r="BB40" s="15">
        <v>0.72</v>
      </c>
      <c r="BC40" s="16">
        <v>25.6</v>
      </c>
      <c r="BD40" s="15">
        <v>0.98</v>
      </c>
      <c r="BE40" s="16">
        <v>37.299999999999997</v>
      </c>
      <c r="BF40" s="16">
        <v>21.6</v>
      </c>
      <c r="BG40" s="16">
        <v>15.7</v>
      </c>
      <c r="BH40" s="15">
        <v>0.26</v>
      </c>
      <c r="BI40" s="4"/>
      <c r="BJ40" s="4">
        <v>9.4</v>
      </c>
      <c r="BK40" s="2">
        <v>9.4</v>
      </c>
      <c r="BL40" s="3">
        <v>0.37</v>
      </c>
      <c r="BM40" s="2">
        <v>4.3999999999999997E-2</v>
      </c>
      <c r="BN40" s="17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>
        <v>2.74</v>
      </c>
      <c r="CX40" s="2">
        <v>1.92</v>
      </c>
      <c r="CY40" s="2">
        <v>1.47</v>
      </c>
      <c r="CZ40" s="2">
        <v>46.4</v>
      </c>
      <c r="DA40" s="2">
        <v>0.87</v>
      </c>
      <c r="DB40" s="2">
        <v>30.7</v>
      </c>
      <c r="DC40" s="2">
        <v>0.97</v>
      </c>
      <c r="DD40" s="2">
        <v>37.299999999999997</v>
      </c>
      <c r="DE40" s="2">
        <v>21.6</v>
      </c>
      <c r="DF40" s="2">
        <v>15.7</v>
      </c>
      <c r="DG40" s="2">
        <v>0.57999999999999996</v>
      </c>
      <c r="DH40" s="2"/>
      <c r="DI40" s="3">
        <v>6.6</v>
      </c>
      <c r="DJ40" s="2">
        <v>6.9</v>
      </c>
      <c r="DK40" s="3">
        <v>0.38</v>
      </c>
      <c r="DL40" s="2">
        <v>3.4000000000000002E-2</v>
      </c>
      <c r="DM40" s="2"/>
      <c r="DN40" s="2"/>
      <c r="DO40" s="2"/>
      <c r="DP40" s="19"/>
      <c r="DX40" s="5">
        <v>2.74</v>
      </c>
      <c r="DY40" s="5">
        <v>1.88</v>
      </c>
      <c r="DZ40" s="5">
        <v>1.4</v>
      </c>
      <c r="EA40" s="5">
        <v>48.8</v>
      </c>
      <c r="EB40" s="5">
        <v>0.95</v>
      </c>
      <c r="EC40" s="5">
        <v>34</v>
      </c>
      <c r="ED40" s="5">
        <v>0.98</v>
      </c>
      <c r="EE40" s="5">
        <v>37.299999999999997</v>
      </c>
      <c r="EF40" s="5">
        <v>21.6</v>
      </c>
      <c r="EG40" s="5">
        <v>15.7</v>
      </c>
      <c r="EH40" s="5">
        <v>0.79</v>
      </c>
      <c r="EJ40" s="22">
        <v>2.6</v>
      </c>
      <c r="EK40" s="22">
        <v>3</v>
      </c>
      <c r="EL40" s="22">
        <v>0.42</v>
      </c>
      <c r="EM40" s="5">
        <v>0.02</v>
      </c>
      <c r="EO40" s="2"/>
      <c r="EP40" s="2"/>
      <c r="EQ40" s="19"/>
      <c r="EY40" s="2">
        <v>2.74</v>
      </c>
      <c r="EZ40" s="2">
        <v>1.88</v>
      </c>
      <c r="FA40" s="2">
        <v>1.39</v>
      </c>
      <c r="FB40" s="2">
        <v>49.2</v>
      </c>
      <c r="FC40" s="2">
        <v>0.97</v>
      </c>
      <c r="FD40" s="2">
        <v>35.1</v>
      </c>
      <c r="FE40" s="2">
        <v>0.99</v>
      </c>
      <c r="FF40" s="2">
        <v>37.299999999999997</v>
      </c>
      <c r="FG40" s="2">
        <v>21.6</v>
      </c>
      <c r="FH40" s="2">
        <v>15.7</v>
      </c>
      <c r="FI40" s="2">
        <v>0.86</v>
      </c>
      <c r="FK40" s="22">
        <v>2.5</v>
      </c>
      <c r="FL40" s="22">
        <v>2.8</v>
      </c>
      <c r="FM40" s="22">
        <v>0.38</v>
      </c>
      <c r="FN40" s="5">
        <v>0.02</v>
      </c>
      <c r="FR40" s="5">
        <f t="shared" si="4"/>
        <v>2</v>
      </c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>
        <v>2.74</v>
      </c>
      <c r="GF40" s="2">
        <v>1.86</v>
      </c>
      <c r="GG40" s="2">
        <v>1.37</v>
      </c>
      <c r="GH40" s="2">
        <v>50.1</v>
      </c>
      <c r="GI40" s="2">
        <v>1.01</v>
      </c>
      <c r="GJ40" s="2">
        <v>36</v>
      </c>
      <c r="GK40" s="2">
        <v>0.98</v>
      </c>
      <c r="GL40" s="2">
        <v>37.299999999999997</v>
      </c>
      <c r="GM40" s="2">
        <v>21.6</v>
      </c>
      <c r="GN40" s="2">
        <v>15.7</v>
      </c>
      <c r="GO40" s="2">
        <v>0.92</v>
      </c>
      <c r="GP40" s="2"/>
      <c r="GQ40" s="2">
        <v>2.1</v>
      </c>
      <c r="GR40" s="2">
        <v>2.2000000000000002</v>
      </c>
      <c r="GS40" s="3">
        <v>0.42</v>
      </c>
      <c r="GT40" s="2">
        <v>1.4999999999999999E-2</v>
      </c>
      <c r="GU40" s="4"/>
      <c r="GV40" s="4"/>
      <c r="GW40" s="9"/>
      <c r="GX40" s="5">
        <f t="shared" si="5"/>
        <v>1.5</v>
      </c>
    </row>
    <row r="41" spans="1:207" s="5" customFormat="1" ht="11.95" customHeight="1" x14ac:dyDescent="0.3">
      <c r="A41" s="10" t="s">
        <v>181</v>
      </c>
      <c r="B41" s="11">
        <v>8</v>
      </c>
      <c r="C41" s="12">
        <v>3.8</v>
      </c>
      <c r="D41" s="13" t="s">
        <v>415</v>
      </c>
      <c r="E41" s="14" t="s">
        <v>469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5">
        <v>2.72</v>
      </c>
      <c r="R41" s="15">
        <v>2.02</v>
      </c>
      <c r="S41" s="15">
        <v>1.72</v>
      </c>
      <c r="T41" s="16">
        <v>36.700000000000003</v>
      </c>
      <c r="U41" s="15">
        <v>0.57999999999999996</v>
      </c>
      <c r="V41" s="16">
        <v>17.3</v>
      </c>
      <c r="W41" s="15">
        <v>0.81</v>
      </c>
      <c r="X41" s="16">
        <v>27.4</v>
      </c>
      <c r="Y41" s="16">
        <v>17.899999999999999</v>
      </c>
      <c r="Z41" s="16">
        <v>9.5</v>
      </c>
      <c r="AA41" s="15">
        <v>-0.06</v>
      </c>
      <c r="AB41" s="15"/>
      <c r="AC41" s="15"/>
      <c r="AD41" s="4"/>
      <c r="AE41" s="15"/>
      <c r="AF41" s="4"/>
      <c r="AG41" s="6"/>
      <c r="AH41" s="6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15">
        <v>2.72</v>
      </c>
      <c r="AY41" s="15">
        <v>2.08</v>
      </c>
      <c r="AZ41" s="15">
        <v>1.72</v>
      </c>
      <c r="BA41" s="16">
        <v>36.799999999999997</v>
      </c>
      <c r="BB41" s="15">
        <v>0.57999999999999996</v>
      </c>
      <c r="BC41" s="16">
        <v>20.7</v>
      </c>
      <c r="BD41" s="15">
        <v>0.97</v>
      </c>
      <c r="BE41" s="16">
        <v>27.4</v>
      </c>
      <c r="BF41" s="16">
        <v>17.899999999999999</v>
      </c>
      <c r="BG41" s="16">
        <v>9.5</v>
      </c>
      <c r="BH41" s="15">
        <v>0.3</v>
      </c>
      <c r="BI41" s="4"/>
      <c r="BJ41" s="4"/>
      <c r="BK41" s="4"/>
      <c r="BL41" s="8"/>
      <c r="CE41" s="2">
        <v>18.100000000000001</v>
      </c>
      <c r="CF41" s="2">
        <v>16.100000000000001</v>
      </c>
      <c r="CG41" s="2">
        <v>0.89</v>
      </c>
      <c r="CH41" s="2">
        <v>4.4999999999999998E-2</v>
      </c>
      <c r="CI41" s="2">
        <v>22</v>
      </c>
      <c r="CJ41" s="2">
        <v>2.8000000000000001E-2</v>
      </c>
      <c r="CK41" s="2">
        <v>13</v>
      </c>
      <c r="EY41" s="5">
        <v>2.72</v>
      </c>
      <c r="EZ41" s="5">
        <v>1.99</v>
      </c>
      <c r="FA41" s="5">
        <v>1.58</v>
      </c>
      <c r="FB41" s="5">
        <v>42</v>
      </c>
      <c r="FC41" s="5">
        <v>0.72</v>
      </c>
      <c r="FD41" s="5">
        <v>26.2</v>
      </c>
      <c r="FE41" s="5">
        <v>0.98</v>
      </c>
      <c r="FF41" s="5">
        <v>27.4</v>
      </c>
      <c r="FG41" s="5">
        <v>17.899999999999999</v>
      </c>
      <c r="FH41" s="5">
        <v>9.5</v>
      </c>
      <c r="FI41" s="5">
        <v>0.87</v>
      </c>
      <c r="FO41" s="5">
        <v>3</v>
      </c>
      <c r="FP41" s="5">
        <v>1.9</v>
      </c>
      <c r="FQ41" s="5">
        <v>0.63</v>
      </c>
      <c r="FR41" s="5" t="str">
        <f t="shared" si="4"/>
        <v/>
      </c>
      <c r="FS41" s="5">
        <v>1.2E-2</v>
      </c>
      <c r="GE41" s="5">
        <v>2.72</v>
      </c>
      <c r="GF41" s="5">
        <v>1.97</v>
      </c>
      <c r="GG41" s="5">
        <v>1.56</v>
      </c>
      <c r="GH41" s="5">
        <v>42.8</v>
      </c>
      <c r="GI41" s="5">
        <v>0.75</v>
      </c>
      <c r="GJ41" s="5">
        <v>26.9</v>
      </c>
      <c r="GK41" s="5">
        <v>0.98</v>
      </c>
      <c r="GL41" s="5">
        <v>27.4</v>
      </c>
      <c r="GM41" s="5">
        <v>17.899999999999999</v>
      </c>
      <c r="GN41" s="5">
        <v>9.5</v>
      </c>
      <c r="GO41" s="5">
        <v>0.95</v>
      </c>
      <c r="GU41" s="2">
        <v>2.8</v>
      </c>
      <c r="GV41" s="2">
        <v>1.8</v>
      </c>
      <c r="GW41" s="2">
        <v>0.65</v>
      </c>
      <c r="GX41" s="5" t="str">
        <f t="shared" si="5"/>
        <v/>
      </c>
      <c r="GY41" s="2">
        <v>1.2E-2</v>
      </c>
    </row>
    <row r="42" spans="1:207" s="5" customFormat="1" ht="11.95" customHeight="1" x14ac:dyDescent="0.3">
      <c r="A42" s="10" t="s">
        <v>182</v>
      </c>
      <c r="B42" s="11">
        <v>8</v>
      </c>
      <c r="C42" s="12">
        <v>5.8</v>
      </c>
      <c r="D42" s="13" t="s">
        <v>409</v>
      </c>
      <c r="E42" s="14" t="s">
        <v>469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5">
        <v>2.7</v>
      </c>
      <c r="R42" s="15">
        <v>2.0699999999999998</v>
      </c>
      <c r="S42" s="15">
        <v>1.73</v>
      </c>
      <c r="T42" s="16">
        <v>35.799999999999997</v>
      </c>
      <c r="U42" s="15">
        <v>0.56000000000000005</v>
      </c>
      <c r="V42" s="16">
        <v>19.5</v>
      </c>
      <c r="W42" s="15">
        <v>0.94</v>
      </c>
      <c r="X42" s="16">
        <v>25.9</v>
      </c>
      <c r="Y42" s="16">
        <v>17.8</v>
      </c>
      <c r="Z42" s="16">
        <v>8.1</v>
      </c>
      <c r="AA42" s="15">
        <v>0.21</v>
      </c>
      <c r="AB42" s="15"/>
      <c r="AC42" s="15"/>
      <c r="AD42" s="4"/>
      <c r="AE42" s="15"/>
      <c r="AF42" s="4"/>
      <c r="AG42" s="6"/>
      <c r="AH42" s="6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15">
        <v>2.7</v>
      </c>
      <c r="AY42" s="15">
        <v>2.08</v>
      </c>
      <c r="AZ42" s="15">
        <v>1.73</v>
      </c>
      <c r="BA42" s="16">
        <v>36.1</v>
      </c>
      <c r="BB42" s="15">
        <v>0.56000000000000005</v>
      </c>
      <c r="BC42" s="16">
        <v>20.7</v>
      </c>
      <c r="BD42" s="15">
        <v>0.99</v>
      </c>
      <c r="BE42" s="16">
        <v>25.9</v>
      </c>
      <c r="BF42" s="16">
        <v>17.8</v>
      </c>
      <c r="BG42" s="16">
        <v>8.1</v>
      </c>
      <c r="BH42" s="15">
        <v>0.36</v>
      </c>
      <c r="BI42" s="4"/>
      <c r="BJ42" s="4"/>
      <c r="BK42" s="4"/>
      <c r="BL42" s="8"/>
      <c r="CE42" s="2">
        <v>18.8</v>
      </c>
      <c r="CF42" s="2">
        <v>16</v>
      </c>
      <c r="CG42" s="2">
        <v>0.85</v>
      </c>
      <c r="CH42" s="2">
        <v>4.9000000000000002E-2</v>
      </c>
      <c r="CI42" s="2">
        <v>19</v>
      </c>
      <c r="CJ42" s="2">
        <v>0.03</v>
      </c>
      <c r="CK42" s="2">
        <v>11</v>
      </c>
      <c r="EY42" s="5">
        <v>2.7</v>
      </c>
      <c r="EZ42" s="5">
        <v>1.98</v>
      </c>
      <c r="FA42" s="5">
        <v>1.58</v>
      </c>
      <c r="FB42" s="5">
        <v>41.6</v>
      </c>
      <c r="FC42" s="5">
        <v>0.71</v>
      </c>
      <c r="FD42" s="5">
        <v>25.6</v>
      </c>
      <c r="FE42" s="5">
        <v>0.97</v>
      </c>
      <c r="FF42" s="5">
        <v>25.9</v>
      </c>
      <c r="FG42" s="5">
        <v>17.8</v>
      </c>
      <c r="FH42" s="5">
        <v>8.1</v>
      </c>
      <c r="FI42" s="5">
        <v>0.96</v>
      </c>
      <c r="FO42" s="5">
        <v>3</v>
      </c>
      <c r="FP42" s="5">
        <v>2.1</v>
      </c>
      <c r="FQ42" s="5">
        <v>0.7</v>
      </c>
      <c r="FR42" s="5" t="str">
        <f t="shared" si="4"/>
        <v/>
      </c>
      <c r="FS42" s="5">
        <v>1.2E-2</v>
      </c>
      <c r="GE42" s="5">
        <v>2.7</v>
      </c>
      <c r="GF42" s="5">
        <v>1.97</v>
      </c>
      <c r="GG42" s="5">
        <v>1.56</v>
      </c>
      <c r="GH42" s="5">
        <v>42.3</v>
      </c>
      <c r="GI42" s="5">
        <v>0.73</v>
      </c>
      <c r="GJ42" s="5">
        <v>26.8</v>
      </c>
      <c r="GK42" s="5">
        <v>0.98</v>
      </c>
      <c r="GL42" s="5">
        <v>25.9</v>
      </c>
      <c r="GM42" s="5">
        <v>17.8</v>
      </c>
      <c r="GN42" s="5">
        <v>8.1</v>
      </c>
      <c r="GO42" s="5">
        <v>1.1100000000000001</v>
      </c>
      <c r="GU42" s="2">
        <v>1.4</v>
      </c>
      <c r="GV42" s="2">
        <v>0.9</v>
      </c>
      <c r="GW42" s="2">
        <v>0.68</v>
      </c>
      <c r="GX42" s="5" t="str">
        <f t="shared" si="5"/>
        <v/>
      </c>
      <c r="GY42" s="2">
        <v>1.6E-2</v>
      </c>
    </row>
    <row r="43" spans="1:207" s="5" customFormat="1" ht="11.95" customHeight="1" x14ac:dyDescent="0.3">
      <c r="A43" s="10" t="s">
        <v>222</v>
      </c>
      <c r="B43" s="11">
        <v>11</v>
      </c>
      <c r="C43" s="12">
        <v>0.4</v>
      </c>
      <c r="D43" s="13" t="s">
        <v>409</v>
      </c>
      <c r="E43" s="14" t="s">
        <v>469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5">
        <v>2.71</v>
      </c>
      <c r="R43" s="15">
        <v>2.02</v>
      </c>
      <c r="S43" s="15">
        <v>1.65</v>
      </c>
      <c r="T43" s="16">
        <v>39</v>
      </c>
      <c r="U43" s="15">
        <v>0.64</v>
      </c>
      <c r="V43" s="16">
        <v>22.1</v>
      </c>
      <c r="W43" s="15">
        <v>0.94</v>
      </c>
      <c r="X43" s="16">
        <v>37.200000000000003</v>
      </c>
      <c r="Y43" s="16">
        <v>21.8</v>
      </c>
      <c r="Z43" s="16">
        <v>15.4</v>
      </c>
      <c r="AA43" s="15">
        <v>0.02</v>
      </c>
      <c r="AB43" s="15"/>
      <c r="AC43" s="15"/>
      <c r="AD43" s="4"/>
      <c r="AE43" s="15"/>
      <c r="AF43" s="4"/>
      <c r="AG43" s="6"/>
      <c r="AH43" s="6"/>
      <c r="AI43" s="2">
        <v>14.7</v>
      </c>
      <c r="AJ43" s="4">
        <v>16</v>
      </c>
      <c r="AK43" s="3">
        <v>0.34</v>
      </c>
      <c r="AL43" s="2">
        <v>0.06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15">
        <v>2.71</v>
      </c>
      <c r="AY43" s="15">
        <v>2.0299999999999998</v>
      </c>
      <c r="AZ43" s="15">
        <v>1.64</v>
      </c>
      <c r="BA43" s="16">
        <v>39.4</v>
      </c>
      <c r="BB43" s="15">
        <v>0.65</v>
      </c>
      <c r="BC43" s="16">
        <v>23.5</v>
      </c>
      <c r="BD43" s="15">
        <v>0.98</v>
      </c>
      <c r="BE43" s="16">
        <v>37.200000000000003</v>
      </c>
      <c r="BF43" s="16">
        <v>21.8</v>
      </c>
      <c r="BG43" s="16">
        <v>15.4</v>
      </c>
      <c r="BH43" s="15">
        <v>0.11</v>
      </c>
      <c r="BI43" s="4"/>
      <c r="BJ43" s="4">
        <v>12.6</v>
      </c>
      <c r="BK43" s="2">
        <v>12.6</v>
      </c>
      <c r="BL43" s="3">
        <v>0.33</v>
      </c>
      <c r="BM43" s="2">
        <v>5.6000000000000001E-2</v>
      </c>
      <c r="BN43" s="17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>
        <v>2.71</v>
      </c>
      <c r="CX43" s="2">
        <v>1.96</v>
      </c>
      <c r="CY43" s="2">
        <v>1.54</v>
      </c>
      <c r="CZ43" s="2">
        <v>43.2</v>
      </c>
      <c r="DA43" s="2">
        <v>0.76</v>
      </c>
      <c r="DB43" s="2">
        <v>27.3</v>
      </c>
      <c r="DC43" s="2">
        <v>0.97</v>
      </c>
      <c r="DD43" s="2">
        <v>37.200000000000003</v>
      </c>
      <c r="DE43" s="2">
        <v>21.8</v>
      </c>
      <c r="DF43" s="2">
        <v>15.4</v>
      </c>
      <c r="DG43" s="2">
        <v>0.36</v>
      </c>
      <c r="DH43" s="2"/>
      <c r="DI43" s="3">
        <v>10.8</v>
      </c>
      <c r="DJ43" s="2">
        <v>11.5</v>
      </c>
      <c r="DK43" s="3">
        <v>0.36</v>
      </c>
      <c r="DL43" s="2">
        <v>5.1999999999999998E-2</v>
      </c>
      <c r="DM43" s="2"/>
      <c r="DN43" s="2"/>
      <c r="DO43" s="2"/>
      <c r="DP43" s="19"/>
      <c r="DX43" s="5">
        <v>2.71</v>
      </c>
      <c r="DY43" s="5">
        <v>1.9</v>
      </c>
      <c r="DZ43" s="5">
        <v>1.44</v>
      </c>
      <c r="EA43" s="5">
        <v>46.9</v>
      </c>
      <c r="EB43" s="5">
        <v>0.88</v>
      </c>
      <c r="EC43" s="5">
        <v>32</v>
      </c>
      <c r="ED43" s="5">
        <v>0.98</v>
      </c>
      <c r="EE43" s="5">
        <v>37.200000000000003</v>
      </c>
      <c r="EF43" s="5">
        <v>21.8</v>
      </c>
      <c r="EG43" s="5">
        <v>15.4</v>
      </c>
      <c r="EH43" s="5">
        <v>0.66</v>
      </c>
      <c r="EJ43" s="22">
        <v>3</v>
      </c>
      <c r="EK43" s="22">
        <v>3.1</v>
      </c>
      <c r="EL43" s="22">
        <v>0.4</v>
      </c>
      <c r="EM43" s="5">
        <v>0.02</v>
      </c>
      <c r="EO43" s="2"/>
      <c r="EP43" s="2"/>
      <c r="EQ43" s="19"/>
      <c r="EY43" s="2">
        <v>2.71</v>
      </c>
      <c r="EZ43" s="2">
        <v>1.87</v>
      </c>
      <c r="FA43" s="2">
        <v>1.39</v>
      </c>
      <c r="FB43" s="2">
        <v>48.8</v>
      </c>
      <c r="FC43" s="2">
        <v>0.95</v>
      </c>
      <c r="FD43" s="2">
        <v>34.700000000000003</v>
      </c>
      <c r="FE43" s="2">
        <v>0.99</v>
      </c>
      <c r="FF43" s="2">
        <v>37.200000000000003</v>
      </c>
      <c r="FG43" s="2">
        <v>21.8</v>
      </c>
      <c r="FH43" s="2">
        <v>15.4</v>
      </c>
      <c r="FI43" s="2">
        <v>0.84</v>
      </c>
      <c r="FK43" s="22">
        <v>3</v>
      </c>
      <c r="FL43" s="22">
        <v>3.5</v>
      </c>
      <c r="FM43" s="22">
        <v>0.42</v>
      </c>
      <c r="FN43" s="5">
        <v>2.1999999999999999E-2</v>
      </c>
      <c r="FR43" s="5">
        <f t="shared" si="4"/>
        <v>2.5</v>
      </c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>
        <v>2.71</v>
      </c>
      <c r="GF43" s="2">
        <v>1.87</v>
      </c>
      <c r="GG43" s="2">
        <v>1.39</v>
      </c>
      <c r="GH43" s="2">
        <v>48.7</v>
      </c>
      <c r="GI43" s="2">
        <v>0.95</v>
      </c>
      <c r="GJ43" s="2">
        <v>34.5</v>
      </c>
      <c r="GK43" s="2">
        <v>0.99</v>
      </c>
      <c r="GL43" s="2">
        <v>37.200000000000003</v>
      </c>
      <c r="GM43" s="2">
        <v>21.8</v>
      </c>
      <c r="GN43" s="2">
        <v>15.4</v>
      </c>
      <c r="GO43" s="2">
        <v>0.83</v>
      </c>
      <c r="GP43" s="2"/>
      <c r="GQ43" s="2">
        <v>2.9</v>
      </c>
      <c r="GR43" s="2">
        <v>3.4</v>
      </c>
      <c r="GS43" s="3">
        <v>0.42</v>
      </c>
      <c r="GT43" s="2">
        <v>1.7999999999999999E-2</v>
      </c>
      <c r="GU43" s="4"/>
      <c r="GV43" s="4"/>
      <c r="GW43" s="9"/>
      <c r="GX43" s="5">
        <f t="shared" si="5"/>
        <v>2.2999999999999998</v>
      </c>
    </row>
    <row r="44" spans="1:207" s="5" customFormat="1" ht="11.95" customHeight="1" x14ac:dyDescent="0.3">
      <c r="A44" s="10" t="s">
        <v>223</v>
      </c>
      <c r="B44" s="11">
        <v>11</v>
      </c>
      <c r="C44" s="12">
        <v>0.8</v>
      </c>
      <c r="D44" s="13" t="s">
        <v>409</v>
      </c>
      <c r="E44" s="14" t="s">
        <v>469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5">
        <v>2.7</v>
      </c>
      <c r="R44" s="15">
        <v>1.97</v>
      </c>
      <c r="S44" s="15">
        <v>1.61</v>
      </c>
      <c r="T44" s="16">
        <v>40.4</v>
      </c>
      <c r="U44" s="15">
        <v>0.68</v>
      </c>
      <c r="V44" s="16">
        <v>22.5</v>
      </c>
      <c r="W44" s="15">
        <v>0.89</v>
      </c>
      <c r="X44" s="16">
        <v>35.6</v>
      </c>
      <c r="Y44" s="16">
        <v>22</v>
      </c>
      <c r="Z44" s="16">
        <v>13.6</v>
      </c>
      <c r="AA44" s="15">
        <v>0.04</v>
      </c>
      <c r="AB44" s="15"/>
      <c r="AC44" s="15"/>
      <c r="AD44" s="4"/>
      <c r="AE44" s="15"/>
      <c r="AF44" s="4"/>
      <c r="AG44" s="6"/>
      <c r="AH44" s="6"/>
      <c r="AI44" s="2">
        <v>12.7</v>
      </c>
      <c r="AJ44" s="4">
        <v>13.9</v>
      </c>
      <c r="AK44" s="3">
        <v>0.28999999999999998</v>
      </c>
      <c r="AL44" s="2">
        <v>5.3999999999999999E-2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15">
        <v>2.7</v>
      </c>
      <c r="AY44" s="15">
        <v>1.99</v>
      </c>
      <c r="AZ44" s="15">
        <v>1.6</v>
      </c>
      <c r="BA44" s="16">
        <v>40.799999999999997</v>
      </c>
      <c r="BB44" s="15">
        <v>0.69</v>
      </c>
      <c r="BC44" s="16">
        <v>24.7</v>
      </c>
      <c r="BD44" s="15">
        <v>0.97</v>
      </c>
      <c r="BE44" s="16">
        <v>35.6</v>
      </c>
      <c r="BF44" s="16">
        <v>22</v>
      </c>
      <c r="BG44" s="16">
        <v>13.6</v>
      </c>
      <c r="BH44" s="15">
        <v>0.2</v>
      </c>
      <c r="BI44" s="4"/>
      <c r="BJ44" s="4">
        <v>12.9</v>
      </c>
      <c r="BK44" s="2">
        <v>12.9</v>
      </c>
      <c r="BL44" s="3">
        <v>0.3</v>
      </c>
      <c r="BM44" s="2">
        <v>4.5999999999999999E-2</v>
      </c>
      <c r="BN44" s="17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>
        <v>2.7</v>
      </c>
      <c r="CX44" s="2">
        <v>1.89</v>
      </c>
      <c r="CY44" s="2">
        <v>1.44</v>
      </c>
      <c r="CZ44" s="2">
        <v>46.7</v>
      </c>
      <c r="DA44" s="2">
        <v>0.88</v>
      </c>
      <c r="DB44" s="2">
        <v>31.3</v>
      </c>
      <c r="DC44" s="2">
        <v>0.97</v>
      </c>
      <c r="DD44" s="2">
        <v>35.6</v>
      </c>
      <c r="DE44" s="2">
        <v>22</v>
      </c>
      <c r="DF44" s="2">
        <v>13.6</v>
      </c>
      <c r="DG44" s="2">
        <v>0.68</v>
      </c>
      <c r="DH44" s="2"/>
      <c r="DI44" s="3">
        <v>8</v>
      </c>
      <c r="DJ44" s="2">
        <v>9</v>
      </c>
      <c r="DK44" s="3">
        <v>0.38</v>
      </c>
      <c r="DL44" s="2">
        <v>0.03</v>
      </c>
      <c r="DM44" s="2"/>
      <c r="DN44" s="2"/>
      <c r="DO44" s="2"/>
      <c r="DP44" s="19"/>
      <c r="DX44" s="5">
        <v>2.7</v>
      </c>
      <c r="DY44" s="5">
        <v>1.89</v>
      </c>
      <c r="DZ44" s="5">
        <v>1.42</v>
      </c>
      <c r="EA44" s="5">
        <v>47.4</v>
      </c>
      <c r="EB44" s="5">
        <v>0.9</v>
      </c>
      <c r="EC44" s="5">
        <v>33.200000000000003</v>
      </c>
      <c r="ED44" s="5">
        <v>0.99</v>
      </c>
      <c r="EE44" s="5">
        <v>35.6</v>
      </c>
      <c r="EF44" s="5">
        <v>22</v>
      </c>
      <c r="EG44" s="5">
        <v>13.6</v>
      </c>
      <c r="EH44" s="5">
        <v>0.82</v>
      </c>
      <c r="EJ44" s="22">
        <v>2.6</v>
      </c>
      <c r="EK44" s="22">
        <v>2.8</v>
      </c>
      <c r="EL44" s="22">
        <v>0.45</v>
      </c>
      <c r="EM44" s="5">
        <v>1.7999999999999999E-2</v>
      </c>
      <c r="EO44" s="2"/>
      <c r="EP44" s="2"/>
      <c r="EQ44" s="19"/>
      <c r="EY44" s="2">
        <v>2.7</v>
      </c>
      <c r="EZ44" s="2">
        <v>1.85</v>
      </c>
      <c r="FA44" s="2">
        <v>1.37</v>
      </c>
      <c r="FB44" s="2">
        <v>49.2</v>
      </c>
      <c r="FC44" s="2">
        <v>0.97</v>
      </c>
      <c r="FD44" s="2">
        <v>34.9</v>
      </c>
      <c r="FE44" s="2">
        <v>0.97</v>
      </c>
      <c r="FF44" s="2">
        <v>35.6</v>
      </c>
      <c r="FG44" s="2">
        <v>22</v>
      </c>
      <c r="FH44" s="2">
        <v>13.6</v>
      </c>
      <c r="FI44" s="2">
        <v>0.95</v>
      </c>
      <c r="FK44" s="22">
        <v>2.6</v>
      </c>
      <c r="FL44" s="22">
        <v>3</v>
      </c>
      <c r="FM44" s="22">
        <v>0.38</v>
      </c>
      <c r="FN44" s="5">
        <v>1.7999999999999999E-2</v>
      </c>
      <c r="FR44" s="5">
        <f t="shared" si="4"/>
        <v>2.1</v>
      </c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>
        <v>2.7</v>
      </c>
      <c r="GF44" s="2">
        <v>1.84</v>
      </c>
      <c r="GG44" s="2">
        <v>1.35</v>
      </c>
      <c r="GH44" s="2">
        <v>49.8</v>
      </c>
      <c r="GI44" s="2">
        <v>0.99</v>
      </c>
      <c r="GJ44" s="2">
        <v>36</v>
      </c>
      <c r="GK44" s="2">
        <v>0.98</v>
      </c>
      <c r="GL44" s="2">
        <v>35.6</v>
      </c>
      <c r="GM44" s="2">
        <v>22</v>
      </c>
      <c r="GN44" s="2">
        <v>13.6</v>
      </c>
      <c r="GO44" s="2">
        <v>1.03</v>
      </c>
      <c r="GP44" s="2"/>
      <c r="GQ44" s="2">
        <v>1.5</v>
      </c>
      <c r="GR44" s="2">
        <v>1.7</v>
      </c>
      <c r="GS44" s="3">
        <v>0.38</v>
      </c>
      <c r="GT44" s="2">
        <v>1.2E-2</v>
      </c>
      <c r="GU44" s="4"/>
      <c r="GV44" s="4"/>
      <c r="GW44" s="9"/>
      <c r="GX44" s="5">
        <f t="shared" si="5"/>
        <v>1.2</v>
      </c>
    </row>
    <row r="45" spans="1:207" s="5" customFormat="1" ht="11.95" customHeight="1" x14ac:dyDescent="0.3">
      <c r="A45" s="10" t="s">
        <v>224</v>
      </c>
      <c r="B45" s="11">
        <v>11</v>
      </c>
      <c r="C45" s="12">
        <v>1.8</v>
      </c>
      <c r="D45" s="13" t="s">
        <v>409</v>
      </c>
      <c r="E45" s="14" t="s">
        <v>469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5">
        <v>2.72</v>
      </c>
      <c r="R45" s="15">
        <v>2.0299999999999998</v>
      </c>
      <c r="S45" s="15">
        <v>1.66</v>
      </c>
      <c r="T45" s="16">
        <v>39</v>
      </c>
      <c r="U45" s="15">
        <v>0.64</v>
      </c>
      <c r="V45" s="16">
        <v>22.3</v>
      </c>
      <c r="W45" s="15">
        <v>0.95</v>
      </c>
      <c r="X45" s="16">
        <v>38.6</v>
      </c>
      <c r="Y45" s="16">
        <v>21.9</v>
      </c>
      <c r="Z45" s="16">
        <v>16.7</v>
      </c>
      <c r="AA45" s="15">
        <v>0.02</v>
      </c>
      <c r="AB45" s="15"/>
      <c r="AC45" s="15"/>
      <c r="AD45" s="4"/>
      <c r="AE45" s="15"/>
      <c r="AF45" s="4"/>
      <c r="AG45" s="6"/>
      <c r="AH45" s="6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15">
        <v>2.72</v>
      </c>
      <c r="AY45" s="15">
        <v>2.02</v>
      </c>
      <c r="AZ45" s="15">
        <v>1.64</v>
      </c>
      <c r="BA45" s="16">
        <v>39.9</v>
      </c>
      <c r="BB45" s="15">
        <v>0.66</v>
      </c>
      <c r="BC45" s="16">
        <v>23.6</v>
      </c>
      <c r="BD45" s="15">
        <v>0.97</v>
      </c>
      <c r="BE45" s="16">
        <v>38.6</v>
      </c>
      <c r="BF45" s="16">
        <v>21.9</v>
      </c>
      <c r="BG45" s="16">
        <v>16.7</v>
      </c>
      <c r="BH45" s="15">
        <v>0.1</v>
      </c>
      <c r="BI45" s="4"/>
      <c r="BJ45" s="4"/>
      <c r="BK45" s="4"/>
      <c r="BL45" s="8"/>
      <c r="CE45" s="2">
        <v>19.899999999999999</v>
      </c>
      <c r="CF45" s="2">
        <v>16.8</v>
      </c>
      <c r="CG45" s="2">
        <v>0.84</v>
      </c>
      <c r="CH45" s="2">
        <v>3.6999999999999998E-2</v>
      </c>
      <c r="CI45" s="2">
        <v>18</v>
      </c>
      <c r="CJ45" s="2">
        <v>2.3E-2</v>
      </c>
      <c r="CK45" s="2">
        <v>12</v>
      </c>
      <c r="EY45" s="5">
        <v>2.72</v>
      </c>
      <c r="EZ45" s="5">
        <v>1.86</v>
      </c>
      <c r="FA45" s="5">
        <v>1.38</v>
      </c>
      <c r="FB45" s="5">
        <v>49.3</v>
      </c>
      <c r="FC45" s="5">
        <v>0.97</v>
      </c>
      <c r="FD45" s="5">
        <v>35</v>
      </c>
      <c r="FE45" s="5">
        <v>0.98</v>
      </c>
      <c r="FF45" s="5">
        <v>38.6</v>
      </c>
      <c r="FG45" s="5">
        <v>21.9</v>
      </c>
      <c r="FH45" s="5">
        <v>16.7</v>
      </c>
      <c r="FI45" s="5">
        <v>0.78</v>
      </c>
      <c r="FO45" s="5">
        <v>4.8</v>
      </c>
      <c r="FP45" s="5">
        <v>2.9</v>
      </c>
      <c r="FQ45" s="5">
        <v>0.6</v>
      </c>
      <c r="FR45" s="5" t="str">
        <f t="shared" si="4"/>
        <v/>
      </c>
      <c r="FS45" s="5">
        <v>0.02</v>
      </c>
      <c r="GE45" s="5">
        <v>2.72</v>
      </c>
      <c r="GF45" s="5">
        <v>1.87</v>
      </c>
      <c r="GG45" s="5">
        <v>1.39</v>
      </c>
      <c r="GH45" s="5">
        <v>48.8</v>
      </c>
      <c r="GI45" s="5">
        <v>0.95</v>
      </c>
      <c r="GJ45" s="5">
        <v>34.6</v>
      </c>
      <c r="GK45" s="5">
        <v>0.99</v>
      </c>
      <c r="GL45" s="5">
        <v>38.6</v>
      </c>
      <c r="GM45" s="5">
        <v>21.9</v>
      </c>
      <c r="GN45" s="5">
        <v>16.7</v>
      </c>
      <c r="GO45" s="5">
        <v>0.76</v>
      </c>
      <c r="GU45" s="2">
        <v>3.8</v>
      </c>
      <c r="GV45" s="2">
        <v>2.4</v>
      </c>
      <c r="GW45" s="2">
        <v>0.62</v>
      </c>
      <c r="GX45" s="5" t="str">
        <f t="shared" si="5"/>
        <v/>
      </c>
      <c r="GY45" s="2">
        <v>0.01</v>
      </c>
    </row>
    <row r="46" spans="1:207" s="5" customFormat="1" ht="11.95" customHeight="1" x14ac:dyDescent="0.3">
      <c r="A46" s="10" t="s">
        <v>285</v>
      </c>
      <c r="B46" s="11">
        <v>15</v>
      </c>
      <c r="C46" s="12">
        <v>0.4</v>
      </c>
      <c r="D46" s="13" t="s">
        <v>409</v>
      </c>
      <c r="E46" s="14" t="s">
        <v>469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5">
        <v>2.72</v>
      </c>
      <c r="R46" s="15">
        <v>2</v>
      </c>
      <c r="S46" s="15">
        <v>1.64</v>
      </c>
      <c r="T46" s="16">
        <v>39.799999999999997</v>
      </c>
      <c r="U46" s="15">
        <v>0.66</v>
      </c>
      <c r="V46" s="16">
        <v>22.2</v>
      </c>
      <c r="W46" s="15">
        <v>0.91</v>
      </c>
      <c r="X46" s="16">
        <v>33.1</v>
      </c>
      <c r="Y46" s="16">
        <v>19.600000000000001</v>
      </c>
      <c r="Z46" s="16">
        <v>13.5</v>
      </c>
      <c r="AA46" s="15">
        <v>0.19</v>
      </c>
      <c r="AB46" s="15"/>
      <c r="AC46" s="15"/>
      <c r="AD46" s="4"/>
      <c r="AE46" s="15"/>
      <c r="AF46" s="4"/>
      <c r="AG46" s="6"/>
      <c r="AH46" s="6"/>
      <c r="AI46" s="2">
        <v>12.7</v>
      </c>
      <c r="AJ46" s="4">
        <v>14.2</v>
      </c>
      <c r="AK46" s="3">
        <v>0.26</v>
      </c>
      <c r="AL46" s="2">
        <v>5.6000000000000001E-2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15">
        <v>2.72</v>
      </c>
      <c r="AY46" s="15">
        <v>2.0299999999999998</v>
      </c>
      <c r="AZ46" s="15">
        <v>1.64</v>
      </c>
      <c r="BA46" s="16">
        <v>39.9</v>
      </c>
      <c r="BB46" s="15">
        <v>0.66</v>
      </c>
      <c r="BC46" s="16">
        <v>24.1</v>
      </c>
      <c r="BD46" s="15">
        <v>0.99</v>
      </c>
      <c r="BE46" s="16">
        <v>33.1</v>
      </c>
      <c r="BF46" s="16">
        <v>19.600000000000001</v>
      </c>
      <c r="BG46" s="16">
        <v>13.5</v>
      </c>
      <c r="BH46" s="15">
        <v>0.34</v>
      </c>
      <c r="BI46" s="4"/>
      <c r="BJ46" s="4">
        <v>12</v>
      </c>
      <c r="BK46" s="2">
        <v>12</v>
      </c>
      <c r="BL46" s="3">
        <v>0.37</v>
      </c>
      <c r="BM46" s="2">
        <v>4.5999999999999999E-2</v>
      </c>
      <c r="BN46" s="17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>
        <v>2.72</v>
      </c>
      <c r="CX46" s="2">
        <v>1.95</v>
      </c>
      <c r="CY46" s="2">
        <v>1.52</v>
      </c>
      <c r="CZ46" s="2">
        <v>44.1</v>
      </c>
      <c r="DA46" s="2">
        <v>0.79</v>
      </c>
      <c r="DB46" s="2">
        <v>28.3</v>
      </c>
      <c r="DC46" s="2">
        <v>0.97</v>
      </c>
      <c r="DD46" s="2">
        <v>33.1</v>
      </c>
      <c r="DE46" s="2">
        <v>19.600000000000001</v>
      </c>
      <c r="DF46" s="2">
        <v>13.5</v>
      </c>
      <c r="DG46" s="2">
        <v>0.64</v>
      </c>
      <c r="DH46" s="2"/>
      <c r="DI46" s="3">
        <v>8.5</v>
      </c>
      <c r="DJ46" s="2">
        <v>8.8000000000000007</v>
      </c>
      <c r="DK46" s="3">
        <v>0.35</v>
      </c>
      <c r="DL46" s="2">
        <v>3.6999999999999998E-2</v>
      </c>
      <c r="DM46" s="2"/>
      <c r="DN46" s="2"/>
      <c r="DO46" s="2"/>
      <c r="DP46" s="19"/>
      <c r="DX46" s="5">
        <v>2.72</v>
      </c>
      <c r="DY46" s="5">
        <v>1.91</v>
      </c>
      <c r="DZ46" s="5">
        <v>1.46</v>
      </c>
      <c r="EA46" s="5">
        <v>46.3</v>
      </c>
      <c r="EB46" s="5">
        <v>0.86</v>
      </c>
      <c r="EC46" s="5">
        <v>30.8</v>
      </c>
      <c r="ED46" s="5">
        <v>0.97</v>
      </c>
      <c r="EE46" s="5">
        <v>33.1</v>
      </c>
      <c r="EF46" s="5">
        <v>19.600000000000001</v>
      </c>
      <c r="EG46" s="5">
        <v>13.5</v>
      </c>
      <c r="EH46" s="5">
        <v>0.83</v>
      </c>
      <c r="EJ46" s="22">
        <v>2.8</v>
      </c>
      <c r="EK46" s="22">
        <v>3</v>
      </c>
      <c r="EL46" s="22">
        <v>0.39</v>
      </c>
      <c r="EM46" s="5">
        <v>1.4E-2</v>
      </c>
      <c r="EO46" s="2"/>
      <c r="EP46" s="2"/>
      <c r="EQ46" s="19"/>
      <c r="EY46" s="2">
        <v>2.72</v>
      </c>
      <c r="EZ46" s="2">
        <v>1.89</v>
      </c>
      <c r="FA46" s="2">
        <v>1.43</v>
      </c>
      <c r="FB46" s="2">
        <v>47.5</v>
      </c>
      <c r="FC46" s="2">
        <v>0.9</v>
      </c>
      <c r="FD46" s="2">
        <v>32.299999999999997</v>
      </c>
      <c r="FE46" s="2">
        <v>0.97</v>
      </c>
      <c r="FF46" s="2">
        <v>33.1</v>
      </c>
      <c r="FG46" s="2">
        <v>19.600000000000001</v>
      </c>
      <c r="FH46" s="2">
        <v>13.5</v>
      </c>
      <c r="FI46" s="2">
        <v>0.94</v>
      </c>
      <c r="FK46" s="22">
        <v>3</v>
      </c>
      <c r="FL46" s="22">
        <v>3.2</v>
      </c>
      <c r="FM46" s="22">
        <v>0.46</v>
      </c>
      <c r="FN46" s="5">
        <v>1.4E-2</v>
      </c>
      <c r="FR46" s="5">
        <f t="shared" si="4"/>
        <v>2.2999999999999998</v>
      </c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>
        <v>2.72</v>
      </c>
      <c r="GF46" s="2">
        <v>1.9</v>
      </c>
      <c r="GG46" s="2">
        <v>1.43</v>
      </c>
      <c r="GH46" s="2">
        <v>47.4</v>
      </c>
      <c r="GI46" s="2">
        <v>0.9</v>
      </c>
      <c r="GJ46" s="2">
        <v>32.9</v>
      </c>
      <c r="GK46" s="2">
        <v>0.99</v>
      </c>
      <c r="GL46" s="2">
        <v>33.1</v>
      </c>
      <c r="GM46" s="2">
        <v>19.600000000000001</v>
      </c>
      <c r="GN46" s="2">
        <v>13.5</v>
      </c>
      <c r="GO46" s="2">
        <v>0.99</v>
      </c>
      <c r="GP46" s="2"/>
      <c r="GQ46" s="2">
        <v>2.6</v>
      </c>
      <c r="GR46" s="2">
        <v>2.9</v>
      </c>
      <c r="GS46" s="3">
        <v>0.44</v>
      </c>
      <c r="GT46" s="2">
        <v>1.4E-2</v>
      </c>
      <c r="GU46" s="4"/>
      <c r="GV46" s="4"/>
      <c r="GW46" s="9"/>
      <c r="GX46" s="5">
        <f t="shared" si="5"/>
        <v>2</v>
      </c>
    </row>
    <row r="47" spans="1:207" s="5" customFormat="1" ht="11.95" customHeight="1" x14ac:dyDescent="0.3">
      <c r="A47" s="10" t="s">
        <v>302</v>
      </c>
      <c r="B47" s="11">
        <v>16</v>
      </c>
      <c r="C47" s="12">
        <v>0.8</v>
      </c>
      <c r="D47" s="13" t="s">
        <v>409</v>
      </c>
      <c r="E47" s="14" t="s">
        <v>469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5">
        <v>2.71</v>
      </c>
      <c r="R47" s="15">
        <v>2.0099999999999998</v>
      </c>
      <c r="S47" s="15">
        <v>1.61</v>
      </c>
      <c r="T47" s="16">
        <v>40.6</v>
      </c>
      <c r="U47" s="15">
        <v>0.68</v>
      </c>
      <c r="V47" s="16">
        <v>24.9</v>
      </c>
      <c r="W47" s="15">
        <v>0.99</v>
      </c>
      <c r="X47" s="16">
        <v>39.5</v>
      </c>
      <c r="Y47" s="16">
        <v>23.9</v>
      </c>
      <c r="Z47" s="16">
        <v>15.6</v>
      </c>
      <c r="AA47" s="15">
        <v>0.06</v>
      </c>
      <c r="AB47" s="15"/>
      <c r="AC47" s="15"/>
      <c r="AD47" s="4"/>
      <c r="AE47" s="15"/>
      <c r="AF47" s="4"/>
      <c r="AG47" s="6"/>
      <c r="AH47" s="6"/>
      <c r="AI47" s="2">
        <v>13.6</v>
      </c>
      <c r="AJ47" s="4">
        <v>14.1</v>
      </c>
      <c r="AK47" s="3">
        <v>0.34</v>
      </c>
      <c r="AL47" s="2">
        <v>6.5000000000000002E-2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15">
        <v>2.71</v>
      </c>
      <c r="AY47" s="15">
        <v>2</v>
      </c>
      <c r="AZ47" s="15">
        <v>1.6</v>
      </c>
      <c r="BA47" s="16">
        <v>40.799999999999997</v>
      </c>
      <c r="BB47" s="15">
        <v>0.69</v>
      </c>
      <c r="BC47" s="16">
        <v>25</v>
      </c>
      <c r="BD47" s="15">
        <v>0.98</v>
      </c>
      <c r="BE47" s="16">
        <v>39.5</v>
      </c>
      <c r="BF47" s="16">
        <v>23.9</v>
      </c>
      <c r="BG47" s="16">
        <v>15.6</v>
      </c>
      <c r="BH47" s="15">
        <v>7.0000000000000007E-2</v>
      </c>
      <c r="BI47" s="4"/>
      <c r="BJ47" s="4">
        <v>12.3</v>
      </c>
      <c r="BK47" s="2">
        <v>12.3</v>
      </c>
      <c r="BL47" s="3">
        <v>0.33</v>
      </c>
      <c r="BM47" s="2">
        <v>5.8000000000000003E-2</v>
      </c>
      <c r="BN47" s="17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>
        <v>2.71</v>
      </c>
      <c r="CX47" s="2">
        <v>1.91</v>
      </c>
      <c r="CY47" s="2">
        <v>1.46</v>
      </c>
      <c r="CZ47" s="2">
        <v>46.2</v>
      </c>
      <c r="DA47" s="2">
        <v>0.86</v>
      </c>
      <c r="DB47" s="2">
        <v>30.9</v>
      </c>
      <c r="DC47" s="2">
        <v>0.98</v>
      </c>
      <c r="DD47" s="2">
        <v>39.5</v>
      </c>
      <c r="DE47" s="2">
        <v>23.9</v>
      </c>
      <c r="DF47" s="2">
        <v>15.6</v>
      </c>
      <c r="DG47" s="2">
        <v>0.45</v>
      </c>
      <c r="DH47" s="2"/>
      <c r="DI47" s="3">
        <v>9.3000000000000007</v>
      </c>
      <c r="DJ47" s="2">
        <v>9.9</v>
      </c>
      <c r="DK47" s="3">
        <v>0.38</v>
      </c>
      <c r="DL47" s="2">
        <v>3.7999999999999999E-2</v>
      </c>
      <c r="DM47" s="2"/>
      <c r="DN47" s="2"/>
      <c r="DO47" s="2"/>
      <c r="DP47" s="19"/>
      <c r="DX47" s="5">
        <v>2.71</v>
      </c>
      <c r="DY47" s="5">
        <v>1.87</v>
      </c>
      <c r="DZ47" s="5">
        <v>1.38</v>
      </c>
      <c r="EA47" s="5">
        <v>49</v>
      </c>
      <c r="EB47" s="5">
        <v>0.96</v>
      </c>
      <c r="EC47" s="5">
        <v>35.200000000000003</v>
      </c>
      <c r="ED47" s="5">
        <v>0.99</v>
      </c>
      <c r="EE47" s="5">
        <v>39.5</v>
      </c>
      <c r="EF47" s="5">
        <v>23.9</v>
      </c>
      <c r="EG47" s="5">
        <v>15.6</v>
      </c>
      <c r="EH47" s="5">
        <v>0.72</v>
      </c>
      <c r="EJ47" s="22">
        <v>3.8</v>
      </c>
      <c r="EK47" s="22">
        <v>4.2</v>
      </c>
      <c r="EL47" s="22">
        <v>0.39</v>
      </c>
      <c r="EM47" s="5">
        <v>2.1999999999999999E-2</v>
      </c>
      <c r="EO47" s="2"/>
      <c r="EP47" s="2"/>
      <c r="EQ47" s="19"/>
      <c r="EY47" s="2">
        <v>2.71</v>
      </c>
      <c r="EZ47" s="2">
        <v>1.84</v>
      </c>
      <c r="FA47" s="2">
        <v>1.34</v>
      </c>
      <c r="FB47" s="2">
        <v>50.5</v>
      </c>
      <c r="FC47" s="2">
        <v>1.02</v>
      </c>
      <c r="FD47" s="2">
        <v>37.1</v>
      </c>
      <c r="FE47" s="2">
        <v>0.99</v>
      </c>
      <c r="FF47" s="2">
        <v>39.5</v>
      </c>
      <c r="FG47" s="2">
        <v>23.9</v>
      </c>
      <c r="FH47" s="2">
        <v>15.6</v>
      </c>
      <c r="FI47" s="2">
        <v>0.85</v>
      </c>
      <c r="FK47" s="22">
        <v>3.9</v>
      </c>
      <c r="FL47" s="22">
        <v>4.2</v>
      </c>
      <c r="FM47" s="22">
        <v>0.43</v>
      </c>
      <c r="FN47" s="5">
        <v>2.1999999999999999E-2</v>
      </c>
      <c r="FR47" s="5">
        <f t="shared" si="4"/>
        <v>3</v>
      </c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>
        <v>2.71</v>
      </c>
      <c r="GF47" s="2">
        <v>1.84</v>
      </c>
      <c r="GG47" s="2">
        <v>1.35</v>
      </c>
      <c r="GH47" s="2">
        <v>50.2</v>
      </c>
      <c r="GI47" s="2">
        <v>1.01</v>
      </c>
      <c r="GJ47" s="2">
        <v>36.6</v>
      </c>
      <c r="GK47" s="2">
        <v>0.98</v>
      </c>
      <c r="GL47" s="2">
        <v>39.5</v>
      </c>
      <c r="GM47" s="2">
        <v>23.9</v>
      </c>
      <c r="GN47" s="2">
        <v>15.6</v>
      </c>
      <c r="GO47" s="2">
        <v>0.81</v>
      </c>
      <c r="GP47" s="2"/>
      <c r="GQ47" s="2">
        <v>2.8</v>
      </c>
      <c r="GR47" s="2">
        <v>2.9</v>
      </c>
      <c r="GS47" s="3">
        <v>0.4</v>
      </c>
      <c r="GT47" s="2">
        <v>2.1999999999999999E-2</v>
      </c>
      <c r="GU47" s="4"/>
      <c r="GV47" s="4"/>
      <c r="GW47" s="9"/>
      <c r="GX47" s="5">
        <f t="shared" si="5"/>
        <v>2</v>
      </c>
    </row>
    <row r="48" spans="1:207" s="5" customFormat="1" ht="11.95" customHeight="1" x14ac:dyDescent="0.3">
      <c r="A48" s="10" t="s">
        <v>363</v>
      </c>
      <c r="B48" s="11">
        <v>20</v>
      </c>
      <c r="C48" s="12">
        <v>1.8</v>
      </c>
      <c r="D48" s="13" t="s">
        <v>409</v>
      </c>
      <c r="E48" s="14" t="s">
        <v>469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5">
        <v>2.74</v>
      </c>
      <c r="R48" s="15">
        <v>2.0099999999999998</v>
      </c>
      <c r="S48" s="15">
        <v>1.64</v>
      </c>
      <c r="T48" s="16">
        <v>40.200000000000003</v>
      </c>
      <c r="U48" s="15">
        <v>0.67</v>
      </c>
      <c r="V48" s="16">
        <v>22.6</v>
      </c>
      <c r="W48" s="15">
        <v>0.92</v>
      </c>
      <c r="X48" s="16">
        <v>37.299999999999997</v>
      </c>
      <c r="Y48" s="16">
        <v>21.9</v>
      </c>
      <c r="Z48" s="16">
        <v>15.4</v>
      </c>
      <c r="AA48" s="15">
        <v>0.05</v>
      </c>
      <c r="AB48" s="15"/>
      <c r="AC48" s="15"/>
      <c r="AD48" s="4"/>
      <c r="AE48" s="15"/>
      <c r="AF48" s="4"/>
      <c r="AG48" s="6"/>
      <c r="AH48" s="6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15">
        <v>2.74</v>
      </c>
      <c r="AY48" s="15">
        <v>2.02</v>
      </c>
      <c r="AZ48" s="15">
        <v>1.62</v>
      </c>
      <c r="BA48" s="16">
        <v>40.799999999999997</v>
      </c>
      <c r="BB48" s="15">
        <v>0.69</v>
      </c>
      <c r="BC48" s="16">
        <v>24.7</v>
      </c>
      <c r="BD48" s="15">
        <v>0.98</v>
      </c>
      <c r="BE48" s="16">
        <v>37.299999999999997</v>
      </c>
      <c r="BF48" s="16">
        <v>21.9</v>
      </c>
      <c r="BG48" s="16">
        <v>15.4</v>
      </c>
      <c r="BH48" s="15">
        <v>0.18</v>
      </c>
      <c r="BI48" s="4"/>
      <c r="BJ48" s="4"/>
      <c r="BK48" s="4"/>
      <c r="BL48" s="8"/>
      <c r="CE48" s="2">
        <v>19</v>
      </c>
      <c r="CF48" s="2">
        <v>16.600000000000001</v>
      </c>
      <c r="CG48" s="2">
        <v>0.87</v>
      </c>
      <c r="CH48" s="2">
        <v>3.5000000000000003E-2</v>
      </c>
      <c r="CI48" s="2">
        <v>19</v>
      </c>
      <c r="CJ48" s="2">
        <v>2.1000000000000001E-2</v>
      </c>
      <c r="CK48" s="2">
        <v>12</v>
      </c>
      <c r="EY48" s="5">
        <v>2.74</v>
      </c>
      <c r="EZ48" s="5">
        <v>1.87</v>
      </c>
      <c r="FA48" s="5">
        <v>1.39</v>
      </c>
      <c r="FB48" s="5">
        <v>49.3</v>
      </c>
      <c r="FC48" s="5">
        <v>0.97</v>
      </c>
      <c r="FD48" s="5">
        <v>34.5</v>
      </c>
      <c r="FE48" s="5">
        <v>0.97</v>
      </c>
      <c r="FF48" s="5">
        <v>37.299999999999997</v>
      </c>
      <c r="FG48" s="5">
        <v>21.9</v>
      </c>
      <c r="FH48" s="5">
        <v>15.4</v>
      </c>
      <c r="FI48" s="5">
        <v>0.82</v>
      </c>
      <c r="FO48" s="5">
        <v>4.2</v>
      </c>
      <c r="FP48" s="5">
        <v>3.2</v>
      </c>
      <c r="FQ48" s="5">
        <v>0.76</v>
      </c>
      <c r="FR48" s="5" t="str">
        <f t="shared" si="4"/>
        <v/>
      </c>
      <c r="FS48" s="5">
        <v>0.02</v>
      </c>
      <c r="GE48" s="5">
        <v>2.74</v>
      </c>
      <c r="GF48" s="5">
        <v>1.88</v>
      </c>
      <c r="GG48" s="5">
        <v>1.39</v>
      </c>
      <c r="GH48" s="5">
        <v>49.3</v>
      </c>
      <c r="GI48" s="5">
        <v>0.97</v>
      </c>
      <c r="GJ48" s="5">
        <v>35.200000000000003</v>
      </c>
      <c r="GK48" s="5">
        <v>0.99</v>
      </c>
      <c r="GL48" s="5">
        <v>37.299999999999997</v>
      </c>
      <c r="GM48" s="5">
        <v>21.9</v>
      </c>
      <c r="GN48" s="5">
        <v>15.4</v>
      </c>
      <c r="GO48" s="5">
        <v>0.86</v>
      </c>
      <c r="GU48" s="2">
        <v>3.1</v>
      </c>
      <c r="GV48" s="2">
        <v>2.2000000000000002</v>
      </c>
      <c r="GW48" s="2">
        <v>0.73</v>
      </c>
      <c r="GX48" s="5" t="str">
        <f t="shared" si="5"/>
        <v/>
      </c>
      <c r="GY48" s="2">
        <v>1.0999999999999999E-2</v>
      </c>
    </row>
    <row r="49" spans="1:207" s="5" customFormat="1" ht="11.95" customHeight="1" x14ac:dyDescent="0.3">
      <c r="A49" s="10" t="s">
        <v>366</v>
      </c>
      <c r="B49" s="11">
        <v>20</v>
      </c>
      <c r="C49" s="12">
        <v>7.4</v>
      </c>
      <c r="D49" s="13" t="s">
        <v>409</v>
      </c>
      <c r="E49" s="14" t="s">
        <v>469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5">
        <v>2.73</v>
      </c>
      <c r="R49" s="15">
        <v>1.99</v>
      </c>
      <c r="S49" s="15">
        <v>1.67</v>
      </c>
      <c r="T49" s="16">
        <v>38.9</v>
      </c>
      <c r="U49" s="15">
        <v>0.64</v>
      </c>
      <c r="V49" s="16">
        <v>19.3</v>
      </c>
      <c r="W49" s="15">
        <v>0.83</v>
      </c>
      <c r="X49" s="16">
        <v>31.5</v>
      </c>
      <c r="Y49" s="16">
        <v>19</v>
      </c>
      <c r="Z49" s="16">
        <v>12.5</v>
      </c>
      <c r="AA49" s="15">
        <v>0.02</v>
      </c>
      <c r="AB49" s="15"/>
      <c r="AC49" s="15"/>
      <c r="AD49" s="4"/>
      <c r="AE49" s="15"/>
      <c r="AF49" s="4"/>
      <c r="AG49" s="6"/>
      <c r="AH49" s="6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15">
        <v>2.73</v>
      </c>
      <c r="AY49" s="15">
        <v>2.04</v>
      </c>
      <c r="AZ49" s="15">
        <v>1.66</v>
      </c>
      <c r="BA49" s="16">
        <v>39.1</v>
      </c>
      <c r="BB49" s="15">
        <v>0.64</v>
      </c>
      <c r="BC49" s="16">
        <v>23.1</v>
      </c>
      <c r="BD49" s="15">
        <v>0.98</v>
      </c>
      <c r="BE49" s="16">
        <v>31.5</v>
      </c>
      <c r="BF49" s="16">
        <v>19</v>
      </c>
      <c r="BG49" s="16">
        <v>12.5</v>
      </c>
      <c r="BH49" s="15">
        <v>0.33</v>
      </c>
      <c r="BI49" s="4"/>
      <c r="BJ49" s="4"/>
      <c r="BK49" s="4"/>
      <c r="BL49" s="8"/>
      <c r="CE49" s="2">
        <v>17.600000000000001</v>
      </c>
      <c r="CF49" s="2">
        <v>15.2</v>
      </c>
      <c r="CG49" s="2">
        <v>0.86</v>
      </c>
      <c r="CH49" s="2">
        <v>4.2000000000000003E-2</v>
      </c>
      <c r="CI49" s="2">
        <v>19</v>
      </c>
      <c r="CJ49" s="2">
        <v>2.7E-2</v>
      </c>
      <c r="CK49" s="2">
        <v>12</v>
      </c>
      <c r="EY49" s="5">
        <v>2.73</v>
      </c>
      <c r="EZ49" s="5">
        <v>1.94</v>
      </c>
      <c r="FA49" s="5">
        <v>1.5</v>
      </c>
      <c r="FB49" s="5">
        <v>45</v>
      </c>
      <c r="FC49" s="5">
        <v>0.82</v>
      </c>
      <c r="FD49" s="5">
        <v>29.2</v>
      </c>
      <c r="FE49" s="5">
        <v>0.97</v>
      </c>
      <c r="FF49" s="5">
        <v>31.5</v>
      </c>
      <c r="FG49" s="5">
        <v>19</v>
      </c>
      <c r="FH49" s="5">
        <v>12.5</v>
      </c>
      <c r="FI49" s="5">
        <v>0.82</v>
      </c>
      <c r="FO49" s="5">
        <v>4.5999999999999996</v>
      </c>
      <c r="FP49" s="5">
        <v>3.4</v>
      </c>
      <c r="FQ49" s="5">
        <v>0.74</v>
      </c>
      <c r="FR49" s="5" t="str">
        <f t="shared" si="4"/>
        <v/>
      </c>
      <c r="FS49" s="5">
        <v>1.7999999999999999E-2</v>
      </c>
      <c r="GE49" s="5">
        <v>2.73</v>
      </c>
      <c r="GF49" s="5">
        <v>1.94</v>
      </c>
      <c r="GG49" s="5">
        <v>1.49</v>
      </c>
      <c r="GH49" s="5">
        <v>45.5</v>
      </c>
      <c r="GI49" s="5">
        <v>0.83</v>
      </c>
      <c r="GJ49" s="5">
        <v>30.2</v>
      </c>
      <c r="GK49" s="5">
        <v>0.99</v>
      </c>
      <c r="GL49" s="5">
        <v>31.5</v>
      </c>
      <c r="GM49" s="5">
        <v>19</v>
      </c>
      <c r="GN49" s="5">
        <v>12.5</v>
      </c>
      <c r="GO49" s="5">
        <v>0.9</v>
      </c>
      <c r="GU49" s="2">
        <v>2.6</v>
      </c>
      <c r="GV49" s="2">
        <v>1.8</v>
      </c>
      <c r="GW49" s="2">
        <v>0.7</v>
      </c>
      <c r="GX49" s="5" t="str">
        <f t="shared" si="5"/>
        <v/>
      </c>
      <c r="GY49" s="2">
        <v>2.1000000000000001E-2</v>
      </c>
    </row>
    <row r="50" spans="1:207" s="5" customFormat="1" ht="11.95" customHeight="1" x14ac:dyDescent="0.3">
      <c r="A50" s="10" t="s">
        <v>116</v>
      </c>
      <c r="B50" s="10" t="s">
        <v>433</v>
      </c>
      <c r="C50" s="12">
        <v>14.4</v>
      </c>
      <c r="D50" s="13" t="s">
        <v>409</v>
      </c>
      <c r="E50" s="14" t="s">
        <v>469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15">
        <v>2.72</v>
      </c>
      <c r="R50" s="15">
        <v>2.02</v>
      </c>
      <c r="S50" s="15">
        <v>1.67</v>
      </c>
      <c r="T50" s="16">
        <v>38.700000000000003</v>
      </c>
      <c r="U50" s="15">
        <v>0.63</v>
      </c>
      <c r="V50" s="16">
        <v>21.2</v>
      </c>
      <c r="W50" s="15">
        <v>0.91</v>
      </c>
      <c r="X50" s="16">
        <v>31.9</v>
      </c>
      <c r="Y50" s="16">
        <v>19.3</v>
      </c>
      <c r="Z50" s="16">
        <v>12.6</v>
      </c>
      <c r="AA50" s="15">
        <v>0.15</v>
      </c>
      <c r="AB50" s="15"/>
      <c r="AC50" s="15"/>
      <c r="AD50" s="4"/>
      <c r="AE50" s="15"/>
      <c r="AF50" s="4"/>
      <c r="AG50" s="6"/>
      <c r="AH50" s="6"/>
      <c r="AI50" s="4"/>
      <c r="AJ50" s="4"/>
      <c r="AK50" s="4"/>
      <c r="AL50" s="4"/>
      <c r="AM50" s="23"/>
      <c r="AN50" s="23"/>
      <c r="AV50" s="24"/>
      <c r="AW50" s="24"/>
      <c r="AX50" s="24"/>
      <c r="AY50" s="24"/>
      <c r="FR50" s="5" t="str">
        <f t="shared" si="4"/>
        <v/>
      </c>
      <c r="GX50" s="5" t="str">
        <f t="shared" si="5"/>
        <v/>
      </c>
    </row>
    <row r="51" spans="1:207" s="5" customFormat="1" ht="11.95" customHeight="1" x14ac:dyDescent="0.3">
      <c r="A51" s="10" t="s">
        <v>129</v>
      </c>
      <c r="B51" s="10" t="s">
        <v>435</v>
      </c>
      <c r="C51" s="12">
        <v>5.8</v>
      </c>
      <c r="D51" s="13" t="s">
        <v>409</v>
      </c>
      <c r="E51" s="14" t="s">
        <v>469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15">
        <v>2.73</v>
      </c>
      <c r="R51" s="15">
        <v>2</v>
      </c>
      <c r="S51" s="15">
        <v>1.58</v>
      </c>
      <c r="T51" s="16">
        <v>42.1</v>
      </c>
      <c r="U51" s="15">
        <v>0.73</v>
      </c>
      <c r="V51" s="16">
        <v>26.6</v>
      </c>
      <c r="W51" s="15">
        <v>1</v>
      </c>
      <c r="X51" s="16">
        <v>39.9</v>
      </c>
      <c r="Y51" s="16">
        <v>23.7</v>
      </c>
      <c r="Z51" s="16">
        <v>16.2</v>
      </c>
      <c r="AA51" s="15">
        <v>0.18</v>
      </c>
      <c r="AB51" s="15"/>
      <c r="AC51" s="15"/>
      <c r="AD51" s="4"/>
      <c r="AE51" s="15"/>
      <c r="AF51" s="4"/>
      <c r="AG51" s="6"/>
      <c r="AH51" s="6"/>
      <c r="AI51" s="4"/>
      <c r="AJ51" s="4"/>
      <c r="AK51" s="4"/>
      <c r="AL51" s="4"/>
      <c r="AM51" s="23"/>
      <c r="AN51" s="23"/>
      <c r="AV51" s="24"/>
      <c r="AW51" s="24"/>
      <c r="AX51" s="24"/>
      <c r="AY51" s="24"/>
      <c r="FR51" s="5" t="str">
        <f t="shared" si="4"/>
        <v/>
      </c>
      <c r="GX51" s="5" t="str">
        <f t="shared" si="5"/>
        <v/>
      </c>
    </row>
    <row r="52" spans="1:207" s="5" customFormat="1" ht="11.95" customHeight="1" x14ac:dyDescent="0.3">
      <c r="A52" s="10" t="s">
        <v>130</v>
      </c>
      <c r="B52" s="10" t="s">
        <v>435</v>
      </c>
      <c r="C52" s="12">
        <v>8.8000000000000007</v>
      </c>
      <c r="D52" s="13" t="s">
        <v>409</v>
      </c>
      <c r="E52" s="14" t="s">
        <v>469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15">
        <v>2.72</v>
      </c>
      <c r="R52" s="15">
        <v>2.0499999999999998</v>
      </c>
      <c r="S52" s="15">
        <v>1.67</v>
      </c>
      <c r="T52" s="16">
        <v>38.6</v>
      </c>
      <c r="U52" s="15">
        <v>0.63</v>
      </c>
      <c r="V52" s="16">
        <v>22.7</v>
      </c>
      <c r="W52" s="15">
        <v>0.98</v>
      </c>
      <c r="X52" s="16">
        <v>34</v>
      </c>
      <c r="Y52" s="16">
        <v>20.5</v>
      </c>
      <c r="Z52" s="16">
        <v>13.5</v>
      </c>
      <c r="AA52" s="15">
        <v>0.16</v>
      </c>
      <c r="AB52" s="15"/>
      <c r="AC52" s="15"/>
      <c r="AD52" s="4"/>
      <c r="AE52" s="15"/>
      <c r="AF52" s="4"/>
      <c r="AG52" s="6"/>
      <c r="AH52" s="6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15">
        <v>2.72</v>
      </c>
      <c r="AY52" s="15">
        <v>2.0499999999999998</v>
      </c>
      <c r="AZ52" s="15">
        <v>1.67</v>
      </c>
      <c r="BA52" s="16">
        <v>38.700000000000003</v>
      </c>
      <c r="BB52" s="15">
        <v>0.63</v>
      </c>
      <c r="BC52" s="16">
        <v>22.9</v>
      </c>
      <c r="BD52" s="15">
        <v>0.99</v>
      </c>
      <c r="BE52" s="16">
        <v>34</v>
      </c>
      <c r="BF52" s="16">
        <v>20.5</v>
      </c>
      <c r="BG52" s="16">
        <v>13.5</v>
      </c>
      <c r="BH52" s="15">
        <v>0.18</v>
      </c>
      <c r="BI52" s="4"/>
      <c r="BJ52" s="4"/>
      <c r="BK52" s="4"/>
      <c r="BL52" s="8"/>
      <c r="BN52" s="20">
        <v>6.8099999999999994E-2</v>
      </c>
      <c r="BO52" s="21">
        <v>1.89E-3</v>
      </c>
      <c r="BP52" s="5">
        <v>1.5052174644971E-5</v>
      </c>
      <c r="BQ52" s="5">
        <v>100</v>
      </c>
      <c r="BR52" s="5">
        <v>0.62</v>
      </c>
      <c r="BS52" s="5">
        <v>10300</v>
      </c>
      <c r="BT52" s="5">
        <v>0.58099999999999996</v>
      </c>
      <c r="BU52" s="5">
        <v>18500</v>
      </c>
      <c r="BV52" s="5">
        <v>56</v>
      </c>
      <c r="BW52" s="5">
        <v>25</v>
      </c>
      <c r="BX52" s="2">
        <v>31</v>
      </c>
      <c r="BY52" s="2">
        <v>15</v>
      </c>
      <c r="BZ52" s="5">
        <v>68000</v>
      </c>
      <c r="CA52" s="5">
        <v>0.2</v>
      </c>
      <c r="CB52" s="5">
        <v>-1</v>
      </c>
      <c r="CC52" s="5">
        <v>1.1850000000000001</v>
      </c>
      <c r="CD52" s="5">
        <v>31</v>
      </c>
      <c r="FR52" s="5" t="str">
        <f t="shared" si="4"/>
        <v/>
      </c>
      <c r="GX52" s="5" t="str">
        <f t="shared" si="5"/>
        <v/>
      </c>
    </row>
    <row r="53" spans="1:207" s="5" customFormat="1" ht="11.95" customHeight="1" x14ac:dyDescent="0.3">
      <c r="A53" s="10" t="s">
        <v>131</v>
      </c>
      <c r="B53" s="10" t="s">
        <v>435</v>
      </c>
      <c r="C53" s="12">
        <v>10.8</v>
      </c>
      <c r="D53" s="13" t="s">
        <v>413</v>
      </c>
      <c r="E53" s="14" t="s">
        <v>469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15">
        <v>2.72</v>
      </c>
      <c r="R53" s="15">
        <v>1.97</v>
      </c>
      <c r="S53" s="15">
        <v>1.55</v>
      </c>
      <c r="T53" s="16">
        <v>43</v>
      </c>
      <c r="U53" s="15">
        <v>0.75</v>
      </c>
      <c r="V53" s="16">
        <v>27</v>
      </c>
      <c r="W53" s="15">
        <v>0.97</v>
      </c>
      <c r="X53" s="16">
        <v>37.9</v>
      </c>
      <c r="Y53" s="16">
        <v>22.1</v>
      </c>
      <c r="Z53" s="16">
        <v>15.8</v>
      </c>
      <c r="AA53" s="15">
        <v>0.31</v>
      </c>
      <c r="AB53" s="15"/>
      <c r="AC53" s="15"/>
      <c r="AD53" s="4"/>
      <c r="AE53" s="15"/>
      <c r="AF53" s="4"/>
      <c r="AG53" s="6"/>
      <c r="AH53" s="6"/>
      <c r="AI53" s="4"/>
      <c r="AJ53" s="4"/>
      <c r="AK53" s="4"/>
      <c r="AL53" s="4"/>
      <c r="AM53" s="23"/>
      <c r="AN53" s="23"/>
      <c r="AV53" s="24"/>
      <c r="AW53" s="24"/>
      <c r="AX53" s="24"/>
      <c r="AY53" s="24"/>
      <c r="FR53" s="5" t="str">
        <f t="shared" si="4"/>
        <v/>
      </c>
      <c r="GX53" s="5" t="str">
        <f t="shared" si="5"/>
        <v/>
      </c>
    </row>
    <row r="54" spans="1:207" s="5" customFormat="1" ht="11.95" customHeight="1" x14ac:dyDescent="0.3">
      <c r="A54" s="10" t="s">
        <v>163</v>
      </c>
      <c r="B54" s="10" t="s">
        <v>438</v>
      </c>
      <c r="C54" s="12">
        <v>11.4</v>
      </c>
      <c r="D54" s="13" t="s">
        <v>409</v>
      </c>
      <c r="E54" s="14" t="s">
        <v>469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15">
        <v>2.72</v>
      </c>
      <c r="R54" s="15">
        <v>2.02</v>
      </c>
      <c r="S54" s="15">
        <v>1.68</v>
      </c>
      <c r="T54" s="16">
        <v>38.4</v>
      </c>
      <c r="U54" s="15">
        <v>0.62</v>
      </c>
      <c r="V54" s="16">
        <v>20.5</v>
      </c>
      <c r="W54" s="15">
        <v>0.9</v>
      </c>
      <c r="X54" s="16">
        <v>32.299999999999997</v>
      </c>
      <c r="Y54" s="16">
        <v>20.100000000000001</v>
      </c>
      <c r="Z54" s="16">
        <v>12.2</v>
      </c>
      <c r="AA54" s="15">
        <v>0.03</v>
      </c>
      <c r="AB54" s="15"/>
      <c r="AC54" s="15"/>
      <c r="AD54" s="4"/>
      <c r="AE54" s="15"/>
      <c r="AF54" s="4"/>
      <c r="AG54" s="6"/>
      <c r="AH54" s="6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15">
        <v>2.72</v>
      </c>
      <c r="AY54" s="15">
        <v>2.04</v>
      </c>
      <c r="AZ54" s="15">
        <v>1.65</v>
      </c>
      <c r="BA54" s="16">
        <v>39.5</v>
      </c>
      <c r="BB54" s="15">
        <v>0.65</v>
      </c>
      <c r="BC54" s="16">
        <v>23.7</v>
      </c>
      <c r="BD54" s="15">
        <v>0.99</v>
      </c>
      <c r="BE54" s="16">
        <v>32.299999999999997</v>
      </c>
      <c r="BF54" s="16">
        <v>20.100000000000001</v>
      </c>
      <c r="BG54" s="16">
        <v>12.2</v>
      </c>
      <c r="BH54" s="15">
        <v>0.3</v>
      </c>
      <c r="BI54" s="4"/>
      <c r="BJ54" s="4"/>
      <c r="BK54" s="4"/>
      <c r="BL54" s="8"/>
      <c r="BN54" s="20">
        <v>4.9599999999999998E-2</v>
      </c>
      <c r="BO54" s="21">
        <v>1.72E-3</v>
      </c>
      <c r="BP54" s="5">
        <v>1.8925604805819131E-5</v>
      </c>
      <c r="BQ54" s="5">
        <v>100</v>
      </c>
      <c r="BR54" s="5">
        <v>0.6</v>
      </c>
      <c r="BS54" s="5">
        <v>8400</v>
      </c>
      <c r="BT54" s="5">
        <v>0.60599999999999998</v>
      </c>
      <c r="BU54" s="5">
        <v>18500</v>
      </c>
      <c r="BV54" s="5">
        <v>51</v>
      </c>
      <c r="BW54" s="5">
        <v>21</v>
      </c>
      <c r="BX54" s="2">
        <v>32</v>
      </c>
      <c r="BY54" s="2">
        <v>14</v>
      </c>
      <c r="BZ54" s="5">
        <v>91700</v>
      </c>
      <c r="CA54" s="5">
        <v>0.22</v>
      </c>
      <c r="CB54" s="5">
        <v>-0.3</v>
      </c>
      <c r="CC54" s="5">
        <v>1.1279999999999999</v>
      </c>
      <c r="CD54" s="5">
        <v>18.000000000000014</v>
      </c>
      <c r="FR54" s="5" t="str">
        <f t="shared" si="4"/>
        <v/>
      </c>
      <c r="GX54" s="5" t="str">
        <f t="shared" si="5"/>
        <v/>
      </c>
    </row>
    <row r="55" spans="1:207" s="5" customFormat="1" ht="11.95" customHeight="1" x14ac:dyDescent="0.3">
      <c r="A55" s="10" t="s">
        <v>165</v>
      </c>
      <c r="B55" s="10" t="s">
        <v>438</v>
      </c>
      <c r="C55" s="12">
        <v>13.4</v>
      </c>
      <c r="D55" s="13" t="s">
        <v>409</v>
      </c>
      <c r="E55" s="14" t="s">
        <v>469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15">
        <v>2.7</v>
      </c>
      <c r="R55" s="15">
        <v>2.06</v>
      </c>
      <c r="S55" s="15">
        <v>1.71</v>
      </c>
      <c r="T55" s="16">
        <v>36.700000000000003</v>
      </c>
      <c r="U55" s="15">
        <v>0.57999999999999996</v>
      </c>
      <c r="V55" s="16">
        <v>20.5</v>
      </c>
      <c r="W55" s="15">
        <v>0.96</v>
      </c>
      <c r="X55" s="16">
        <v>31.9</v>
      </c>
      <c r="Y55" s="16">
        <v>19.399999999999999</v>
      </c>
      <c r="Z55" s="16">
        <v>12.5</v>
      </c>
      <c r="AA55" s="15">
        <v>0.09</v>
      </c>
      <c r="AB55" s="15"/>
      <c r="AC55" s="15"/>
      <c r="AD55" s="4"/>
      <c r="AE55" s="15"/>
      <c r="AF55" s="4"/>
      <c r="AG55" s="6"/>
      <c r="AH55" s="6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15">
        <v>2.7</v>
      </c>
      <c r="AY55" s="15">
        <v>2.06</v>
      </c>
      <c r="AZ55" s="15">
        <v>1.71</v>
      </c>
      <c r="BA55" s="16">
        <v>36.700000000000003</v>
      </c>
      <c r="BB55" s="15">
        <v>0.57999999999999996</v>
      </c>
      <c r="BC55" s="16">
        <v>20.8</v>
      </c>
      <c r="BD55" s="15">
        <v>0.97</v>
      </c>
      <c r="BE55" s="16">
        <v>31.9</v>
      </c>
      <c r="BF55" s="16">
        <v>19.399999999999999</v>
      </c>
      <c r="BG55" s="16">
        <v>12.5</v>
      </c>
      <c r="BH55" s="15">
        <v>0.11</v>
      </c>
      <c r="BI55" s="4"/>
      <c r="BJ55" s="4"/>
      <c r="BK55" s="4"/>
      <c r="BL55" s="8"/>
      <c r="BN55" s="20">
        <v>6.0900000000000003E-2</v>
      </c>
      <c r="BO55" s="21">
        <v>1.7799999999999999E-3</v>
      </c>
      <c r="BP55" s="5">
        <v>1.3293376464056411E-5</v>
      </c>
      <c r="BQ55" s="5">
        <v>100</v>
      </c>
      <c r="BR55" s="5">
        <v>0.61</v>
      </c>
      <c r="BS55" s="5">
        <v>11400</v>
      </c>
      <c r="BT55" s="5">
        <v>0.63400000000000001</v>
      </c>
      <c r="BU55" s="5">
        <v>20400</v>
      </c>
      <c r="BV55" s="5">
        <v>66</v>
      </c>
      <c r="BW55" s="5">
        <v>26</v>
      </c>
      <c r="BX55" s="2">
        <v>38</v>
      </c>
      <c r="BY55" s="2">
        <v>12</v>
      </c>
      <c r="BZ55" s="5">
        <v>88500</v>
      </c>
      <c r="CA55" s="5">
        <v>0.19</v>
      </c>
      <c r="CB55" s="5">
        <v>0.4</v>
      </c>
      <c r="CC55" s="5">
        <v>1.36</v>
      </c>
      <c r="CD55" s="5">
        <v>57.999999999999993</v>
      </c>
      <c r="FR55" s="5" t="str">
        <f t="shared" si="4"/>
        <v/>
      </c>
      <c r="GX55" s="5" t="str">
        <f t="shared" si="5"/>
        <v/>
      </c>
    </row>
    <row r="56" spans="1:207" s="5" customFormat="1" ht="11.95" customHeight="1" x14ac:dyDescent="0.3">
      <c r="A56" s="10" t="s">
        <v>186</v>
      </c>
      <c r="B56" s="10" t="s">
        <v>440</v>
      </c>
      <c r="C56" s="12">
        <v>8.4</v>
      </c>
      <c r="D56" s="13" t="s">
        <v>409</v>
      </c>
      <c r="E56" s="14" t="s">
        <v>469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15">
        <v>2.72</v>
      </c>
      <c r="R56" s="15">
        <v>2.08</v>
      </c>
      <c r="S56" s="15">
        <v>1.74</v>
      </c>
      <c r="T56" s="16">
        <v>36.200000000000003</v>
      </c>
      <c r="U56" s="15">
        <v>0.56999999999999995</v>
      </c>
      <c r="V56" s="16">
        <v>19.8</v>
      </c>
      <c r="W56" s="15">
        <v>0.95</v>
      </c>
      <c r="X56" s="16">
        <v>28.3</v>
      </c>
      <c r="Y56" s="16">
        <v>18.2</v>
      </c>
      <c r="Z56" s="16">
        <v>10.1</v>
      </c>
      <c r="AA56" s="15">
        <v>0.16</v>
      </c>
      <c r="AB56" s="15"/>
      <c r="AC56" s="15"/>
      <c r="AD56" s="4"/>
      <c r="AE56" s="15"/>
      <c r="AF56" s="4"/>
      <c r="AG56" s="6"/>
      <c r="AH56" s="6"/>
      <c r="AI56" s="4"/>
      <c r="AJ56" s="4"/>
      <c r="AK56" s="4"/>
      <c r="AL56" s="4"/>
      <c r="AM56" s="23"/>
      <c r="AN56" s="23"/>
      <c r="AV56" s="24"/>
      <c r="AW56" s="24"/>
      <c r="AX56" s="24"/>
      <c r="AY56" s="24"/>
      <c r="FR56" s="5" t="str">
        <f t="shared" si="4"/>
        <v/>
      </c>
      <c r="GX56" s="5" t="str">
        <f t="shared" si="5"/>
        <v/>
      </c>
    </row>
    <row r="57" spans="1:207" s="5" customFormat="1" ht="11.95" customHeight="1" x14ac:dyDescent="0.3">
      <c r="A57" s="10" t="s">
        <v>188</v>
      </c>
      <c r="B57" s="10" t="s">
        <v>440</v>
      </c>
      <c r="C57" s="12">
        <v>9.4</v>
      </c>
      <c r="D57" s="13" t="s">
        <v>409</v>
      </c>
      <c r="E57" s="14" t="s">
        <v>469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>
        <v>2.72</v>
      </c>
      <c r="R57" s="15">
        <v>2.09</v>
      </c>
      <c r="S57" s="15">
        <v>1.74</v>
      </c>
      <c r="T57" s="16">
        <v>36.1</v>
      </c>
      <c r="U57" s="15">
        <v>0.56999999999999995</v>
      </c>
      <c r="V57" s="16">
        <v>20.3</v>
      </c>
      <c r="W57" s="15">
        <v>0.98</v>
      </c>
      <c r="X57" s="16">
        <v>28.6</v>
      </c>
      <c r="Y57" s="16">
        <v>18.8</v>
      </c>
      <c r="Z57" s="16">
        <v>9.8000000000000007</v>
      </c>
      <c r="AA57" s="15">
        <v>0.15</v>
      </c>
      <c r="AB57" s="15"/>
      <c r="AC57" s="15"/>
      <c r="AD57" s="4"/>
      <c r="AE57" s="15"/>
      <c r="AF57" s="4"/>
      <c r="AG57" s="6"/>
      <c r="AH57" s="6"/>
      <c r="AI57" s="4"/>
      <c r="AJ57" s="4"/>
      <c r="AK57" s="4"/>
      <c r="AL57" s="4"/>
      <c r="AM57" s="23"/>
      <c r="AN57" s="23"/>
      <c r="AV57" s="24"/>
      <c r="AW57" s="24"/>
      <c r="AX57" s="24"/>
      <c r="AY57" s="24"/>
      <c r="FR57" s="5" t="str">
        <f t="shared" si="4"/>
        <v/>
      </c>
      <c r="GX57" s="5" t="str">
        <f t="shared" si="5"/>
        <v/>
      </c>
    </row>
    <row r="58" spans="1:207" s="5" customFormat="1" ht="11.95" customHeight="1" x14ac:dyDescent="0.3">
      <c r="A58" s="10" t="s">
        <v>197</v>
      </c>
      <c r="B58" s="10" t="s">
        <v>441</v>
      </c>
      <c r="C58" s="12">
        <v>9.4</v>
      </c>
      <c r="D58" s="13" t="s">
        <v>409</v>
      </c>
      <c r="E58" s="14" t="s">
        <v>469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5">
        <v>2.68</v>
      </c>
      <c r="R58" s="15">
        <v>2.02</v>
      </c>
      <c r="S58" s="15">
        <v>1.66</v>
      </c>
      <c r="T58" s="16">
        <v>38.200000000000003</v>
      </c>
      <c r="U58" s="15">
        <v>0.62</v>
      </c>
      <c r="V58" s="16">
        <v>22</v>
      </c>
      <c r="W58" s="15">
        <v>0.95</v>
      </c>
      <c r="X58" s="16">
        <v>37.5</v>
      </c>
      <c r="Y58" s="16">
        <v>21.7</v>
      </c>
      <c r="Z58" s="16">
        <v>15.8</v>
      </c>
      <c r="AA58" s="15">
        <v>0.02</v>
      </c>
      <c r="AB58" s="15"/>
      <c r="AC58" s="15"/>
      <c r="AD58" s="4"/>
      <c r="AE58" s="15"/>
      <c r="AF58" s="4"/>
      <c r="AG58" s="6"/>
      <c r="AH58" s="6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15">
        <v>2.68</v>
      </c>
      <c r="AY58" s="15">
        <v>2.0299999999999998</v>
      </c>
      <c r="AZ58" s="15">
        <v>1.65</v>
      </c>
      <c r="BA58" s="16">
        <v>38.5</v>
      </c>
      <c r="BB58" s="15">
        <v>0.63</v>
      </c>
      <c r="BC58" s="16">
        <v>23.3</v>
      </c>
      <c r="BD58" s="15">
        <v>1</v>
      </c>
      <c r="BE58" s="16">
        <v>37.5</v>
      </c>
      <c r="BF58" s="16">
        <v>21.7</v>
      </c>
      <c r="BG58" s="16">
        <v>15.8</v>
      </c>
      <c r="BH58" s="15">
        <v>0.1</v>
      </c>
      <c r="BI58" s="4"/>
      <c r="BJ58" s="4"/>
      <c r="BK58" s="4"/>
      <c r="BL58" s="8"/>
      <c r="BN58" s="20">
        <v>5.7700000000000001E-2</v>
      </c>
      <c r="BO58" s="21">
        <v>1.6900000000000001E-3</v>
      </c>
      <c r="BP58" s="5">
        <v>1.3127918466240689E-5</v>
      </c>
      <c r="BQ58" s="5">
        <v>100</v>
      </c>
      <c r="BR58" s="5">
        <v>0.59</v>
      </c>
      <c r="BS58" s="5">
        <v>10600</v>
      </c>
      <c r="BT58" s="5">
        <v>0.63100000000000001</v>
      </c>
      <c r="BU58" s="5">
        <v>20600</v>
      </c>
      <c r="BV58" s="5">
        <v>63</v>
      </c>
      <c r="BW58" s="5">
        <v>25</v>
      </c>
      <c r="BX58" s="2">
        <v>32</v>
      </c>
      <c r="BY58" s="2">
        <v>14</v>
      </c>
      <c r="BZ58" s="5">
        <v>83700</v>
      </c>
      <c r="CA58" s="5">
        <v>0.22</v>
      </c>
      <c r="CB58" s="5">
        <v>-0.3</v>
      </c>
      <c r="CC58" s="5">
        <v>1.256</v>
      </c>
      <c r="CD58" s="5">
        <v>32</v>
      </c>
      <c r="FR58" s="5" t="str">
        <f t="shared" si="4"/>
        <v/>
      </c>
      <c r="GX58" s="5" t="str">
        <f t="shared" si="5"/>
        <v/>
      </c>
    </row>
    <row r="59" spans="1:207" s="5" customFormat="1" ht="11.95" customHeight="1" x14ac:dyDescent="0.3">
      <c r="A59" s="10" t="s">
        <v>228</v>
      </c>
      <c r="B59" s="10" t="s">
        <v>443</v>
      </c>
      <c r="C59" s="12">
        <v>6.4</v>
      </c>
      <c r="D59" s="13" t="s">
        <v>409</v>
      </c>
      <c r="E59" s="14" t="s">
        <v>469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5">
        <v>2.73</v>
      </c>
      <c r="R59" s="15">
        <v>1.96</v>
      </c>
      <c r="S59" s="15">
        <v>1.59</v>
      </c>
      <c r="T59" s="16">
        <v>41.9</v>
      </c>
      <c r="U59" s="15">
        <v>0.72</v>
      </c>
      <c r="V59" s="16">
        <v>23.5</v>
      </c>
      <c r="W59" s="15">
        <v>0.89</v>
      </c>
      <c r="X59" s="16">
        <v>39</v>
      </c>
      <c r="Y59" s="16">
        <v>22.6</v>
      </c>
      <c r="Z59" s="16">
        <v>16.399999999999999</v>
      </c>
      <c r="AA59" s="15">
        <v>0.05</v>
      </c>
      <c r="AB59" s="15"/>
      <c r="AC59" s="15"/>
      <c r="AD59" s="4"/>
      <c r="AE59" s="15"/>
      <c r="AF59" s="4"/>
      <c r="AG59" s="6"/>
      <c r="AH59" s="6"/>
      <c r="AI59" s="4"/>
      <c r="AJ59" s="4"/>
      <c r="AK59" s="4"/>
      <c r="AL59" s="4"/>
      <c r="AM59" s="23"/>
      <c r="AN59" s="23"/>
      <c r="AV59" s="24"/>
      <c r="AW59" s="24"/>
      <c r="AX59" s="24"/>
      <c r="AY59" s="24"/>
      <c r="FR59" s="5" t="str">
        <f t="shared" si="4"/>
        <v/>
      </c>
      <c r="GX59" s="5" t="str">
        <f t="shared" si="5"/>
        <v/>
      </c>
    </row>
    <row r="60" spans="1:207" s="5" customFormat="1" ht="11.95" customHeight="1" x14ac:dyDescent="0.3">
      <c r="A60" s="10" t="s">
        <v>233</v>
      </c>
      <c r="B60" s="10" t="s">
        <v>443</v>
      </c>
      <c r="C60" s="12">
        <v>9.8000000000000007</v>
      </c>
      <c r="D60" s="13" t="s">
        <v>409</v>
      </c>
      <c r="E60" s="14" t="s">
        <v>469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5">
        <v>2.71</v>
      </c>
      <c r="R60" s="15">
        <v>2</v>
      </c>
      <c r="S60" s="15">
        <v>1.62</v>
      </c>
      <c r="T60" s="16">
        <v>40.299999999999997</v>
      </c>
      <c r="U60" s="15">
        <v>0.68</v>
      </c>
      <c r="V60" s="16">
        <v>23.7</v>
      </c>
      <c r="W60" s="15">
        <v>0.95</v>
      </c>
      <c r="X60" s="16">
        <v>35.200000000000003</v>
      </c>
      <c r="Y60" s="16">
        <v>20.6</v>
      </c>
      <c r="Z60" s="16">
        <v>14.6</v>
      </c>
      <c r="AA60" s="15">
        <v>0.21</v>
      </c>
      <c r="AB60" s="15"/>
      <c r="AC60" s="15"/>
      <c r="AD60" s="4"/>
      <c r="AE60" s="15"/>
      <c r="AF60" s="4"/>
      <c r="AG60" s="6"/>
      <c r="AH60" s="6"/>
      <c r="AI60" s="4"/>
      <c r="AJ60" s="4"/>
      <c r="AK60" s="4"/>
      <c r="AL60" s="4"/>
      <c r="AM60" s="23"/>
      <c r="AN60" s="23"/>
      <c r="AV60" s="24"/>
      <c r="AW60" s="24"/>
      <c r="AX60" s="24"/>
      <c r="AY60" s="24"/>
      <c r="FR60" s="5" t="str">
        <f t="shared" si="4"/>
        <v/>
      </c>
      <c r="GX60" s="5" t="str">
        <f t="shared" si="5"/>
        <v/>
      </c>
    </row>
    <row r="61" spans="1:207" s="5" customFormat="1" ht="11.95" customHeight="1" x14ac:dyDescent="0.3">
      <c r="A61" s="10" t="s">
        <v>286</v>
      </c>
      <c r="B61" s="10" t="s">
        <v>447</v>
      </c>
      <c r="C61" s="12">
        <v>1.8</v>
      </c>
      <c r="D61" s="13" t="s">
        <v>409</v>
      </c>
      <c r="E61" s="14" t="s">
        <v>469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15">
        <v>2.72</v>
      </c>
      <c r="R61" s="15">
        <v>1.99</v>
      </c>
      <c r="S61" s="15">
        <v>1.58</v>
      </c>
      <c r="T61" s="16">
        <v>42.1</v>
      </c>
      <c r="U61" s="15">
        <v>0.73</v>
      </c>
      <c r="V61" s="16">
        <v>26.3</v>
      </c>
      <c r="W61" s="15">
        <v>0.98</v>
      </c>
      <c r="X61" s="16">
        <v>37.799999999999997</v>
      </c>
      <c r="Y61" s="16">
        <v>22.9</v>
      </c>
      <c r="Z61" s="16">
        <v>14.9</v>
      </c>
      <c r="AA61" s="15">
        <v>0.23</v>
      </c>
      <c r="AB61" s="15"/>
      <c r="AC61" s="15"/>
      <c r="AD61" s="4"/>
      <c r="AE61" s="15"/>
      <c r="AF61" s="4"/>
      <c r="AG61" s="6"/>
      <c r="AH61" s="6"/>
      <c r="AI61" s="4"/>
      <c r="AJ61" s="4"/>
      <c r="AK61" s="4"/>
      <c r="AL61" s="4"/>
      <c r="AM61" s="23"/>
      <c r="AN61" s="23"/>
      <c r="FR61" s="5" t="str">
        <f t="shared" si="4"/>
        <v/>
      </c>
      <c r="GX61" s="5" t="str">
        <f t="shared" si="5"/>
        <v/>
      </c>
    </row>
    <row r="62" spans="1:207" s="5" customFormat="1" ht="11.95" customHeight="1" x14ac:dyDescent="0.3">
      <c r="A62" s="10" t="s">
        <v>287</v>
      </c>
      <c r="B62" s="10" t="s">
        <v>447</v>
      </c>
      <c r="C62" s="12">
        <v>3.8</v>
      </c>
      <c r="D62" s="13" t="s">
        <v>409</v>
      </c>
      <c r="E62" s="14" t="s">
        <v>469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15">
        <v>2.71</v>
      </c>
      <c r="R62" s="15">
        <v>2.06</v>
      </c>
      <c r="S62" s="15">
        <v>1.69</v>
      </c>
      <c r="T62" s="16">
        <v>37.799999999999997</v>
      </c>
      <c r="U62" s="15">
        <v>0.61</v>
      </c>
      <c r="V62" s="16">
        <v>22.2</v>
      </c>
      <c r="W62" s="15">
        <v>0.99</v>
      </c>
      <c r="X62" s="16">
        <v>35</v>
      </c>
      <c r="Y62" s="16">
        <v>19.8</v>
      </c>
      <c r="Z62" s="16">
        <v>15.2</v>
      </c>
      <c r="AA62" s="15">
        <v>0.16</v>
      </c>
      <c r="AB62" s="15"/>
      <c r="AC62" s="15"/>
      <c r="AD62" s="4"/>
      <c r="AE62" s="15"/>
      <c r="AF62" s="4"/>
      <c r="AG62" s="6"/>
      <c r="AH62" s="6"/>
      <c r="AI62" s="4"/>
      <c r="AJ62" s="4"/>
      <c r="AK62" s="4"/>
      <c r="AL62" s="4"/>
      <c r="AM62" s="23"/>
      <c r="AN62" s="23"/>
      <c r="FR62" s="5" t="str">
        <f t="shared" si="4"/>
        <v/>
      </c>
      <c r="GX62" s="5" t="str">
        <f t="shared" si="5"/>
        <v/>
      </c>
    </row>
    <row r="63" spans="1:207" s="5" customFormat="1" ht="11.95" customHeight="1" x14ac:dyDescent="0.3">
      <c r="A63" s="10" t="s">
        <v>293</v>
      </c>
      <c r="B63" s="10" t="s">
        <v>447</v>
      </c>
      <c r="C63" s="12">
        <v>12.8</v>
      </c>
      <c r="D63" s="13" t="s">
        <v>415</v>
      </c>
      <c r="E63" s="14" t="s">
        <v>469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15">
        <v>2.68</v>
      </c>
      <c r="R63" s="15">
        <v>2.0699999999999998</v>
      </c>
      <c r="S63" s="15">
        <v>1.71</v>
      </c>
      <c r="T63" s="16">
        <v>36.200000000000003</v>
      </c>
      <c r="U63" s="15">
        <v>0.56999999999999995</v>
      </c>
      <c r="V63" s="16">
        <v>21.1</v>
      </c>
      <c r="W63" s="15">
        <v>1</v>
      </c>
      <c r="X63" s="16">
        <v>35.700000000000003</v>
      </c>
      <c r="Y63" s="16">
        <v>21.8</v>
      </c>
      <c r="Z63" s="16">
        <v>13.9</v>
      </c>
      <c r="AA63" s="15">
        <v>-0.05</v>
      </c>
      <c r="AB63" s="15"/>
      <c r="AC63" s="15"/>
      <c r="AD63" s="4"/>
      <c r="AE63" s="15"/>
      <c r="AF63" s="4"/>
      <c r="AG63" s="6"/>
      <c r="AH63" s="6"/>
      <c r="AI63" s="4"/>
      <c r="AJ63" s="4"/>
      <c r="AK63" s="4"/>
      <c r="AL63" s="4"/>
      <c r="FR63" s="5" t="str">
        <f t="shared" si="4"/>
        <v/>
      </c>
      <c r="GX63" s="5" t="str">
        <f t="shared" si="5"/>
        <v/>
      </c>
    </row>
    <row r="64" spans="1:207" s="5" customFormat="1" ht="11.95" customHeight="1" x14ac:dyDescent="0.3">
      <c r="A64" s="10" t="s">
        <v>295</v>
      </c>
      <c r="B64" s="10" t="s">
        <v>447</v>
      </c>
      <c r="C64" s="12">
        <v>14.4</v>
      </c>
      <c r="D64" s="13" t="s">
        <v>415</v>
      </c>
      <c r="E64" s="14" t="s">
        <v>469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15">
        <v>2.7</v>
      </c>
      <c r="R64" s="15">
        <v>2.0099999999999998</v>
      </c>
      <c r="S64" s="15">
        <v>1.64</v>
      </c>
      <c r="T64" s="16">
        <v>39.1</v>
      </c>
      <c r="U64" s="15">
        <v>0.64</v>
      </c>
      <c r="V64" s="16">
        <v>22.2</v>
      </c>
      <c r="W64" s="15">
        <v>0.93</v>
      </c>
      <c r="X64" s="16">
        <v>39.6</v>
      </c>
      <c r="Y64" s="16">
        <v>24.4</v>
      </c>
      <c r="Z64" s="16">
        <v>15.2</v>
      </c>
      <c r="AA64" s="15">
        <v>-0.14000000000000001</v>
      </c>
      <c r="AB64" s="15"/>
      <c r="AC64" s="15"/>
      <c r="AD64" s="4"/>
      <c r="AE64" s="15"/>
      <c r="AF64" s="4"/>
      <c r="AG64" s="6"/>
      <c r="AH64" s="6"/>
      <c r="AI64" s="4"/>
      <c r="AJ64" s="4"/>
      <c r="AK64" s="4"/>
      <c r="AL64" s="4"/>
      <c r="FR64" s="5" t="str">
        <f t="shared" si="4"/>
        <v/>
      </c>
      <c r="GX64" s="5" t="str">
        <f t="shared" si="5"/>
        <v/>
      </c>
    </row>
    <row r="65" spans="1:207" s="5" customFormat="1" ht="11.95" customHeight="1" x14ac:dyDescent="0.3">
      <c r="A65" s="10" t="s">
        <v>303</v>
      </c>
      <c r="B65" s="10" t="s">
        <v>448</v>
      </c>
      <c r="C65" s="12">
        <v>2.8</v>
      </c>
      <c r="D65" s="13" t="s">
        <v>415</v>
      </c>
      <c r="E65" s="14" t="s">
        <v>469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15">
        <v>2.72</v>
      </c>
      <c r="R65" s="15">
        <v>2.06</v>
      </c>
      <c r="S65" s="15">
        <v>1.68</v>
      </c>
      <c r="T65" s="16">
        <v>38.299999999999997</v>
      </c>
      <c r="U65" s="15">
        <v>0.62</v>
      </c>
      <c r="V65" s="16">
        <v>22.7</v>
      </c>
      <c r="W65" s="15">
        <v>1</v>
      </c>
      <c r="X65" s="16">
        <v>41.1</v>
      </c>
      <c r="Y65" s="16">
        <v>24.8</v>
      </c>
      <c r="Z65" s="16">
        <v>16.3</v>
      </c>
      <c r="AA65" s="15">
        <v>-0.13</v>
      </c>
      <c r="AB65" s="15"/>
      <c r="AC65" s="15"/>
      <c r="AD65" s="4"/>
      <c r="AE65" s="15"/>
      <c r="AF65" s="4"/>
      <c r="AG65" s="6"/>
      <c r="AH65" s="6"/>
      <c r="AI65" s="4"/>
      <c r="AJ65" s="4"/>
      <c r="AK65" s="4"/>
      <c r="AL65" s="4"/>
      <c r="FR65" s="5" t="str">
        <f t="shared" si="4"/>
        <v/>
      </c>
      <c r="GX65" s="5" t="str">
        <f t="shared" si="5"/>
        <v/>
      </c>
    </row>
    <row r="66" spans="1:207" s="5" customFormat="1" ht="11.95" customHeight="1" x14ac:dyDescent="0.3">
      <c r="A66" s="10" t="s">
        <v>310</v>
      </c>
      <c r="B66" s="10" t="s">
        <v>449</v>
      </c>
      <c r="C66" s="12">
        <v>2.8</v>
      </c>
      <c r="D66" s="13" t="s">
        <v>409</v>
      </c>
      <c r="E66" s="14" t="s">
        <v>469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15">
        <v>2.74</v>
      </c>
      <c r="R66" s="15">
        <v>2.06</v>
      </c>
      <c r="S66" s="15">
        <v>1.68</v>
      </c>
      <c r="T66" s="16">
        <v>38.799999999999997</v>
      </c>
      <c r="U66" s="15">
        <v>0.63</v>
      </c>
      <c r="V66" s="16">
        <v>22.9</v>
      </c>
      <c r="W66" s="15">
        <v>0.99</v>
      </c>
      <c r="X66" s="16">
        <v>33.299999999999997</v>
      </c>
      <c r="Y66" s="16">
        <v>19.8</v>
      </c>
      <c r="Z66" s="16">
        <v>13.5</v>
      </c>
      <c r="AA66" s="15">
        <v>0.23</v>
      </c>
      <c r="AB66" s="15"/>
      <c r="AC66" s="15"/>
      <c r="AD66" s="4"/>
      <c r="AE66" s="15"/>
      <c r="AF66" s="4"/>
      <c r="AG66" s="6"/>
      <c r="AH66" s="6"/>
      <c r="AI66" s="4"/>
      <c r="AJ66" s="4"/>
      <c r="AK66" s="4"/>
      <c r="AL66" s="4"/>
      <c r="FR66" s="5" t="str">
        <f t="shared" si="4"/>
        <v/>
      </c>
      <c r="GX66" s="5" t="str">
        <f t="shared" si="5"/>
        <v/>
      </c>
    </row>
    <row r="67" spans="1:207" s="5" customFormat="1" ht="11.95" customHeight="1" x14ac:dyDescent="0.3">
      <c r="A67" s="10" t="s">
        <v>311</v>
      </c>
      <c r="B67" s="10" t="s">
        <v>449</v>
      </c>
      <c r="C67" s="12">
        <v>4.8</v>
      </c>
      <c r="D67" s="13" t="s">
        <v>409</v>
      </c>
      <c r="E67" s="14" t="s">
        <v>469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15">
        <v>2.77</v>
      </c>
      <c r="R67" s="15">
        <v>2.0299999999999998</v>
      </c>
      <c r="S67" s="15">
        <v>1.61</v>
      </c>
      <c r="T67" s="16">
        <v>41.7</v>
      </c>
      <c r="U67" s="15">
        <v>0.72</v>
      </c>
      <c r="V67" s="16">
        <v>25.7</v>
      </c>
      <c r="W67" s="15">
        <v>1</v>
      </c>
      <c r="X67" s="16">
        <v>39.6</v>
      </c>
      <c r="Y67" s="16">
        <v>23.3</v>
      </c>
      <c r="Z67" s="16">
        <v>16.3</v>
      </c>
      <c r="AA67" s="15">
        <v>0.15</v>
      </c>
      <c r="AB67" s="15"/>
      <c r="AC67" s="15"/>
      <c r="AD67" s="4"/>
      <c r="AE67" s="15"/>
      <c r="AF67" s="4"/>
      <c r="AG67" s="6"/>
      <c r="AH67" s="6"/>
      <c r="AI67" s="4"/>
      <c r="AJ67" s="4"/>
      <c r="AK67" s="4"/>
      <c r="AL67" s="4"/>
      <c r="FR67" s="5" t="str">
        <f t="shared" si="4"/>
        <v/>
      </c>
      <c r="GX67" s="5" t="str">
        <f t="shared" si="5"/>
        <v/>
      </c>
    </row>
    <row r="68" spans="1:207" s="5" customFormat="1" ht="11.95" customHeight="1" x14ac:dyDescent="0.3">
      <c r="A68" s="10" t="s">
        <v>345</v>
      </c>
      <c r="B68" s="10" t="s">
        <v>451</v>
      </c>
      <c r="C68" s="12">
        <v>13.4</v>
      </c>
      <c r="D68" s="13" t="s">
        <v>409</v>
      </c>
      <c r="E68" s="14" t="s">
        <v>469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15">
        <v>2.71</v>
      </c>
      <c r="R68" s="15">
        <v>2.0299999999999998</v>
      </c>
      <c r="S68" s="15">
        <v>1.64</v>
      </c>
      <c r="T68" s="16">
        <v>39.6</v>
      </c>
      <c r="U68" s="15">
        <v>0.66</v>
      </c>
      <c r="V68" s="16">
        <v>24</v>
      </c>
      <c r="W68" s="15">
        <v>0.99</v>
      </c>
      <c r="X68" s="16">
        <v>38.200000000000003</v>
      </c>
      <c r="Y68" s="16">
        <v>21.7</v>
      </c>
      <c r="Z68" s="16">
        <v>16.5</v>
      </c>
      <c r="AA68" s="15">
        <v>0.14000000000000001</v>
      </c>
      <c r="AB68" s="15"/>
      <c r="AC68" s="15"/>
      <c r="AD68" s="4"/>
      <c r="AE68" s="15"/>
      <c r="AF68" s="4"/>
      <c r="AG68" s="6"/>
      <c r="AH68" s="6"/>
      <c r="AI68" s="4"/>
      <c r="AJ68" s="4"/>
      <c r="AK68" s="4"/>
      <c r="AL68" s="4"/>
      <c r="FR68" s="5" t="str">
        <f t="shared" si="4"/>
        <v/>
      </c>
      <c r="GX68" s="5" t="str">
        <f t="shared" si="5"/>
        <v/>
      </c>
    </row>
    <row r="69" spans="1:207" s="5" customFormat="1" ht="11.95" customHeight="1" x14ac:dyDescent="0.3">
      <c r="A69" s="10" t="s">
        <v>365</v>
      </c>
      <c r="B69" s="10" t="s">
        <v>452</v>
      </c>
      <c r="C69" s="12">
        <v>6.4</v>
      </c>
      <c r="D69" s="13" t="s">
        <v>409</v>
      </c>
      <c r="E69" s="14" t="s">
        <v>469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15">
        <v>2.72</v>
      </c>
      <c r="R69" s="15">
        <v>1.99</v>
      </c>
      <c r="S69" s="15">
        <v>1.66</v>
      </c>
      <c r="T69" s="16">
        <v>39</v>
      </c>
      <c r="U69" s="15">
        <v>0.64</v>
      </c>
      <c r="V69" s="16">
        <v>19.899999999999999</v>
      </c>
      <c r="W69" s="15">
        <v>0.85</v>
      </c>
      <c r="X69" s="16">
        <v>31.6</v>
      </c>
      <c r="Y69" s="16">
        <v>18.2</v>
      </c>
      <c r="Z69" s="16">
        <v>13.4</v>
      </c>
      <c r="AA69" s="15">
        <v>0.13</v>
      </c>
      <c r="AB69" s="15"/>
      <c r="AC69" s="15"/>
      <c r="AD69" s="4"/>
      <c r="AE69" s="15"/>
      <c r="AF69" s="4"/>
      <c r="AG69" s="6"/>
      <c r="AH69" s="6"/>
      <c r="AI69" s="4"/>
      <c r="AJ69" s="4"/>
      <c r="AK69" s="4"/>
      <c r="AL69" s="4"/>
      <c r="FR69" s="5" t="str">
        <f t="shared" si="4"/>
        <v/>
      </c>
      <c r="GX69" s="5" t="str">
        <f t="shared" si="5"/>
        <v/>
      </c>
    </row>
    <row r="70" spans="1:207" s="5" customFormat="1" ht="11.95" customHeight="1" x14ac:dyDescent="0.3">
      <c r="A70" s="10" t="s">
        <v>379</v>
      </c>
      <c r="B70" s="10" t="s">
        <v>453</v>
      </c>
      <c r="C70" s="12">
        <v>2.8</v>
      </c>
      <c r="D70" s="13" t="s">
        <v>415</v>
      </c>
      <c r="E70" s="14" t="s">
        <v>469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15">
        <v>2.71</v>
      </c>
      <c r="R70" s="15">
        <v>2.06</v>
      </c>
      <c r="S70" s="15">
        <v>1.75</v>
      </c>
      <c r="T70" s="16">
        <v>35.4</v>
      </c>
      <c r="U70" s="15">
        <v>0.55000000000000004</v>
      </c>
      <c r="V70" s="16">
        <v>17.7</v>
      </c>
      <c r="W70" s="15">
        <v>0.87</v>
      </c>
      <c r="X70" s="16">
        <v>34.799999999999997</v>
      </c>
      <c r="Y70" s="16">
        <v>20.7</v>
      </c>
      <c r="Z70" s="16">
        <v>14.1</v>
      </c>
      <c r="AA70" s="15">
        <v>-0.21</v>
      </c>
      <c r="AB70" s="15"/>
      <c r="AC70" s="15"/>
      <c r="AD70" s="4"/>
      <c r="AE70" s="15"/>
      <c r="AF70" s="4"/>
      <c r="AG70" s="6"/>
      <c r="AH70" s="6"/>
      <c r="AI70" s="4"/>
      <c r="AJ70" s="4"/>
      <c r="AK70" s="4"/>
      <c r="AL70" s="4"/>
      <c r="FR70" s="5" t="str">
        <f t="shared" si="4"/>
        <v/>
      </c>
      <c r="GX70" s="5" t="str">
        <f t="shared" si="5"/>
        <v/>
      </c>
    </row>
    <row r="71" spans="1:207" s="5" customFormat="1" ht="11.95" customHeight="1" x14ac:dyDescent="0.3">
      <c r="A71" s="10" t="s">
        <v>380</v>
      </c>
      <c r="B71" s="10" t="s">
        <v>453</v>
      </c>
      <c r="C71" s="12">
        <v>5.8</v>
      </c>
      <c r="D71" s="13" t="s">
        <v>409</v>
      </c>
      <c r="E71" s="14" t="s">
        <v>469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15">
        <v>2.69</v>
      </c>
      <c r="R71" s="15">
        <v>2.0499999999999998</v>
      </c>
      <c r="S71" s="15">
        <v>1.69</v>
      </c>
      <c r="T71" s="16">
        <v>37.1</v>
      </c>
      <c r="U71" s="15">
        <v>0.59</v>
      </c>
      <c r="V71" s="16">
        <v>21.1</v>
      </c>
      <c r="W71" s="15">
        <v>0.96</v>
      </c>
      <c r="X71" s="16">
        <v>33.6</v>
      </c>
      <c r="Y71" s="16">
        <v>20.399999999999999</v>
      </c>
      <c r="Z71" s="16">
        <v>13.2</v>
      </c>
      <c r="AA71" s="15">
        <v>0.05</v>
      </c>
      <c r="AB71" s="15"/>
      <c r="AC71" s="15"/>
      <c r="AD71" s="4"/>
      <c r="AE71" s="15"/>
      <c r="AF71" s="4"/>
      <c r="AG71" s="6"/>
      <c r="AH71" s="6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15">
        <v>2.69</v>
      </c>
      <c r="AY71" s="15">
        <v>2.04</v>
      </c>
      <c r="AZ71" s="15">
        <v>1.68</v>
      </c>
      <c r="BA71" s="16">
        <v>37.700000000000003</v>
      </c>
      <c r="BB71" s="15">
        <v>0.61</v>
      </c>
      <c r="BC71" s="16">
        <v>22.1</v>
      </c>
      <c r="BD71" s="15">
        <v>0.98</v>
      </c>
      <c r="BE71" s="16">
        <v>33.6</v>
      </c>
      <c r="BF71" s="16">
        <v>20.399999999999999</v>
      </c>
      <c r="BG71" s="16">
        <v>13.2</v>
      </c>
      <c r="BH71" s="15">
        <v>0.13</v>
      </c>
      <c r="BI71" s="4"/>
      <c r="BJ71" s="4"/>
      <c r="BK71" s="4"/>
      <c r="BL71" s="8"/>
      <c r="BN71" s="20">
        <v>5.1700000000000003E-2</v>
      </c>
      <c r="BO71" s="21">
        <v>1.81E-3</v>
      </c>
      <c r="BP71" s="5">
        <v>1.330336238493614E-5</v>
      </c>
      <c r="BQ71" s="5">
        <v>100</v>
      </c>
      <c r="BR71" s="5">
        <v>0.61</v>
      </c>
      <c r="BS71" s="5">
        <v>10400</v>
      </c>
      <c r="BT71" s="5">
        <v>0.623</v>
      </c>
      <c r="BU71" s="5">
        <v>20800</v>
      </c>
      <c r="BV71" s="5">
        <v>62</v>
      </c>
      <c r="BW71" s="5">
        <v>25</v>
      </c>
      <c r="BX71" s="2">
        <v>32</v>
      </c>
      <c r="BY71" s="2">
        <v>14</v>
      </c>
      <c r="BZ71" s="5">
        <v>84800</v>
      </c>
      <c r="CA71" s="5">
        <v>0.21</v>
      </c>
      <c r="CB71" s="5">
        <v>-0.2</v>
      </c>
      <c r="CC71" s="5">
        <v>1.1859999999999999</v>
      </c>
      <c r="CD71" s="5">
        <v>18.000000000000004</v>
      </c>
      <c r="FR71" s="5" t="str">
        <f t="shared" si="4"/>
        <v/>
      </c>
      <c r="GX71" s="5" t="str">
        <f t="shared" si="5"/>
        <v/>
      </c>
    </row>
    <row r="72" spans="1:207" s="5" customFormat="1" ht="11.95" customHeight="1" x14ac:dyDescent="0.3">
      <c r="A72" s="10" t="s">
        <v>391</v>
      </c>
      <c r="B72" s="10" t="s">
        <v>454</v>
      </c>
      <c r="C72" s="12">
        <v>5.8</v>
      </c>
      <c r="D72" s="13" t="s">
        <v>409</v>
      </c>
      <c r="E72" s="14" t="s">
        <v>469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15">
        <v>2.71</v>
      </c>
      <c r="R72" s="15">
        <v>2.0499999999999998</v>
      </c>
      <c r="S72" s="15">
        <v>1.67</v>
      </c>
      <c r="T72" s="16">
        <v>38.200000000000003</v>
      </c>
      <c r="U72" s="15">
        <v>0.62</v>
      </c>
      <c r="V72" s="16">
        <v>22.5</v>
      </c>
      <c r="W72" s="15">
        <v>0.98</v>
      </c>
      <c r="X72" s="16">
        <v>38</v>
      </c>
      <c r="Y72" s="16">
        <v>21.7</v>
      </c>
      <c r="Z72" s="16">
        <v>16.3</v>
      </c>
      <c r="AA72" s="15">
        <v>0.05</v>
      </c>
      <c r="AB72" s="15"/>
      <c r="AC72" s="15"/>
      <c r="AD72" s="4"/>
      <c r="AE72" s="15"/>
      <c r="AF72" s="4"/>
      <c r="AG72" s="6"/>
      <c r="AH72" s="6"/>
      <c r="AI72" s="4"/>
      <c r="AJ72" s="4"/>
      <c r="AK72" s="4"/>
      <c r="AL72" s="4"/>
      <c r="FR72" s="5" t="str">
        <f t="shared" si="4"/>
        <v/>
      </c>
      <c r="GX72" s="5" t="str">
        <f t="shared" si="5"/>
        <v/>
      </c>
    </row>
    <row r="73" spans="1:207" s="5" customFormat="1" ht="11.95" customHeight="1" x14ac:dyDescent="0.3">
      <c r="A73" s="10" t="s">
        <v>392</v>
      </c>
      <c r="B73" s="10" t="s">
        <v>454</v>
      </c>
      <c r="C73" s="12">
        <v>6.8</v>
      </c>
      <c r="D73" s="13" t="s">
        <v>409</v>
      </c>
      <c r="E73" s="14" t="s">
        <v>469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15">
        <v>2.71</v>
      </c>
      <c r="R73" s="15">
        <v>2.1</v>
      </c>
      <c r="S73" s="15">
        <v>1.74</v>
      </c>
      <c r="T73" s="16">
        <v>35.6</v>
      </c>
      <c r="U73" s="15">
        <v>0.55000000000000004</v>
      </c>
      <c r="V73" s="16">
        <v>20.399999999999999</v>
      </c>
      <c r="W73" s="15">
        <v>1</v>
      </c>
      <c r="X73" s="16">
        <v>36</v>
      </c>
      <c r="Y73" s="16">
        <v>20.100000000000001</v>
      </c>
      <c r="Z73" s="16">
        <v>15.9</v>
      </c>
      <c r="AA73" s="15">
        <v>0.02</v>
      </c>
      <c r="AB73" s="15"/>
      <c r="AC73" s="15"/>
      <c r="AD73" s="4"/>
      <c r="AE73" s="15"/>
      <c r="AF73" s="4"/>
      <c r="AG73" s="6"/>
      <c r="AH73" s="6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15">
        <v>2.71</v>
      </c>
      <c r="AY73" s="15">
        <v>2.08</v>
      </c>
      <c r="AZ73" s="15">
        <v>1.72</v>
      </c>
      <c r="BA73" s="16">
        <v>36.4</v>
      </c>
      <c r="BB73" s="15">
        <v>0.56999999999999995</v>
      </c>
      <c r="BC73" s="16">
        <v>20.5</v>
      </c>
      <c r="BD73" s="15">
        <v>0.97</v>
      </c>
      <c r="BE73" s="16">
        <v>36</v>
      </c>
      <c r="BF73" s="16">
        <v>20.100000000000001</v>
      </c>
      <c r="BG73" s="16">
        <v>15.9</v>
      </c>
      <c r="BH73" s="15">
        <v>0.02</v>
      </c>
      <c r="BI73" s="4"/>
      <c r="BJ73" s="4"/>
      <c r="BK73" s="4"/>
      <c r="BL73" s="8"/>
      <c r="BN73" s="20">
        <v>3.6999999999999998E-2</v>
      </c>
      <c r="BO73" s="21">
        <v>1.49E-3</v>
      </c>
      <c r="BP73" s="5">
        <v>7.9742876748336363E-6</v>
      </c>
      <c r="BQ73" s="5">
        <v>100</v>
      </c>
      <c r="BR73" s="5">
        <v>0.59</v>
      </c>
      <c r="BS73" s="5">
        <v>10700</v>
      </c>
      <c r="BT73" s="5">
        <v>0.83299999999999996</v>
      </c>
      <c r="BU73" s="5">
        <v>23800</v>
      </c>
      <c r="BV73" s="5">
        <v>71</v>
      </c>
      <c r="BW73" s="5">
        <v>26</v>
      </c>
      <c r="BX73" s="2">
        <v>40</v>
      </c>
      <c r="BY73" s="2">
        <v>14</v>
      </c>
      <c r="BZ73" s="5">
        <v>103200</v>
      </c>
      <c r="CA73" s="5">
        <v>0.2</v>
      </c>
      <c r="CB73" s="5">
        <v>-0.5</v>
      </c>
      <c r="CC73" s="5">
        <v>1.3009999999999999</v>
      </c>
      <c r="CD73" s="5">
        <v>39.999999999999979</v>
      </c>
      <c r="FR73" s="5" t="str">
        <f t="shared" si="4"/>
        <v/>
      </c>
      <c r="GX73" s="5" t="str">
        <f t="shared" si="5"/>
        <v/>
      </c>
    </row>
    <row r="74" spans="1:207" s="5" customFormat="1" ht="11.95" customHeight="1" x14ac:dyDescent="0.3">
      <c r="A74" s="10" t="s">
        <v>394</v>
      </c>
      <c r="B74" s="10" t="s">
        <v>454</v>
      </c>
      <c r="C74" s="12">
        <v>8.8000000000000007</v>
      </c>
      <c r="D74" s="13" t="s">
        <v>409</v>
      </c>
      <c r="E74" s="14" t="s">
        <v>469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15">
        <v>2.73</v>
      </c>
      <c r="R74" s="15">
        <v>2.0699999999999998</v>
      </c>
      <c r="S74" s="15">
        <v>1.71</v>
      </c>
      <c r="T74" s="16">
        <v>37.4</v>
      </c>
      <c r="U74" s="15">
        <v>0.6</v>
      </c>
      <c r="V74" s="16">
        <v>21.2</v>
      </c>
      <c r="W74" s="15">
        <v>0.97</v>
      </c>
      <c r="X74" s="16">
        <v>35</v>
      </c>
      <c r="Y74" s="16">
        <v>19.2</v>
      </c>
      <c r="Z74" s="16">
        <v>15.8</v>
      </c>
      <c r="AA74" s="15">
        <v>0.13</v>
      </c>
      <c r="AB74" s="15"/>
      <c r="AC74" s="15"/>
      <c r="AD74" s="4"/>
      <c r="AE74" s="15"/>
      <c r="AF74" s="4"/>
      <c r="AG74" s="6"/>
      <c r="AH74" s="6"/>
      <c r="AI74" s="4"/>
      <c r="AJ74" s="4"/>
      <c r="AK74" s="4"/>
      <c r="AL74" s="4"/>
      <c r="FR74" s="5" t="str">
        <f t="shared" si="4"/>
        <v/>
      </c>
      <c r="GX74" s="5" t="str">
        <f t="shared" si="5"/>
        <v/>
      </c>
    </row>
    <row r="75" spans="1:207" s="5" customFormat="1" ht="11.95" customHeight="1" x14ac:dyDescent="0.3">
      <c r="A75" s="10" t="s">
        <v>395</v>
      </c>
      <c r="B75" s="10" t="s">
        <v>454</v>
      </c>
      <c r="C75" s="12">
        <v>9.8000000000000007</v>
      </c>
      <c r="D75" s="13" t="s">
        <v>409</v>
      </c>
      <c r="E75" s="14" t="s">
        <v>469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15">
        <v>2.74</v>
      </c>
      <c r="R75" s="15">
        <v>2.08</v>
      </c>
      <c r="S75" s="15">
        <v>1.73</v>
      </c>
      <c r="T75" s="16">
        <v>37</v>
      </c>
      <c r="U75" s="15">
        <v>0.59</v>
      </c>
      <c r="V75" s="16">
        <v>20.5</v>
      </c>
      <c r="W75" s="15">
        <v>0.96</v>
      </c>
      <c r="X75" s="16">
        <v>35.200000000000003</v>
      </c>
      <c r="Y75" s="16">
        <v>20.100000000000001</v>
      </c>
      <c r="Z75" s="16">
        <v>15.1</v>
      </c>
      <c r="AA75" s="15">
        <v>0.03</v>
      </c>
      <c r="AB75" s="15"/>
      <c r="AC75" s="15"/>
      <c r="AD75" s="4"/>
      <c r="AE75" s="15"/>
      <c r="AF75" s="4"/>
      <c r="AG75" s="6"/>
      <c r="AH75" s="6"/>
      <c r="AI75" s="4"/>
      <c r="AJ75" s="4"/>
      <c r="AK75" s="4"/>
      <c r="AL75" s="4"/>
      <c r="FR75" s="5" t="str">
        <f t="shared" si="4"/>
        <v/>
      </c>
      <c r="GX75" s="5" t="str">
        <f t="shared" si="5"/>
        <v/>
      </c>
    </row>
    <row r="76" spans="1:207" s="5" customFormat="1" ht="11.95" customHeight="1" x14ac:dyDescent="0.3">
      <c r="A76" s="10" t="s">
        <v>397</v>
      </c>
      <c r="B76" s="10" t="s">
        <v>454</v>
      </c>
      <c r="C76" s="12">
        <v>11.4</v>
      </c>
      <c r="D76" s="13" t="s">
        <v>409</v>
      </c>
      <c r="E76" s="14" t="s">
        <v>469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15">
        <v>2.73</v>
      </c>
      <c r="R76" s="15">
        <v>2.04</v>
      </c>
      <c r="S76" s="15">
        <v>1.67</v>
      </c>
      <c r="T76" s="16">
        <v>38.799999999999997</v>
      </c>
      <c r="U76" s="15">
        <v>0.63</v>
      </c>
      <c r="V76" s="16">
        <v>22.1</v>
      </c>
      <c r="W76" s="15">
        <v>0.95</v>
      </c>
      <c r="X76" s="16">
        <v>38.1</v>
      </c>
      <c r="Y76" s="16">
        <v>21.6</v>
      </c>
      <c r="Z76" s="16">
        <v>16.5</v>
      </c>
      <c r="AA76" s="15">
        <v>0.03</v>
      </c>
      <c r="AB76" s="15"/>
      <c r="AC76" s="15"/>
      <c r="AD76" s="4"/>
      <c r="AE76" s="15"/>
      <c r="AF76" s="4"/>
      <c r="AG76" s="6"/>
      <c r="AH76" s="6"/>
      <c r="AI76" s="4"/>
      <c r="AJ76" s="4"/>
      <c r="AK76" s="4"/>
      <c r="AL76" s="4"/>
      <c r="FR76" s="5" t="str">
        <f t="shared" si="4"/>
        <v/>
      </c>
      <c r="GX76" s="5" t="str">
        <f t="shared" si="5"/>
        <v/>
      </c>
    </row>
    <row r="77" spans="1:207" s="5" customFormat="1" ht="11.95" customHeight="1" x14ac:dyDescent="0.3">
      <c r="A77" s="10" t="s">
        <v>108</v>
      </c>
      <c r="B77" s="11">
        <v>3</v>
      </c>
      <c r="C77" s="12">
        <v>6.8</v>
      </c>
      <c r="D77" s="13" t="s">
        <v>412</v>
      </c>
      <c r="E77" s="14" t="s">
        <v>467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15">
        <v>2.71</v>
      </c>
      <c r="R77" s="15">
        <v>1.83</v>
      </c>
      <c r="S77" s="15">
        <v>1.35</v>
      </c>
      <c r="T77" s="16">
        <v>50.2</v>
      </c>
      <c r="U77" s="15">
        <v>1.01</v>
      </c>
      <c r="V77" s="16">
        <v>35.700000000000003</v>
      </c>
      <c r="W77" s="15">
        <v>0.96</v>
      </c>
      <c r="X77" s="16">
        <v>52.4</v>
      </c>
      <c r="Y77" s="16">
        <v>27.5</v>
      </c>
      <c r="Z77" s="16">
        <v>24.9</v>
      </c>
      <c r="AA77" s="15">
        <v>0.33</v>
      </c>
      <c r="AB77" s="15"/>
      <c r="AC77" s="15"/>
      <c r="AD77" s="4"/>
      <c r="AE77" s="15"/>
      <c r="AF77" s="4"/>
      <c r="AG77" s="6"/>
      <c r="AH77" s="6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15">
        <v>2.71</v>
      </c>
      <c r="AY77" s="15">
        <v>1.84</v>
      </c>
      <c r="AZ77" s="15">
        <v>1.34</v>
      </c>
      <c r="BA77" s="16">
        <v>50.4</v>
      </c>
      <c r="BB77" s="15">
        <v>1.02</v>
      </c>
      <c r="BC77" s="16">
        <v>36.799999999999997</v>
      </c>
      <c r="BD77" s="15">
        <v>0.98</v>
      </c>
      <c r="BE77" s="16">
        <v>52.4</v>
      </c>
      <c r="BF77" s="16">
        <v>27.5</v>
      </c>
      <c r="BG77" s="16">
        <v>24.9</v>
      </c>
      <c r="BH77" s="15">
        <v>0.37</v>
      </c>
      <c r="BI77" s="4"/>
      <c r="BJ77" s="4"/>
      <c r="BK77" s="4"/>
      <c r="BL77" s="8"/>
      <c r="CE77" s="2">
        <v>15.1</v>
      </c>
      <c r="CF77" s="2">
        <v>10.6</v>
      </c>
      <c r="CG77" s="2">
        <v>0.7</v>
      </c>
      <c r="CH77" s="2">
        <v>2.5000000000000001E-2</v>
      </c>
      <c r="CI77" s="2">
        <v>8</v>
      </c>
      <c r="CJ77" s="2">
        <v>2.4E-2</v>
      </c>
      <c r="CK77" s="2">
        <v>8</v>
      </c>
      <c r="EY77" s="5">
        <v>2.71</v>
      </c>
      <c r="EZ77" s="5">
        <v>1.74</v>
      </c>
      <c r="FA77" s="5">
        <v>1.2</v>
      </c>
      <c r="FB77" s="5">
        <v>55.7</v>
      </c>
      <c r="FC77" s="5">
        <v>1.26</v>
      </c>
      <c r="FD77" s="5">
        <v>44.8</v>
      </c>
      <c r="FE77" s="5">
        <v>0.97</v>
      </c>
      <c r="FF77" s="5">
        <v>52.4</v>
      </c>
      <c r="FG77" s="5">
        <v>27.5</v>
      </c>
      <c r="FH77" s="5">
        <v>24.9</v>
      </c>
      <c r="FI77" s="5">
        <v>0.69</v>
      </c>
      <c r="FO77" s="5">
        <v>3.1</v>
      </c>
      <c r="FP77" s="5">
        <v>2.2999999999999998</v>
      </c>
      <c r="FQ77" s="5">
        <v>0.74</v>
      </c>
      <c r="FR77" s="5" t="str">
        <f>IF(FL77&gt;0,ROUND(FL77*0.7,1),"")</f>
        <v/>
      </c>
      <c r="FS77" s="5">
        <v>1.7999999999999999E-2</v>
      </c>
      <c r="GE77" s="5">
        <v>2.71</v>
      </c>
      <c r="GF77" s="5">
        <v>1.76</v>
      </c>
      <c r="GG77" s="5">
        <v>1.21</v>
      </c>
      <c r="GH77" s="5">
        <v>55.2</v>
      </c>
      <c r="GI77" s="5">
        <v>1.23</v>
      </c>
      <c r="GJ77" s="5">
        <v>45</v>
      </c>
      <c r="GK77" s="5">
        <v>0.99</v>
      </c>
      <c r="GL77" s="5">
        <v>52.4</v>
      </c>
      <c r="GM77" s="5">
        <v>27.5</v>
      </c>
      <c r="GN77" s="5">
        <v>24.9</v>
      </c>
      <c r="GO77" s="5">
        <v>0.7</v>
      </c>
      <c r="GU77" s="2">
        <v>2.4</v>
      </c>
      <c r="GV77" s="2">
        <v>1.7</v>
      </c>
      <c r="GW77" s="2">
        <v>0.72</v>
      </c>
      <c r="GX77" s="5" t="str">
        <f>IF(GR77&gt;0,ROUND(GR77*0.66,1),"")</f>
        <v/>
      </c>
      <c r="GY77" s="2">
        <v>1.2E-2</v>
      </c>
    </row>
    <row r="78" spans="1:207" s="5" customFormat="1" ht="11.95" customHeight="1" x14ac:dyDescent="0.3">
      <c r="A78" s="10" t="s">
        <v>160</v>
      </c>
      <c r="B78" s="11">
        <v>6</v>
      </c>
      <c r="C78" s="12">
        <v>8.4</v>
      </c>
      <c r="D78" s="13" t="s">
        <v>412</v>
      </c>
      <c r="E78" s="14" t="s">
        <v>467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15">
        <v>2.73</v>
      </c>
      <c r="R78" s="15">
        <v>1.84</v>
      </c>
      <c r="S78" s="15">
        <v>1.36</v>
      </c>
      <c r="T78" s="16">
        <v>50.1</v>
      </c>
      <c r="U78" s="15">
        <v>1</v>
      </c>
      <c r="V78" s="16">
        <v>35</v>
      </c>
      <c r="W78" s="15">
        <v>0.95</v>
      </c>
      <c r="X78" s="16">
        <v>53.7</v>
      </c>
      <c r="Y78" s="16">
        <v>27.6</v>
      </c>
      <c r="Z78" s="16">
        <v>26.1</v>
      </c>
      <c r="AA78" s="15">
        <v>0.28000000000000003</v>
      </c>
      <c r="AB78" s="15"/>
      <c r="AC78" s="15"/>
      <c r="AD78" s="4"/>
      <c r="AE78" s="15"/>
      <c r="AF78" s="4"/>
      <c r="AG78" s="6"/>
      <c r="AH78" s="6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15">
        <v>2.73</v>
      </c>
      <c r="AY78" s="15">
        <v>1.86</v>
      </c>
      <c r="AZ78" s="15">
        <v>1.36</v>
      </c>
      <c r="BA78" s="16">
        <v>50.1</v>
      </c>
      <c r="BB78" s="15">
        <v>1.01</v>
      </c>
      <c r="BC78" s="16">
        <v>36.799999999999997</v>
      </c>
      <c r="BD78" s="15">
        <v>1</v>
      </c>
      <c r="BE78" s="16">
        <v>53.7</v>
      </c>
      <c r="BF78" s="16">
        <v>27.6</v>
      </c>
      <c r="BG78" s="16">
        <v>26.1</v>
      </c>
      <c r="BH78" s="15">
        <v>0.35</v>
      </c>
      <c r="BI78" s="4"/>
      <c r="BJ78" s="4"/>
      <c r="BK78" s="4"/>
      <c r="BL78" s="8"/>
      <c r="CE78" s="2">
        <v>14.3</v>
      </c>
      <c r="CF78" s="2">
        <v>10.199999999999999</v>
      </c>
      <c r="CG78" s="2">
        <v>0.71</v>
      </c>
      <c r="CH78" s="2">
        <v>2.7E-2</v>
      </c>
      <c r="CI78" s="2">
        <v>10</v>
      </c>
      <c r="CJ78" s="2">
        <v>2.7E-2</v>
      </c>
      <c r="CK78" s="2">
        <v>10</v>
      </c>
      <c r="EY78" s="5">
        <v>2.73</v>
      </c>
      <c r="EZ78" s="5">
        <v>1.74</v>
      </c>
      <c r="FA78" s="5">
        <v>1.19</v>
      </c>
      <c r="FB78" s="5">
        <v>56.4</v>
      </c>
      <c r="FC78" s="5">
        <v>1.29</v>
      </c>
      <c r="FD78" s="5">
        <v>46.1</v>
      </c>
      <c r="FE78" s="5">
        <v>0.97</v>
      </c>
      <c r="FF78" s="5">
        <v>53.7</v>
      </c>
      <c r="FG78" s="5">
        <v>27.6</v>
      </c>
      <c r="FH78" s="5">
        <v>26.1</v>
      </c>
      <c r="FI78" s="5">
        <v>0.71</v>
      </c>
      <c r="FO78" s="5">
        <v>2.8</v>
      </c>
      <c r="FP78" s="5">
        <v>1.8</v>
      </c>
      <c r="FQ78" s="5">
        <v>0.64</v>
      </c>
      <c r="FR78" s="5" t="str">
        <f t="shared" ref="FR78:FR97" si="6">IF(FL78&gt;0,ROUND(FL78*0.7,1),"")</f>
        <v/>
      </c>
      <c r="FS78" s="5">
        <v>1.9E-2</v>
      </c>
      <c r="GE78" s="5">
        <v>2.73</v>
      </c>
      <c r="GF78" s="5">
        <v>1.74</v>
      </c>
      <c r="GG78" s="5">
        <v>1.18</v>
      </c>
      <c r="GH78" s="5">
        <v>56.9</v>
      </c>
      <c r="GI78" s="5">
        <v>1.32</v>
      </c>
      <c r="GJ78" s="5">
        <v>47.5</v>
      </c>
      <c r="GK78" s="5">
        <v>0.98</v>
      </c>
      <c r="GL78" s="5">
        <v>53.7</v>
      </c>
      <c r="GM78" s="5">
        <v>27.6</v>
      </c>
      <c r="GN78" s="5">
        <v>26.1</v>
      </c>
      <c r="GO78" s="5">
        <v>0.76</v>
      </c>
      <c r="GU78" s="2">
        <v>2.1</v>
      </c>
      <c r="GV78" s="2">
        <v>1.2</v>
      </c>
      <c r="GW78" s="2">
        <v>0.59</v>
      </c>
      <c r="GX78" s="5" t="str">
        <f t="shared" ref="GX78:GX97" si="7">IF(GR78&gt;0,ROUND(GR78*0.66,1),"")</f>
        <v/>
      </c>
      <c r="GY78" s="2">
        <v>1.2E-2</v>
      </c>
    </row>
    <row r="79" spans="1:207" s="5" customFormat="1" ht="11.95" customHeight="1" x14ac:dyDescent="0.3">
      <c r="A79" s="10" t="s">
        <v>183</v>
      </c>
      <c r="B79" s="11">
        <v>8</v>
      </c>
      <c r="C79" s="12">
        <v>6.8</v>
      </c>
      <c r="D79" s="13" t="s">
        <v>413</v>
      </c>
      <c r="E79" s="14" t="s">
        <v>467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>
        <v>2.72</v>
      </c>
      <c r="R79" s="15">
        <v>2.0299999999999998</v>
      </c>
      <c r="S79" s="15">
        <v>1.67</v>
      </c>
      <c r="T79" s="16">
        <v>38.4</v>
      </c>
      <c r="U79" s="15">
        <v>0.62</v>
      </c>
      <c r="V79" s="16">
        <v>21.2</v>
      </c>
      <c r="W79" s="15">
        <v>0.92</v>
      </c>
      <c r="X79" s="16">
        <v>27.8</v>
      </c>
      <c r="Y79" s="16">
        <v>18.5</v>
      </c>
      <c r="Z79" s="16">
        <v>9.3000000000000007</v>
      </c>
      <c r="AA79" s="15">
        <v>0.28999999999999998</v>
      </c>
      <c r="AB79" s="15"/>
      <c r="AC79" s="15"/>
      <c r="AD79" s="4"/>
      <c r="AE79" s="15"/>
      <c r="AF79" s="4"/>
      <c r="AG79" s="6"/>
      <c r="AH79" s="6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15">
        <v>2.72</v>
      </c>
      <c r="AY79" s="15">
        <v>2.0499999999999998</v>
      </c>
      <c r="AZ79" s="15">
        <v>1.67</v>
      </c>
      <c r="BA79" s="16">
        <v>38.799999999999997</v>
      </c>
      <c r="BB79" s="15">
        <v>0.63</v>
      </c>
      <c r="BC79" s="16">
        <v>23</v>
      </c>
      <c r="BD79" s="15">
        <v>0.99</v>
      </c>
      <c r="BE79" s="16">
        <v>27.8</v>
      </c>
      <c r="BF79" s="16">
        <v>18.5</v>
      </c>
      <c r="BG79" s="16">
        <v>9.3000000000000007</v>
      </c>
      <c r="BH79" s="15">
        <v>0.49</v>
      </c>
      <c r="BI79" s="4"/>
      <c r="BJ79" s="4"/>
      <c r="BK79" s="4"/>
      <c r="BL79" s="8"/>
      <c r="CE79" s="2">
        <v>15.6</v>
      </c>
      <c r="CF79" s="2">
        <v>13.1</v>
      </c>
      <c r="CG79" s="2">
        <v>0.84</v>
      </c>
      <c r="CH79" s="2">
        <v>1.9E-2</v>
      </c>
      <c r="CI79" s="2">
        <v>15</v>
      </c>
      <c r="CJ79" s="2">
        <v>1.2999999999999999E-2</v>
      </c>
      <c r="CK79" s="2">
        <v>14</v>
      </c>
      <c r="EY79" s="5">
        <v>2.72</v>
      </c>
      <c r="EZ79" s="5">
        <v>1.99</v>
      </c>
      <c r="FA79" s="5">
        <v>1.57</v>
      </c>
      <c r="FB79" s="5">
        <v>42.3</v>
      </c>
      <c r="FC79" s="5">
        <v>0.73</v>
      </c>
      <c r="FD79" s="5">
        <v>26.9</v>
      </c>
      <c r="FE79" s="5">
        <v>1</v>
      </c>
      <c r="FF79" s="5">
        <v>27.8</v>
      </c>
      <c r="FG79" s="5">
        <v>18.5</v>
      </c>
      <c r="FH79" s="5">
        <v>9.3000000000000007</v>
      </c>
      <c r="FI79" s="5">
        <v>0.9</v>
      </c>
      <c r="FO79" s="5">
        <v>4</v>
      </c>
      <c r="FP79" s="5">
        <v>3.1</v>
      </c>
      <c r="FQ79" s="5">
        <v>0.78</v>
      </c>
      <c r="FR79" s="5" t="str">
        <f t="shared" si="6"/>
        <v/>
      </c>
      <c r="FS79" s="5">
        <v>1.4E-2</v>
      </c>
      <c r="GE79" s="5">
        <v>2.72</v>
      </c>
      <c r="GF79" s="5">
        <v>1.97</v>
      </c>
      <c r="GG79" s="5">
        <v>1.54</v>
      </c>
      <c r="GH79" s="5">
        <v>43.3</v>
      </c>
      <c r="GI79" s="5">
        <v>0.76</v>
      </c>
      <c r="GJ79" s="5">
        <v>27.5</v>
      </c>
      <c r="GK79" s="5">
        <v>0.98</v>
      </c>
      <c r="GL79" s="5">
        <v>27.8</v>
      </c>
      <c r="GM79" s="5">
        <v>18.5</v>
      </c>
      <c r="GN79" s="5">
        <v>9.3000000000000007</v>
      </c>
      <c r="GO79" s="5">
        <v>0.97</v>
      </c>
      <c r="GU79" s="2">
        <v>1.4</v>
      </c>
      <c r="GV79" s="2">
        <v>1.1000000000000001</v>
      </c>
      <c r="GW79" s="2">
        <v>0.75</v>
      </c>
      <c r="GX79" s="5" t="str">
        <f t="shared" si="7"/>
        <v/>
      </c>
      <c r="GY79" s="2">
        <v>0.01</v>
      </c>
    </row>
    <row r="80" spans="1:207" s="5" customFormat="1" ht="11.95" customHeight="1" x14ac:dyDescent="0.3">
      <c r="A80" s="10" t="s">
        <v>184</v>
      </c>
      <c r="B80" s="11">
        <v>8</v>
      </c>
      <c r="C80" s="12">
        <v>7.4</v>
      </c>
      <c r="D80" s="13" t="s">
        <v>413</v>
      </c>
      <c r="E80" s="14" t="s">
        <v>467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15">
        <v>2.71</v>
      </c>
      <c r="R80" s="15">
        <v>2.06</v>
      </c>
      <c r="S80" s="15">
        <v>1.7</v>
      </c>
      <c r="T80" s="16">
        <v>37.4</v>
      </c>
      <c r="U80" s="15">
        <v>0.6</v>
      </c>
      <c r="V80" s="16">
        <v>21.4</v>
      </c>
      <c r="W80" s="15">
        <v>0.97</v>
      </c>
      <c r="X80" s="16">
        <v>26</v>
      </c>
      <c r="Y80" s="16">
        <v>17.600000000000001</v>
      </c>
      <c r="Z80" s="16">
        <v>8.4</v>
      </c>
      <c r="AA80" s="15">
        <v>0.45</v>
      </c>
      <c r="AB80" s="15"/>
      <c r="AC80" s="15"/>
      <c r="AD80" s="4"/>
      <c r="AE80" s="15"/>
      <c r="AF80" s="4"/>
      <c r="AG80" s="6"/>
      <c r="AH80" s="6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15">
        <v>2.71</v>
      </c>
      <c r="AY80" s="15">
        <v>2.0699999999999998</v>
      </c>
      <c r="AZ80" s="15">
        <v>1.69</v>
      </c>
      <c r="BA80" s="16">
        <v>37.6</v>
      </c>
      <c r="BB80" s="15">
        <v>0.6</v>
      </c>
      <c r="BC80" s="16">
        <v>22.2</v>
      </c>
      <c r="BD80" s="15">
        <v>1</v>
      </c>
      <c r="BE80" s="16">
        <v>26</v>
      </c>
      <c r="BF80" s="16">
        <v>17.600000000000001</v>
      </c>
      <c r="BG80" s="16">
        <v>8.4</v>
      </c>
      <c r="BH80" s="15">
        <v>0.55000000000000004</v>
      </c>
      <c r="BI80" s="4"/>
      <c r="BJ80" s="4"/>
      <c r="BK80" s="4"/>
      <c r="BL80" s="8"/>
      <c r="CE80" s="2">
        <v>12.3</v>
      </c>
      <c r="CF80" s="2">
        <v>10.1</v>
      </c>
      <c r="CG80" s="2">
        <v>0.82</v>
      </c>
      <c r="CH80" s="2">
        <v>0.02</v>
      </c>
      <c r="CI80" s="2">
        <v>17</v>
      </c>
      <c r="CJ80" s="2">
        <v>0.02</v>
      </c>
      <c r="CK80" s="2">
        <v>17</v>
      </c>
      <c r="EY80" s="5">
        <v>2.71</v>
      </c>
      <c r="EZ80" s="5">
        <v>1.98</v>
      </c>
      <c r="FA80" s="5">
        <v>1.57</v>
      </c>
      <c r="FB80" s="5">
        <v>42</v>
      </c>
      <c r="FC80" s="5">
        <v>0.72</v>
      </c>
      <c r="FD80" s="5">
        <v>26</v>
      </c>
      <c r="FE80" s="5">
        <v>0.97</v>
      </c>
      <c r="FF80" s="5">
        <v>26</v>
      </c>
      <c r="FG80" s="5">
        <v>17.600000000000001</v>
      </c>
      <c r="FH80" s="5">
        <v>8.4</v>
      </c>
      <c r="FI80" s="5">
        <v>1</v>
      </c>
      <c r="FO80" s="5">
        <v>1.8</v>
      </c>
      <c r="FP80" s="5">
        <v>1.1000000000000001</v>
      </c>
      <c r="FQ80" s="5">
        <v>0.61</v>
      </c>
      <c r="FR80" s="5" t="str">
        <f t="shared" si="6"/>
        <v/>
      </c>
      <c r="FS80" s="5">
        <v>1.2E-2</v>
      </c>
      <c r="GE80" s="5">
        <v>2.71</v>
      </c>
      <c r="GF80" s="5">
        <v>1.98</v>
      </c>
      <c r="GG80" s="5">
        <v>1.57</v>
      </c>
      <c r="GH80" s="5">
        <v>42.1</v>
      </c>
      <c r="GI80" s="5">
        <v>0.73</v>
      </c>
      <c r="GJ80" s="5">
        <v>26.4</v>
      </c>
      <c r="GK80" s="5">
        <v>0.98</v>
      </c>
      <c r="GL80" s="5">
        <v>26</v>
      </c>
      <c r="GM80" s="5">
        <v>17.600000000000001</v>
      </c>
      <c r="GN80" s="5">
        <v>8.4</v>
      </c>
      <c r="GO80" s="5">
        <v>1.05</v>
      </c>
      <c r="GU80" s="2">
        <v>1.6</v>
      </c>
      <c r="GV80" s="2">
        <v>1</v>
      </c>
      <c r="GW80" s="2">
        <v>0.62</v>
      </c>
      <c r="GX80" s="5" t="str">
        <f t="shared" si="7"/>
        <v/>
      </c>
      <c r="GY80" s="2">
        <v>0.01</v>
      </c>
    </row>
    <row r="81" spans="1:207" s="5" customFormat="1" ht="11.95" customHeight="1" x14ac:dyDescent="0.3">
      <c r="A81" s="10" t="s">
        <v>207</v>
      </c>
      <c r="B81" s="11">
        <v>10</v>
      </c>
      <c r="C81" s="12">
        <v>0.8</v>
      </c>
      <c r="D81" s="13" t="s">
        <v>413</v>
      </c>
      <c r="E81" s="14" t="s">
        <v>467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15">
        <v>2.68</v>
      </c>
      <c r="R81" s="15">
        <v>1.91</v>
      </c>
      <c r="S81" s="15">
        <v>1.49</v>
      </c>
      <c r="T81" s="16">
        <v>44.5</v>
      </c>
      <c r="U81" s="15">
        <v>0.8</v>
      </c>
      <c r="V81" s="16">
        <v>28.4</v>
      </c>
      <c r="W81" s="15">
        <v>0.95</v>
      </c>
      <c r="X81" s="16">
        <v>35.5</v>
      </c>
      <c r="Y81" s="16">
        <v>22.4</v>
      </c>
      <c r="Z81" s="16">
        <v>13.1</v>
      </c>
      <c r="AA81" s="15">
        <v>0.46</v>
      </c>
      <c r="AB81" s="15"/>
      <c r="AC81" s="15"/>
      <c r="AD81" s="4"/>
      <c r="AE81" s="15"/>
      <c r="AF81" s="4"/>
      <c r="AG81" s="6"/>
      <c r="AH81" s="6"/>
      <c r="AI81" s="2">
        <v>9.1</v>
      </c>
      <c r="AJ81" s="4">
        <v>9.5</v>
      </c>
      <c r="AK81" s="3">
        <v>0.36</v>
      </c>
      <c r="AL81" s="2">
        <v>4.9000000000000002E-2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15">
        <v>2.68</v>
      </c>
      <c r="AY81" s="15">
        <v>1.93</v>
      </c>
      <c r="AZ81" s="15">
        <v>1.49</v>
      </c>
      <c r="BA81" s="16">
        <v>44.6</v>
      </c>
      <c r="BB81" s="15">
        <v>0.8</v>
      </c>
      <c r="BC81" s="16">
        <v>29.7</v>
      </c>
      <c r="BD81" s="15">
        <v>0.99</v>
      </c>
      <c r="BE81" s="16">
        <v>35.5</v>
      </c>
      <c r="BF81" s="16">
        <v>22.4</v>
      </c>
      <c r="BG81" s="16">
        <v>13.1</v>
      </c>
      <c r="BH81" s="15">
        <v>0.56000000000000005</v>
      </c>
      <c r="BI81" s="4"/>
      <c r="BJ81" s="4">
        <v>9.8000000000000007</v>
      </c>
      <c r="BK81" s="2">
        <v>9.8000000000000007</v>
      </c>
      <c r="BL81" s="3">
        <v>0.38</v>
      </c>
      <c r="BM81" s="2">
        <v>2.8000000000000001E-2</v>
      </c>
      <c r="BN81" s="17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>
        <v>2.68</v>
      </c>
      <c r="CX81" s="2">
        <v>1.9</v>
      </c>
      <c r="CY81" s="2">
        <v>1.44</v>
      </c>
      <c r="CZ81" s="2">
        <v>46.2</v>
      </c>
      <c r="DA81" s="2">
        <v>0.86</v>
      </c>
      <c r="DB81" s="2">
        <v>31.7</v>
      </c>
      <c r="DC81" s="2">
        <v>0.99</v>
      </c>
      <c r="DD81" s="2">
        <v>35.5</v>
      </c>
      <c r="DE81" s="2">
        <v>22.4</v>
      </c>
      <c r="DF81" s="2">
        <v>13.1</v>
      </c>
      <c r="DG81" s="2">
        <v>0.71</v>
      </c>
      <c r="DH81" s="2"/>
      <c r="DI81" s="3">
        <v>7.4</v>
      </c>
      <c r="DJ81" s="2">
        <v>7.9</v>
      </c>
      <c r="DK81" s="3">
        <v>0.37</v>
      </c>
      <c r="DL81" s="2">
        <v>3.1E-2</v>
      </c>
      <c r="DM81" s="2"/>
      <c r="DN81" s="2"/>
      <c r="DO81" s="2"/>
      <c r="DP81" s="19"/>
      <c r="DX81" s="5">
        <v>2.68</v>
      </c>
      <c r="DY81" s="5">
        <v>1.87</v>
      </c>
      <c r="DZ81" s="5">
        <v>1.41</v>
      </c>
      <c r="EA81" s="5">
        <v>47.4</v>
      </c>
      <c r="EB81" s="5">
        <v>0.9</v>
      </c>
      <c r="EC81" s="5">
        <v>32.700000000000003</v>
      </c>
      <c r="ED81" s="5">
        <v>0.97</v>
      </c>
      <c r="EE81" s="5">
        <v>35.5</v>
      </c>
      <c r="EF81" s="5">
        <v>22.4</v>
      </c>
      <c r="EG81" s="5">
        <v>13.1</v>
      </c>
      <c r="EH81" s="5">
        <v>0.79</v>
      </c>
      <c r="EJ81" s="22">
        <v>2.8</v>
      </c>
      <c r="EK81" s="22">
        <v>3.1</v>
      </c>
      <c r="EL81" s="22">
        <v>0.45</v>
      </c>
      <c r="EM81" s="5">
        <v>1.6E-2</v>
      </c>
      <c r="EO81" s="2"/>
      <c r="EP81" s="2"/>
      <c r="EQ81" s="19"/>
      <c r="EY81" s="2">
        <v>2.68</v>
      </c>
      <c r="EZ81" s="2">
        <v>1.86</v>
      </c>
      <c r="FA81" s="2">
        <v>1.38</v>
      </c>
      <c r="FB81" s="2">
        <v>48.4</v>
      </c>
      <c r="FC81" s="2">
        <v>0.94</v>
      </c>
      <c r="FD81" s="2">
        <v>34.5</v>
      </c>
      <c r="FE81" s="2">
        <v>0.99</v>
      </c>
      <c r="FF81" s="2">
        <v>35.5</v>
      </c>
      <c r="FG81" s="2">
        <v>22.4</v>
      </c>
      <c r="FH81" s="2">
        <v>13.1</v>
      </c>
      <c r="FI81" s="2">
        <v>0.92</v>
      </c>
      <c r="FK81" s="22">
        <v>2.8</v>
      </c>
      <c r="FL81" s="22">
        <v>3.3</v>
      </c>
      <c r="FM81" s="22">
        <v>0.42</v>
      </c>
      <c r="FN81" s="5">
        <v>1.6E-2</v>
      </c>
      <c r="FR81" s="5">
        <f t="shared" si="6"/>
        <v>2.2999999999999998</v>
      </c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>
        <v>2.68</v>
      </c>
      <c r="GF81" s="2">
        <v>1.85</v>
      </c>
      <c r="GG81" s="2">
        <v>1.37</v>
      </c>
      <c r="GH81" s="2">
        <v>49</v>
      </c>
      <c r="GI81" s="2">
        <v>0.96</v>
      </c>
      <c r="GJ81" s="2">
        <v>35.1</v>
      </c>
      <c r="GK81" s="2">
        <v>0.98</v>
      </c>
      <c r="GL81" s="2">
        <v>35.5</v>
      </c>
      <c r="GM81" s="2">
        <v>22.4</v>
      </c>
      <c r="GN81" s="2">
        <v>13.1</v>
      </c>
      <c r="GO81" s="2">
        <v>0.97</v>
      </c>
      <c r="GP81" s="2"/>
      <c r="GQ81" s="2">
        <v>1.8</v>
      </c>
      <c r="GR81" s="2">
        <v>1.9</v>
      </c>
      <c r="GS81" s="3">
        <v>0.43</v>
      </c>
      <c r="GT81" s="2">
        <v>1.4E-2</v>
      </c>
      <c r="GU81" s="4"/>
      <c r="GV81" s="4"/>
      <c r="GW81" s="9"/>
      <c r="GX81" s="5">
        <f t="shared" si="7"/>
        <v>1.3</v>
      </c>
    </row>
    <row r="82" spans="1:207" s="5" customFormat="1" ht="11.95" customHeight="1" x14ac:dyDescent="0.3">
      <c r="A82" s="10" t="s">
        <v>225</v>
      </c>
      <c r="B82" s="11">
        <v>11</v>
      </c>
      <c r="C82" s="12">
        <v>4.8</v>
      </c>
      <c r="D82" s="13" t="s">
        <v>413</v>
      </c>
      <c r="E82" s="14" t="s">
        <v>467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15">
        <v>2.71</v>
      </c>
      <c r="R82" s="15">
        <v>1.88</v>
      </c>
      <c r="S82" s="15">
        <v>1.43</v>
      </c>
      <c r="T82" s="16">
        <v>47.4</v>
      </c>
      <c r="U82" s="15">
        <v>0.9</v>
      </c>
      <c r="V82" s="16">
        <v>31.9</v>
      </c>
      <c r="W82" s="15">
        <v>0.96</v>
      </c>
      <c r="X82" s="16">
        <v>40.5</v>
      </c>
      <c r="Y82" s="16">
        <v>24.4</v>
      </c>
      <c r="Z82" s="16">
        <v>16.100000000000001</v>
      </c>
      <c r="AA82" s="15">
        <v>0.47</v>
      </c>
      <c r="AB82" s="15"/>
      <c r="AC82" s="15"/>
      <c r="AD82" s="4"/>
      <c r="AE82" s="15"/>
      <c r="AF82" s="4"/>
      <c r="AG82" s="6"/>
      <c r="AH82" s="6"/>
      <c r="AI82" s="2">
        <v>7.3</v>
      </c>
      <c r="AJ82" s="4">
        <v>7.9</v>
      </c>
      <c r="AK82" s="3">
        <v>0.38</v>
      </c>
      <c r="AL82" s="2">
        <v>4.8000000000000001E-2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15">
        <v>2.71</v>
      </c>
      <c r="AY82" s="15">
        <v>1.89</v>
      </c>
      <c r="AZ82" s="15">
        <v>1.42</v>
      </c>
      <c r="BA82" s="16">
        <v>47.4</v>
      </c>
      <c r="BB82" s="15">
        <v>0.9</v>
      </c>
      <c r="BC82" s="16">
        <v>32.9</v>
      </c>
      <c r="BD82" s="15">
        <v>0.99</v>
      </c>
      <c r="BE82" s="16">
        <v>40.5</v>
      </c>
      <c r="BF82" s="16">
        <v>24.4</v>
      </c>
      <c r="BG82" s="16">
        <v>16.100000000000001</v>
      </c>
      <c r="BH82" s="15">
        <v>0.53</v>
      </c>
      <c r="BI82" s="4"/>
      <c r="BJ82" s="4">
        <v>9.1</v>
      </c>
      <c r="BK82" s="2">
        <v>9.1</v>
      </c>
      <c r="BL82" s="3">
        <v>0.35</v>
      </c>
      <c r="BM82" s="2">
        <v>4.2999999999999997E-2</v>
      </c>
      <c r="BN82" s="17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>
        <v>2.71</v>
      </c>
      <c r="CX82" s="2">
        <v>1.86</v>
      </c>
      <c r="CY82" s="2">
        <v>1.36</v>
      </c>
      <c r="CZ82" s="2">
        <v>49.7</v>
      </c>
      <c r="DA82" s="2">
        <v>0.99</v>
      </c>
      <c r="DB82" s="2">
        <v>36.4</v>
      </c>
      <c r="DC82" s="2">
        <v>1</v>
      </c>
      <c r="DD82" s="2">
        <v>40.5</v>
      </c>
      <c r="DE82" s="2">
        <v>24.4</v>
      </c>
      <c r="DF82" s="2">
        <v>16.100000000000001</v>
      </c>
      <c r="DG82" s="2">
        <v>0.75</v>
      </c>
      <c r="DH82" s="2"/>
      <c r="DI82" s="3">
        <v>6</v>
      </c>
      <c r="DJ82" s="2">
        <v>6.2</v>
      </c>
      <c r="DK82" s="3">
        <v>0.34</v>
      </c>
      <c r="DL82" s="2">
        <v>2.8000000000000001E-2</v>
      </c>
      <c r="DM82" s="2"/>
      <c r="DN82" s="2"/>
      <c r="DO82" s="2"/>
      <c r="DP82" s="19"/>
      <c r="DX82" s="5">
        <v>2.71</v>
      </c>
      <c r="DY82" s="5">
        <v>1.82</v>
      </c>
      <c r="DZ82" s="5">
        <v>1.33</v>
      </c>
      <c r="EA82" s="5">
        <v>51</v>
      </c>
      <c r="EB82" s="5">
        <v>1.04</v>
      </c>
      <c r="EC82" s="5">
        <v>37</v>
      </c>
      <c r="ED82" s="5">
        <v>0.96</v>
      </c>
      <c r="EE82" s="5">
        <v>40.5</v>
      </c>
      <c r="EF82" s="5">
        <v>24.4</v>
      </c>
      <c r="EG82" s="5">
        <v>16.100000000000001</v>
      </c>
      <c r="EH82" s="5">
        <v>0.78</v>
      </c>
      <c r="EJ82" s="22">
        <v>2.9</v>
      </c>
      <c r="EK82" s="22">
        <v>2.9</v>
      </c>
      <c r="EL82" s="22">
        <v>0.42</v>
      </c>
      <c r="EM82" s="5">
        <v>1.2E-2</v>
      </c>
      <c r="EO82" s="2"/>
      <c r="EP82" s="2"/>
      <c r="EQ82" s="19"/>
      <c r="EY82" s="2">
        <v>2.71</v>
      </c>
      <c r="EZ82" s="2">
        <v>1.82</v>
      </c>
      <c r="FA82" s="2">
        <v>1.31</v>
      </c>
      <c r="FB82" s="2">
        <v>51.7</v>
      </c>
      <c r="FC82" s="2">
        <v>1.07</v>
      </c>
      <c r="FD82" s="2">
        <v>39.1</v>
      </c>
      <c r="FE82" s="2">
        <v>0.99</v>
      </c>
      <c r="FF82" s="2">
        <v>40.5</v>
      </c>
      <c r="FG82" s="2">
        <v>24.4</v>
      </c>
      <c r="FH82" s="2">
        <v>16.100000000000001</v>
      </c>
      <c r="FI82" s="2">
        <v>0.91</v>
      </c>
      <c r="FK82" s="22">
        <v>2.8</v>
      </c>
      <c r="FL82" s="22">
        <v>3</v>
      </c>
      <c r="FM82" s="22">
        <v>0.43</v>
      </c>
      <c r="FN82" s="5">
        <v>1.2999999999999999E-2</v>
      </c>
      <c r="FR82" s="5">
        <f t="shared" si="6"/>
        <v>2.1</v>
      </c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>
        <v>2.71</v>
      </c>
      <c r="GF82" s="2">
        <v>1.82</v>
      </c>
      <c r="GG82" s="2">
        <v>1.31</v>
      </c>
      <c r="GH82" s="2">
        <v>51.5</v>
      </c>
      <c r="GI82" s="2">
        <v>1.06</v>
      </c>
      <c r="GJ82" s="2">
        <v>38.4</v>
      </c>
      <c r="GK82" s="2">
        <v>0.98</v>
      </c>
      <c r="GL82" s="2">
        <v>40.5</v>
      </c>
      <c r="GM82" s="2">
        <v>24.4</v>
      </c>
      <c r="GN82" s="2">
        <v>16.100000000000001</v>
      </c>
      <c r="GO82" s="2">
        <v>0.87</v>
      </c>
      <c r="GP82" s="2"/>
      <c r="GQ82" s="2">
        <v>2.2999999999999998</v>
      </c>
      <c r="GR82" s="2">
        <v>2.4</v>
      </c>
      <c r="GS82" s="3">
        <v>0.45</v>
      </c>
      <c r="GT82" s="2">
        <v>1.4999999999999999E-2</v>
      </c>
      <c r="GU82" s="4"/>
      <c r="GV82" s="4"/>
      <c r="GW82" s="9"/>
      <c r="GX82" s="5">
        <f t="shared" si="7"/>
        <v>1.6</v>
      </c>
    </row>
    <row r="83" spans="1:207" s="5" customFormat="1" ht="11.95" customHeight="1" x14ac:dyDescent="0.3">
      <c r="A83" s="10" t="s">
        <v>226</v>
      </c>
      <c r="B83" s="11">
        <v>11</v>
      </c>
      <c r="C83" s="12">
        <v>5.4</v>
      </c>
      <c r="D83" s="13" t="s">
        <v>413</v>
      </c>
      <c r="E83" s="14" t="s">
        <v>467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5">
        <v>2.71</v>
      </c>
      <c r="R83" s="15">
        <v>1.87</v>
      </c>
      <c r="S83" s="15">
        <v>1.42</v>
      </c>
      <c r="T83" s="16">
        <v>47.5</v>
      </c>
      <c r="U83" s="15">
        <v>0.91</v>
      </c>
      <c r="V83" s="16">
        <v>31.5</v>
      </c>
      <c r="W83" s="15">
        <v>0.94</v>
      </c>
      <c r="X83" s="16">
        <v>38.799999999999997</v>
      </c>
      <c r="Y83" s="16">
        <v>25.7</v>
      </c>
      <c r="Z83" s="16">
        <v>13.1</v>
      </c>
      <c r="AA83" s="15">
        <v>0.44</v>
      </c>
      <c r="AB83" s="15"/>
      <c r="AC83" s="15"/>
      <c r="AD83" s="4"/>
      <c r="AE83" s="15"/>
      <c r="AF83" s="4"/>
      <c r="AG83" s="6"/>
      <c r="AH83" s="6"/>
      <c r="AI83" s="2">
        <v>8.4</v>
      </c>
      <c r="AJ83" s="4">
        <v>9.6999999999999993</v>
      </c>
      <c r="AK83" s="3">
        <v>0.37</v>
      </c>
      <c r="AL83" s="2">
        <v>3.6999999999999998E-2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15">
        <v>2.71</v>
      </c>
      <c r="AY83" s="15">
        <v>1.89</v>
      </c>
      <c r="AZ83" s="15">
        <v>1.42</v>
      </c>
      <c r="BA83" s="16">
        <v>47.7</v>
      </c>
      <c r="BB83" s="15">
        <v>0.91</v>
      </c>
      <c r="BC83" s="16">
        <v>33.700000000000003</v>
      </c>
      <c r="BD83" s="15">
        <v>1</v>
      </c>
      <c r="BE83" s="16">
        <v>38.799999999999997</v>
      </c>
      <c r="BF83" s="16">
        <v>25.7</v>
      </c>
      <c r="BG83" s="16">
        <v>13.1</v>
      </c>
      <c r="BH83" s="15">
        <v>0.61</v>
      </c>
      <c r="BI83" s="4"/>
      <c r="BJ83" s="4">
        <v>7.3</v>
      </c>
      <c r="BK83" s="2">
        <v>7.3</v>
      </c>
      <c r="BL83" s="3">
        <v>0.39</v>
      </c>
      <c r="BM83" s="2">
        <v>2.5999999999999999E-2</v>
      </c>
      <c r="BN83" s="17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>
        <v>2.71</v>
      </c>
      <c r="CX83" s="2">
        <v>1.85</v>
      </c>
      <c r="CY83" s="2">
        <v>1.36</v>
      </c>
      <c r="CZ83" s="2">
        <v>49.8</v>
      </c>
      <c r="DA83" s="2">
        <v>0.99</v>
      </c>
      <c r="DB83" s="2">
        <v>36.1</v>
      </c>
      <c r="DC83" s="2">
        <v>0.98</v>
      </c>
      <c r="DD83" s="2">
        <v>38.799999999999997</v>
      </c>
      <c r="DE83" s="2">
        <v>25.7</v>
      </c>
      <c r="DF83" s="2">
        <v>13.1</v>
      </c>
      <c r="DG83" s="2">
        <v>0.79</v>
      </c>
      <c r="DH83" s="2"/>
      <c r="DI83" s="3">
        <v>4.9000000000000004</v>
      </c>
      <c r="DJ83" s="2">
        <v>5.4</v>
      </c>
      <c r="DK83" s="3">
        <v>0.4</v>
      </c>
      <c r="DL83" s="2">
        <v>0.02</v>
      </c>
      <c r="DM83" s="2"/>
      <c r="DN83" s="2"/>
      <c r="DO83" s="2"/>
      <c r="DP83" s="19"/>
      <c r="DX83" s="5">
        <v>2.71</v>
      </c>
      <c r="DY83" s="5">
        <v>1.84</v>
      </c>
      <c r="DZ83" s="5">
        <v>1.33</v>
      </c>
      <c r="EA83" s="5">
        <v>50.8</v>
      </c>
      <c r="EB83" s="5">
        <v>1.03</v>
      </c>
      <c r="EC83" s="5">
        <v>38.1</v>
      </c>
      <c r="ED83" s="5">
        <v>1</v>
      </c>
      <c r="EE83" s="5">
        <v>38.799999999999997</v>
      </c>
      <c r="EF83" s="5">
        <v>25.7</v>
      </c>
      <c r="EG83" s="5">
        <v>13.1</v>
      </c>
      <c r="EH83" s="5">
        <v>0.95</v>
      </c>
      <c r="EJ83" s="22">
        <v>1.1000000000000001</v>
      </c>
      <c r="EK83" s="22">
        <v>1.2</v>
      </c>
      <c r="EL83" s="22">
        <v>0.4</v>
      </c>
      <c r="EM83" s="5">
        <v>1.2999999999999999E-2</v>
      </c>
      <c r="EO83" s="2"/>
      <c r="EP83" s="2"/>
      <c r="EQ83" s="19"/>
      <c r="EY83" s="2">
        <v>2.71</v>
      </c>
      <c r="EZ83" s="2">
        <v>1.8</v>
      </c>
      <c r="FA83" s="2">
        <v>1.29</v>
      </c>
      <c r="FB83" s="2">
        <v>52.3</v>
      </c>
      <c r="FC83" s="2">
        <v>1.1000000000000001</v>
      </c>
      <c r="FD83" s="2">
        <v>39.299999999999997</v>
      </c>
      <c r="FE83" s="2">
        <v>0.97</v>
      </c>
      <c r="FF83" s="2">
        <v>38.799999999999997</v>
      </c>
      <c r="FG83" s="2">
        <v>25.7</v>
      </c>
      <c r="FH83" s="2">
        <v>13.1</v>
      </c>
      <c r="FI83" s="2">
        <v>1.04</v>
      </c>
      <c r="FK83" s="22">
        <v>1.1000000000000001</v>
      </c>
      <c r="FL83" s="22">
        <v>1.2</v>
      </c>
      <c r="FM83" s="22">
        <v>0.44</v>
      </c>
      <c r="FN83" s="5">
        <v>1.2E-2</v>
      </c>
      <c r="FR83" s="5">
        <f t="shared" si="6"/>
        <v>0.8</v>
      </c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>
        <v>2.71</v>
      </c>
      <c r="GF83" s="2">
        <v>1.81</v>
      </c>
      <c r="GG83" s="2">
        <v>1.29</v>
      </c>
      <c r="GH83" s="2">
        <v>52.4</v>
      </c>
      <c r="GI83" s="2">
        <v>1.1000000000000001</v>
      </c>
      <c r="GJ83" s="2">
        <v>40.299999999999997</v>
      </c>
      <c r="GK83" s="2">
        <v>0.99</v>
      </c>
      <c r="GL83" s="2">
        <v>38.799999999999997</v>
      </c>
      <c r="GM83" s="2">
        <v>25.7</v>
      </c>
      <c r="GN83" s="2">
        <v>13.1</v>
      </c>
      <c r="GO83" s="2">
        <v>1.1100000000000001</v>
      </c>
      <c r="GP83" s="2"/>
      <c r="GQ83" s="2">
        <v>0.8</v>
      </c>
      <c r="GR83" s="2">
        <v>1.2</v>
      </c>
      <c r="GS83" s="3">
        <v>0.43</v>
      </c>
      <c r="GT83" s="2">
        <v>0.01</v>
      </c>
      <c r="GU83" s="4"/>
      <c r="GV83" s="4"/>
      <c r="GW83" s="9"/>
      <c r="GX83" s="5">
        <f t="shared" si="7"/>
        <v>0.8</v>
      </c>
    </row>
    <row r="84" spans="1:207" s="5" customFormat="1" ht="11.95" customHeight="1" x14ac:dyDescent="0.3">
      <c r="A84" s="10" t="s">
        <v>227</v>
      </c>
      <c r="B84" s="11">
        <v>11</v>
      </c>
      <c r="C84" s="12">
        <v>5.8</v>
      </c>
      <c r="D84" s="13" t="s">
        <v>420</v>
      </c>
      <c r="E84" s="14" t="s">
        <v>467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15">
        <v>2.72</v>
      </c>
      <c r="R84" s="15">
        <v>1.9</v>
      </c>
      <c r="S84" s="15">
        <v>1.45</v>
      </c>
      <c r="T84" s="16">
        <v>46.5</v>
      </c>
      <c r="U84" s="15">
        <v>0.87</v>
      </c>
      <c r="V84" s="16">
        <v>30.6</v>
      </c>
      <c r="W84" s="15">
        <v>0.96</v>
      </c>
      <c r="X84" s="16">
        <v>36.9</v>
      </c>
      <c r="Y84" s="16">
        <v>22.6</v>
      </c>
      <c r="Z84" s="16">
        <v>14.3</v>
      </c>
      <c r="AA84" s="15">
        <v>0.56000000000000005</v>
      </c>
      <c r="AB84" s="15"/>
      <c r="AC84" s="15"/>
      <c r="AD84" s="4"/>
      <c r="AE84" s="15"/>
      <c r="AF84" s="4"/>
      <c r="AG84" s="6"/>
      <c r="AH84" s="6"/>
      <c r="AI84" s="2">
        <v>9.6</v>
      </c>
      <c r="AJ84" s="4">
        <v>9</v>
      </c>
      <c r="AK84" s="3">
        <v>0.38</v>
      </c>
      <c r="AL84" s="2">
        <v>3.5999999999999997E-2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15">
        <v>2.72</v>
      </c>
      <c r="AY84" s="15">
        <v>1.9</v>
      </c>
      <c r="AZ84" s="15">
        <v>1.44</v>
      </c>
      <c r="BA84" s="16">
        <v>47.1</v>
      </c>
      <c r="BB84" s="15">
        <v>0.89</v>
      </c>
      <c r="BC84" s="16">
        <v>32</v>
      </c>
      <c r="BD84" s="15">
        <v>0.98</v>
      </c>
      <c r="BE84" s="16">
        <v>36.9</v>
      </c>
      <c r="BF84" s="16">
        <v>22.6</v>
      </c>
      <c r="BG84" s="16">
        <v>14.3</v>
      </c>
      <c r="BH84" s="15">
        <v>0.66</v>
      </c>
      <c r="BI84" s="4"/>
      <c r="BJ84" s="4">
        <v>8.6</v>
      </c>
      <c r="BK84" s="2">
        <v>8.6</v>
      </c>
      <c r="BL84" s="3">
        <v>0.4</v>
      </c>
      <c r="BM84" s="2">
        <v>2.5999999999999999E-2</v>
      </c>
      <c r="BN84" s="17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>
        <v>2.72</v>
      </c>
      <c r="CX84" s="2">
        <v>1.87</v>
      </c>
      <c r="CY84" s="2">
        <v>1.4</v>
      </c>
      <c r="CZ84" s="2">
        <v>48.5</v>
      </c>
      <c r="DA84" s="2">
        <v>0.94</v>
      </c>
      <c r="DB84" s="2">
        <v>33.6</v>
      </c>
      <c r="DC84" s="2">
        <v>0.97</v>
      </c>
      <c r="DD84" s="2">
        <v>36.9</v>
      </c>
      <c r="DE84" s="2">
        <v>22.6</v>
      </c>
      <c r="DF84" s="2">
        <v>14.3</v>
      </c>
      <c r="DG84" s="2">
        <v>0.77</v>
      </c>
      <c r="DH84" s="2"/>
      <c r="DI84" s="3">
        <v>5.7</v>
      </c>
      <c r="DJ84" s="2">
        <v>6</v>
      </c>
      <c r="DK84" s="3">
        <v>0.42</v>
      </c>
      <c r="DL84" s="2">
        <v>2.1999999999999999E-2</v>
      </c>
      <c r="DM84" s="2"/>
      <c r="DN84" s="2"/>
      <c r="DO84" s="2"/>
      <c r="DP84" s="19"/>
      <c r="DX84" s="5">
        <v>2.72</v>
      </c>
      <c r="DY84" s="5">
        <v>1.84</v>
      </c>
      <c r="DZ84" s="5">
        <v>1.36</v>
      </c>
      <c r="EA84" s="5">
        <v>50.1</v>
      </c>
      <c r="EB84" s="5">
        <v>1</v>
      </c>
      <c r="EC84" s="5">
        <v>35.6</v>
      </c>
      <c r="ED84" s="5">
        <v>0.96</v>
      </c>
      <c r="EE84" s="5">
        <v>36.9</v>
      </c>
      <c r="EF84" s="5">
        <v>22.6</v>
      </c>
      <c r="EG84" s="5">
        <v>14.3</v>
      </c>
      <c r="EH84" s="5">
        <v>0.91</v>
      </c>
      <c r="EJ84" s="22">
        <v>1.3</v>
      </c>
      <c r="EK84" s="22">
        <v>1.4</v>
      </c>
      <c r="EL84" s="22">
        <v>0.43</v>
      </c>
      <c r="EM84" s="5">
        <v>1.7999999999999999E-2</v>
      </c>
      <c r="EO84" s="2"/>
      <c r="EP84" s="2"/>
      <c r="EQ84" s="19"/>
      <c r="EY84" s="2">
        <v>2.72</v>
      </c>
      <c r="EZ84" s="2">
        <v>1.84</v>
      </c>
      <c r="FA84" s="2">
        <v>1.35</v>
      </c>
      <c r="FB84" s="2">
        <v>50.4</v>
      </c>
      <c r="FC84" s="2">
        <v>1.02</v>
      </c>
      <c r="FD84" s="2">
        <v>36.4</v>
      </c>
      <c r="FE84" s="2">
        <v>0.97</v>
      </c>
      <c r="FF84" s="2">
        <v>36.9</v>
      </c>
      <c r="FG84" s="2">
        <v>22.6</v>
      </c>
      <c r="FH84" s="2">
        <v>14.3</v>
      </c>
      <c r="FI84" s="2">
        <v>0.97</v>
      </c>
      <c r="FK84" s="22">
        <v>1.3</v>
      </c>
      <c r="FL84" s="22">
        <v>1.4</v>
      </c>
      <c r="FM84" s="22">
        <v>0.43</v>
      </c>
      <c r="FN84" s="5">
        <v>1.7000000000000001E-2</v>
      </c>
      <c r="FR84" s="5">
        <f t="shared" si="6"/>
        <v>1</v>
      </c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>
        <v>2.72</v>
      </c>
      <c r="GF84" s="2">
        <v>1.85</v>
      </c>
      <c r="GG84" s="2">
        <v>1.34</v>
      </c>
      <c r="GH84" s="2">
        <v>50.6</v>
      </c>
      <c r="GI84" s="2">
        <v>1.03</v>
      </c>
      <c r="GJ84" s="2">
        <v>37.4</v>
      </c>
      <c r="GK84" s="2">
        <v>0.99</v>
      </c>
      <c r="GL84" s="2">
        <v>36.9</v>
      </c>
      <c r="GM84" s="2">
        <v>22.6</v>
      </c>
      <c r="GN84" s="2">
        <v>14.3</v>
      </c>
      <c r="GO84" s="2">
        <v>1.04</v>
      </c>
      <c r="GP84" s="2"/>
      <c r="GQ84" s="2">
        <v>1.1000000000000001</v>
      </c>
      <c r="GR84" s="2">
        <v>1.4</v>
      </c>
      <c r="GS84" s="3">
        <v>0.45</v>
      </c>
      <c r="GT84" s="2">
        <v>1.4E-2</v>
      </c>
      <c r="GU84" s="4"/>
      <c r="GV84" s="4"/>
      <c r="GW84" s="9"/>
      <c r="GX84" s="5">
        <f t="shared" si="7"/>
        <v>0.9</v>
      </c>
    </row>
    <row r="85" spans="1:207" s="5" customFormat="1" ht="11.95" customHeight="1" x14ac:dyDescent="0.3">
      <c r="A85" s="10" t="s">
        <v>229</v>
      </c>
      <c r="B85" s="11">
        <v>11</v>
      </c>
      <c r="C85" s="12">
        <v>7.8</v>
      </c>
      <c r="D85" s="13" t="s">
        <v>413</v>
      </c>
      <c r="E85" s="14" t="s">
        <v>467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15">
        <v>2.72</v>
      </c>
      <c r="R85" s="15">
        <v>1.89</v>
      </c>
      <c r="S85" s="15">
        <v>1.47</v>
      </c>
      <c r="T85" s="16">
        <v>45.8</v>
      </c>
      <c r="U85" s="15">
        <v>0.85</v>
      </c>
      <c r="V85" s="16">
        <v>28.3</v>
      </c>
      <c r="W85" s="15">
        <v>0.91</v>
      </c>
      <c r="X85" s="16">
        <v>37</v>
      </c>
      <c r="Y85" s="16">
        <v>22.6</v>
      </c>
      <c r="Z85" s="16">
        <v>14.4</v>
      </c>
      <c r="AA85" s="15">
        <v>0.4</v>
      </c>
      <c r="AB85" s="15"/>
      <c r="AC85" s="15"/>
      <c r="AD85" s="4"/>
      <c r="AE85" s="15"/>
      <c r="AF85" s="4"/>
      <c r="AG85" s="6"/>
      <c r="AH85" s="6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15">
        <v>2.72</v>
      </c>
      <c r="AY85" s="15">
        <v>1.91</v>
      </c>
      <c r="AZ85" s="15">
        <v>1.45</v>
      </c>
      <c r="BA85" s="16">
        <v>46.5</v>
      </c>
      <c r="BB85" s="15">
        <v>0.87</v>
      </c>
      <c r="BC85" s="16">
        <v>31.7</v>
      </c>
      <c r="BD85" s="15">
        <v>0.99</v>
      </c>
      <c r="BE85" s="16">
        <v>37</v>
      </c>
      <c r="BF85" s="16">
        <v>22.6</v>
      </c>
      <c r="BG85" s="16">
        <v>14.4</v>
      </c>
      <c r="BH85" s="15">
        <v>0.63</v>
      </c>
      <c r="BI85" s="4"/>
      <c r="BJ85" s="4"/>
      <c r="BK85" s="4"/>
      <c r="BL85" s="8"/>
      <c r="CE85" s="2">
        <v>11.8</v>
      </c>
      <c r="CF85" s="2">
        <v>8.6</v>
      </c>
      <c r="CG85" s="2">
        <v>0.72</v>
      </c>
      <c r="CH85" s="2">
        <v>1.6E-2</v>
      </c>
      <c r="CI85" s="2">
        <v>11</v>
      </c>
      <c r="CJ85" s="2">
        <v>1.6E-2</v>
      </c>
      <c r="CK85" s="2">
        <v>11</v>
      </c>
      <c r="EY85" s="5">
        <v>2.72</v>
      </c>
      <c r="EZ85" s="5">
        <v>1.84</v>
      </c>
      <c r="FA85" s="5">
        <v>1.35</v>
      </c>
      <c r="FB85" s="5">
        <v>50.3</v>
      </c>
      <c r="FC85" s="5">
        <v>1.01</v>
      </c>
      <c r="FD85" s="5">
        <v>36.1</v>
      </c>
      <c r="FE85" s="5">
        <v>0.97</v>
      </c>
      <c r="FF85" s="5">
        <v>37</v>
      </c>
      <c r="FG85" s="5">
        <v>22.6</v>
      </c>
      <c r="FH85" s="5">
        <v>14.4</v>
      </c>
      <c r="FI85" s="5">
        <v>0.94</v>
      </c>
      <c r="FO85" s="5">
        <v>1.8</v>
      </c>
      <c r="FP85" s="5">
        <v>1.4</v>
      </c>
      <c r="FQ85" s="5">
        <v>0.78</v>
      </c>
      <c r="FR85" s="5" t="str">
        <f t="shared" si="6"/>
        <v/>
      </c>
      <c r="FS85" s="5">
        <v>1.4E-2</v>
      </c>
      <c r="GE85" s="5">
        <v>2.72</v>
      </c>
      <c r="GF85" s="5">
        <v>1.84</v>
      </c>
      <c r="GG85" s="5">
        <v>1.35</v>
      </c>
      <c r="GH85" s="5">
        <v>50.3</v>
      </c>
      <c r="GI85" s="5">
        <v>1.01</v>
      </c>
      <c r="GJ85" s="5">
        <v>36.4</v>
      </c>
      <c r="GK85" s="5">
        <v>0.98</v>
      </c>
      <c r="GL85" s="5">
        <v>37</v>
      </c>
      <c r="GM85" s="5">
        <v>22.6</v>
      </c>
      <c r="GN85" s="5">
        <v>14.4</v>
      </c>
      <c r="GO85" s="5">
        <v>0.96</v>
      </c>
      <c r="GU85" s="2">
        <v>1.5</v>
      </c>
      <c r="GV85" s="2">
        <v>1</v>
      </c>
      <c r="GW85" s="2">
        <v>0.66</v>
      </c>
      <c r="GX85" s="5" t="str">
        <f t="shared" si="7"/>
        <v/>
      </c>
      <c r="GY85" s="2">
        <v>1.2E-2</v>
      </c>
    </row>
    <row r="86" spans="1:207" s="5" customFormat="1" ht="11.95" customHeight="1" x14ac:dyDescent="0.3">
      <c r="A86" s="10" t="s">
        <v>230</v>
      </c>
      <c r="B86" s="11">
        <v>11</v>
      </c>
      <c r="C86" s="12">
        <v>8.4</v>
      </c>
      <c r="D86" s="13" t="s">
        <v>420</v>
      </c>
      <c r="E86" s="14" t="s">
        <v>467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5">
        <v>2.73</v>
      </c>
      <c r="R86" s="15">
        <v>1.92</v>
      </c>
      <c r="S86" s="15">
        <v>1.46</v>
      </c>
      <c r="T86" s="16">
        <v>46.7</v>
      </c>
      <c r="U86" s="15">
        <v>0.88</v>
      </c>
      <c r="V86" s="16">
        <v>31.9</v>
      </c>
      <c r="W86" s="15">
        <v>0.99</v>
      </c>
      <c r="X86" s="16">
        <v>38.9</v>
      </c>
      <c r="Y86" s="16">
        <v>24.4</v>
      </c>
      <c r="Z86" s="16">
        <v>14.5</v>
      </c>
      <c r="AA86" s="15">
        <v>0.52</v>
      </c>
      <c r="AB86" s="15"/>
      <c r="AC86" s="15"/>
      <c r="AD86" s="4"/>
      <c r="AE86" s="15"/>
      <c r="AF86" s="4"/>
      <c r="AG86" s="6"/>
      <c r="AH86" s="6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15">
        <v>2.73</v>
      </c>
      <c r="AY86" s="15">
        <v>1.91</v>
      </c>
      <c r="AZ86" s="15">
        <v>1.44</v>
      </c>
      <c r="BA86" s="16">
        <v>47.4</v>
      </c>
      <c r="BB86" s="15">
        <v>0.9</v>
      </c>
      <c r="BC86" s="16">
        <v>32.700000000000003</v>
      </c>
      <c r="BD86" s="15">
        <v>0.99</v>
      </c>
      <c r="BE86" s="16">
        <v>38.9</v>
      </c>
      <c r="BF86" s="16">
        <v>24.4</v>
      </c>
      <c r="BG86" s="16">
        <v>14.5</v>
      </c>
      <c r="BH86" s="15">
        <v>0.56999999999999995</v>
      </c>
      <c r="BI86" s="4"/>
      <c r="BJ86" s="4"/>
      <c r="BK86" s="4"/>
      <c r="BL86" s="8"/>
      <c r="CE86" s="2">
        <v>12.7</v>
      </c>
      <c r="CF86" s="2">
        <v>9.3000000000000007</v>
      </c>
      <c r="CG86" s="2">
        <v>0.73</v>
      </c>
      <c r="CH86" s="2">
        <v>1.4999999999999999E-2</v>
      </c>
      <c r="CI86" s="2">
        <v>12</v>
      </c>
      <c r="CJ86" s="2">
        <v>1.4999999999999999E-2</v>
      </c>
      <c r="CK86" s="2">
        <v>12</v>
      </c>
      <c r="EY86" s="5">
        <v>2.73</v>
      </c>
      <c r="EZ86" s="5">
        <v>1.83</v>
      </c>
      <c r="FA86" s="5">
        <v>1.32</v>
      </c>
      <c r="FB86" s="5">
        <v>51.6</v>
      </c>
      <c r="FC86" s="5">
        <v>1.06</v>
      </c>
      <c r="FD86" s="5">
        <v>38.4</v>
      </c>
      <c r="FE86" s="5">
        <v>0.98</v>
      </c>
      <c r="FF86" s="5">
        <v>38.9</v>
      </c>
      <c r="FG86" s="5">
        <v>24.4</v>
      </c>
      <c r="FH86" s="5">
        <v>14.5</v>
      </c>
      <c r="FI86" s="5">
        <v>0.97</v>
      </c>
      <c r="FO86" s="5">
        <v>1.4</v>
      </c>
      <c r="FP86" s="5">
        <v>0.9</v>
      </c>
      <c r="FQ86" s="5">
        <v>0.64</v>
      </c>
      <c r="FR86" s="5" t="str">
        <f t="shared" si="6"/>
        <v/>
      </c>
      <c r="FS86" s="5">
        <v>1.2E-2</v>
      </c>
      <c r="GE86" s="5">
        <v>2.73</v>
      </c>
      <c r="GF86" s="5">
        <v>1.82</v>
      </c>
      <c r="GG86" s="5">
        <v>1.31</v>
      </c>
      <c r="GH86" s="5">
        <v>52.1</v>
      </c>
      <c r="GI86" s="5">
        <v>1.0900000000000001</v>
      </c>
      <c r="GJ86" s="5">
        <v>39.200000000000003</v>
      </c>
      <c r="GK86" s="5">
        <v>0.99</v>
      </c>
      <c r="GL86" s="5">
        <v>38.9</v>
      </c>
      <c r="GM86" s="5">
        <v>24.4</v>
      </c>
      <c r="GN86" s="5">
        <v>14.5</v>
      </c>
      <c r="GO86" s="5">
        <v>1.02</v>
      </c>
      <c r="GU86" s="2">
        <v>1.2</v>
      </c>
      <c r="GV86" s="2">
        <v>0.7</v>
      </c>
      <c r="GW86" s="2">
        <v>0.6</v>
      </c>
      <c r="GX86" s="5" t="str">
        <f t="shared" si="7"/>
        <v/>
      </c>
      <c r="GY86" s="2">
        <v>1.4E-2</v>
      </c>
    </row>
    <row r="87" spans="1:207" s="5" customFormat="1" ht="11.95" customHeight="1" x14ac:dyDescent="0.3">
      <c r="A87" s="10" t="s">
        <v>309</v>
      </c>
      <c r="B87" s="11">
        <v>17</v>
      </c>
      <c r="C87" s="12">
        <v>0.8</v>
      </c>
      <c r="D87" s="13" t="s">
        <v>420</v>
      </c>
      <c r="E87" s="14" t="s">
        <v>467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5">
        <v>2.73</v>
      </c>
      <c r="R87" s="15">
        <v>2.04</v>
      </c>
      <c r="S87" s="15">
        <v>1.64</v>
      </c>
      <c r="T87" s="16">
        <v>39.9</v>
      </c>
      <c r="U87" s="15">
        <v>0.66</v>
      </c>
      <c r="V87" s="16">
        <v>24.3</v>
      </c>
      <c r="W87" s="15">
        <v>1</v>
      </c>
      <c r="X87" s="16">
        <v>28.4</v>
      </c>
      <c r="Y87" s="16">
        <v>19.100000000000001</v>
      </c>
      <c r="Z87" s="16">
        <v>9.3000000000000007</v>
      </c>
      <c r="AA87" s="15">
        <v>0.56000000000000005</v>
      </c>
      <c r="AB87" s="15"/>
      <c r="AC87" s="15"/>
      <c r="AD87" s="4"/>
      <c r="AE87" s="15"/>
      <c r="AF87" s="4"/>
      <c r="AG87" s="6"/>
      <c r="AH87" s="6"/>
      <c r="AI87" s="2">
        <v>8.6</v>
      </c>
      <c r="AJ87" s="4">
        <v>9.6</v>
      </c>
      <c r="AK87" s="3">
        <v>0.38</v>
      </c>
      <c r="AL87" s="2">
        <v>3.6999999999999998E-2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15">
        <v>2.73</v>
      </c>
      <c r="AY87" s="15">
        <v>2.0099999999999998</v>
      </c>
      <c r="AZ87" s="15">
        <v>1.6</v>
      </c>
      <c r="BA87" s="16">
        <v>41.2</v>
      </c>
      <c r="BB87" s="15">
        <v>0.7</v>
      </c>
      <c r="BC87" s="16">
        <v>25.2</v>
      </c>
      <c r="BD87" s="15">
        <v>0.98</v>
      </c>
      <c r="BE87" s="16">
        <v>28.4</v>
      </c>
      <c r="BF87" s="16">
        <v>19.100000000000001</v>
      </c>
      <c r="BG87" s="16">
        <v>9.3000000000000007</v>
      </c>
      <c r="BH87" s="15">
        <v>0.65</v>
      </c>
      <c r="BI87" s="4"/>
      <c r="BJ87" s="4">
        <v>7.8</v>
      </c>
      <c r="BK87" s="2">
        <v>7.8</v>
      </c>
      <c r="BL87" s="3">
        <v>0.34</v>
      </c>
      <c r="BM87" s="2">
        <v>3.1E-2</v>
      </c>
      <c r="BN87" s="17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>
        <v>2.73</v>
      </c>
      <c r="CX87" s="2">
        <v>1.99</v>
      </c>
      <c r="CY87" s="2">
        <v>1.57</v>
      </c>
      <c r="CZ87" s="2">
        <v>42.6</v>
      </c>
      <c r="DA87" s="2">
        <v>0.74</v>
      </c>
      <c r="DB87" s="2">
        <v>26.9</v>
      </c>
      <c r="DC87" s="2">
        <v>0.99</v>
      </c>
      <c r="DD87" s="2">
        <v>28.4</v>
      </c>
      <c r="DE87" s="2">
        <v>19.100000000000001</v>
      </c>
      <c r="DF87" s="2">
        <v>9.3000000000000007</v>
      </c>
      <c r="DG87" s="2">
        <v>0.84</v>
      </c>
      <c r="DH87" s="2"/>
      <c r="DI87" s="3">
        <v>6</v>
      </c>
      <c r="DJ87" s="2">
        <v>6.6</v>
      </c>
      <c r="DK87" s="3">
        <v>0.39</v>
      </c>
      <c r="DL87" s="2">
        <v>2.5999999999999999E-2</v>
      </c>
      <c r="DM87" s="2"/>
      <c r="DN87" s="2"/>
      <c r="DO87" s="2"/>
      <c r="DP87" s="19"/>
      <c r="DX87" s="5">
        <v>2.73</v>
      </c>
      <c r="DY87" s="5">
        <v>1.98</v>
      </c>
      <c r="DZ87" s="5">
        <v>1.55</v>
      </c>
      <c r="EA87" s="5">
        <v>43.2</v>
      </c>
      <c r="EB87" s="5">
        <v>0.76</v>
      </c>
      <c r="EC87" s="5">
        <v>27.7</v>
      </c>
      <c r="ED87" s="5">
        <v>0.99</v>
      </c>
      <c r="EE87" s="5">
        <v>28.4</v>
      </c>
      <c r="EF87" s="5">
        <v>19.100000000000001</v>
      </c>
      <c r="EG87" s="5">
        <v>9.3000000000000007</v>
      </c>
      <c r="EH87" s="5">
        <v>0.92</v>
      </c>
      <c r="EJ87" s="22">
        <v>2.2000000000000002</v>
      </c>
      <c r="EK87" s="22">
        <v>2.2999999999999998</v>
      </c>
      <c r="EL87" s="22">
        <v>0.45</v>
      </c>
      <c r="EM87" s="5">
        <v>1.7999999999999999E-2</v>
      </c>
      <c r="EO87" s="2"/>
      <c r="EP87" s="2"/>
      <c r="EQ87" s="19"/>
      <c r="EY87" s="2">
        <v>2.73</v>
      </c>
      <c r="EZ87" s="2">
        <v>1.97</v>
      </c>
      <c r="FA87" s="2">
        <v>1.54</v>
      </c>
      <c r="FB87" s="2">
        <v>43.4</v>
      </c>
      <c r="FC87" s="2">
        <v>0.77</v>
      </c>
      <c r="FD87" s="2">
        <v>27.6</v>
      </c>
      <c r="FE87" s="2">
        <v>0.98</v>
      </c>
      <c r="FF87" s="2">
        <v>28.4</v>
      </c>
      <c r="FG87" s="2">
        <v>19.100000000000001</v>
      </c>
      <c r="FH87" s="2">
        <v>9.3000000000000007</v>
      </c>
      <c r="FI87" s="2">
        <v>0.91</v>
      </c>
      <c r="FK87" s="22">
        <v>2.2000000000000002</v>
      </c>
      <c r="FL87" s="22">
        <v>2.6</v>
      </c>
      <c r="FM87" s="22">
        <v>0.42</v>
      </c>
      <c r="FN87" s="5">
        <v>1.7999999999999999E-2</v>
      </c>
      <c r="FR87" s="5">
        <f t="shared" si="6"/>
        <v>1.8</v>
      </c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>
        <v>2.73</v>
      </c>
      <c r="GF87" s="2">
        <v>1.97</v>
      </c>
      <c r="GG87" s="2">
        <v>1.53</v>
      </c>
      <c r="GH87" s="2">
        <v>43.8</v>
      </c>
      <c r="GI87" s="2">
        <v>0.78</v>
      </c>
      <c r="GJ87" s="2">
        <v>28.2</v>
      </c>
      <c r="GK87" s="2">
        <v>0.99</v>
      </c>
      <c r="GL87" s="2">
        <v>28.4</v>
      </c>
      <c r="GM87" s="2">
        <v>19.100000000000001</v>
      </c>
      <c r="GN87" s="2">
        <v>9.3000000000000007</v>
      </c>
      <c r="GO87" s="2">
        <v>0.98</v>
      </c>
      <c r="GP87" s="2"/>
      <c r="GQ87" s="2">
        <v>2.2999999999999998</v>
      </c>
      <c r="GR87" s="2">
        <v>2.6</v>
      </c>
      <c r="GS87" s="3">
        <v>0.42</v>
      </c>
      <c r="GT87" s="2">
        <v>1.4999999999999999E-2</v>
      </c>
      <c r="GU87" s="4"/>
      <c r="GV87" s="4"/>
      <c r="GW87" s="9"/>
      <c r="GX87" s="5">
        <f t="shared" si="7"/>
        <v>1.7</v>
      </c>
    </row>
    <row r="88" spans="1:207" s="5" customFormat="1" ht="11.95" customHeight="1" x14ac:dyDescent="0.3">
      <c r="A88" s="10" t="s">
        <v>364</v>
      </c>
      <c r="B88" s="11">
        <v>20</v>
      </c>
      <c r="C88" s="12">
        <v>4.8</v>
      </c>
      <c r="D88" s="13" t="s">
        <v>413</v>
      </c>
      <c r="E88" s="14" t="s">
        <v>467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15">
        <v>2.74</v>
      </c>
      <c r="R88" s="15">
        <v>1.99</v>
      </c>
      <c r="S88" s="15">
        <v>1.58</v>
      </c>
      <c r="T88" s="16">
        <v>42.2</v>
      </c>
      <c r="U88" s="15">
        <v>0.73</v>
      </c>
      <c r="V88" s="16">
        <v>25.7</v>
      </c>
      <c r="W88" s="15">
        <v>0.96</v>
      </c>
      <c r="X88" s="16">
        <v>35.700000000000003</v>
      </c>
      <c r="Y88" s="16">
        <v>21.9</v>
      </c>
      <c r="Z88" s="16">
        <v>13.8</v>
      </c>
      <c r="AA88" s="15">
        <v>0.28000000000000003</v>
      </c>
      <c r="AB88" s="15"/>
      <c r="AC88" s="15"/>
      <c r="AD88" s="4"/>
      <c r="AE88" s="15"/>
      <c r="AF88" s="4"/>
      <c r="AG88" s="6"/>
      <c r="AH88" s="6"/>
      <c r="AI88" s="2">
        <v>11.2</v>
      </c>
      <c r="AJ88" s="4">
        <v>12.1</v>
      </c>
      <c r="AK88" s="3">
        <v>0.34</v>
      </c>
      <c r="AL88" s="2">
        <v>5.1999999999999998E-2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15">
        <v>2.74</v>
      </c>
      <c r="AY88" s="15">
        <v>2</v>
      </c>
      <c r="AZ88" s="15">
        <v>1.57</v>
      </c>
      <c r="BA88" s="16">
        <v>42.6</v>
      </c>
      <c r="BB88" s="15">
        <v>0.74</v>
      </c>
      <c r="BC88" s="16">
        <v>27</v>
      </c>
      <c r="BD88" s="15">
        <v>1</v>
      </c>
      <c r="BE88" s="16">
        <v>35.700000000000003</v>
      </c>
      <c r="BF88" s="16">
        <v>21.9</v>
      </c>
      <c r="BG88" s="16">
        <v>13.8</v>
      </c>
      <c r="BH88" s="15">
        <v>0.37</v>
      </c>
      <c r="BI88" s="4"/>
      <c r="BJ88" s="4">
        <v>10.199999999999999</v>
      </c>
      <c r="BK88" s="2">
        <v>10.199999999999999</v>
      </c>
      <c r="BL88" s="3">
        <v>0.38</v>
      </c>
      <c r="BM88" s="2">
        <v>4.8000000000000001E-2</v>
      </c>
      <c r="BN88" s="17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>
        <v>2.74</v>
      </c>
      <c r="CX88" s="2">
        <v>1.93</v>
      </c>
      <c r="CY88" s="2">
        <v>1.48</v>
      </c>
      <c r="CZ88" s="2">
        <v>46.1</v>
      </c>
      <c r="DA88" s="2">
        <v>0.85</v>
      </c>
      <c r="DB88" s="2">
        <v>30.6</v>
      </c>
      <c r="DC88" s="2">
        <v>0.98</v>
      </c>
      <c r="DD88" s="2">
        <v>35.700000000000003</v>
      </c>
      <c r="DE88" s="2">
        <v>21.9</v>
      </c>
      <c r="DF88" s="2">
        <v>13.8</v>
      </c>
      <c r="DG88" s="2">
        <v>0.63</v>
      </c>
      <c r="DH88" s="2"/>
      <c r="DI88" s="3">
        <v>8.5</v>
      </c>
      <c r="DJ88" s="2">
        <v>9.1</v>
      </c>
      <c r="DK88" s="3">
        <v>0.38</v>
      </c>
      <c r="DL88" s="2">
        <v>2.9000000000000001E-2</v>
      </c>
      <c r="DM88" s="2"/>
      <c r="DN88" s="2"/>
      <c r="DO88" s="2"/>
      <c r="DP88" s="19"/>
      <c r="DX88" s="5">
        <v>2.74</v>
      </c>
      <c r="DY88" s="5">
        <v>1.9</v>
      </c>
      <c r="DZ88" s="5">
        <v>1.44</v>
      </c>
      <c r="EA88" s="5">
        <v>47.3</v>
      </c>
      <c r="EB88" s="5">
        <v>0.9</v>
      </c>
      <c r="EC88" s="5">
        <v>31.7</v>
      </c>
      <c r="ED88" s="5">
        <v>0.97</v>
      </c>
      <c r="EE88" s="5">
        <v>35.700000000000003</v>
      </c>
      <c r="EF88" s="5">
        <v>21.9</v>
      </c>
      <c r="EG88" s="5">
        <v>13.8</v>
      </c>
      <c r="EH88" s="5">
        <v>0.71</v>
      </c>
      <c r="EJ88" s="22">
        <v>3.2</v>
      </c>
      <c r="EK88" s="22">
        <v>3.5</v>
      </c>
      <c r="EL88" s="22">
        <v>0.36</v>
      </c>
      <c r="EM88" s="5">
        <v>1.9E-2</v>
      </c>
      <c r="EO88" s="2"/>
      <c r="EP88" s="2"/>
      <c r="EQ88" s="19"/>
      <c r="EY88" s="2">
        <v>2.74</v>
      </c>
      <c r="EZ88" s="2">
        <v>1.9</v>
      </c>
      <c r="FA88" s="2">
        <v>1.42</v>
      </c>
      <c r="FB88" s="2">
        <v>48.1</v>
      </c>
      <c r="FC88" s="2">
        <v>0.93</v>
      </c>
      <c r="FD88" s="2">
        <v>33.6</v>
      </c>
      <c r="FE88" s="2">
        <v>0.99</v>
      </c>
      <c r="FF88" s="2">
        <v>35.700000000000003</v>
      </c>
      <c r="FG88" s="2">
        <v>21.9</v>
      </c>
      <c r="FH88" s="2">
        <v>13.8</v>
      </c>
      <c r="FI88" s="2">
        <v>0.85</v>
      </c>
      <c r="FK88" s="22">
        <v>3.1</v>
      </c>
      <c r="FL88" s="22">
        <v>3.5</v>
      </c>
      <c r="FM88" s="22">
        <v>0.39</v>
      </c>
      <c r="FN88" s="5">
        <v>1.9E-2</v>
      </c>
      <c r="FR88" s="5">
        <f t="shared" si="6"/>
        <v>2.5</v>
      </c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>
        <v>2.74</v>
      </c>
      <c r="GF88" s="2">
        <v>1.88</v>
      </c>
      <c r="GG88" s="2">
        <v>1.4</v>
      </c>
      <c r="GH88" s="2">
        <v>48.9</v>
      </c>
      <c r="GI88" s="2">
        <v>0.96</v>
      </c>
      <c r="GJ88" s="2">
        <v>34.1</v>
      </c>
      <c r="GK88" s="2">
        <v>0.98</v>
      </c>
      <c r="GL88" s="2">
        <v>35.700000000000003</v>
      </c>
      <c r="GM88" s="2">
        <v>21.9</v>
      </c>
      <c r="GN88" s="2">
        <v>13.8</v>
      </c>
      <c r="GO88" s="2">
        <v>0.89</v>
      </c>
      <c r="GP88" s="2"/>
      <c r="GQ88" s="2">
        <v>2.1</v>
      </c>
      <c r="GR88" s="2">
        <v>2.4</v>
      </c>
      <c r="GS88" s="3">
        <v>0.41</v>
      </c>
      <c r="GT88" s="2">
        <v>1.6E-2</v>
      </c>
      <c r="GU88" s="4"/>
      <c r="GV88" s="4"/>
      <c r="GW88" s="9"/>
      <c r="GX88" s="5">
        <f t="shared" si="7"/>
        <v>1.6</v>
      </c>
    </row>
    <row r="89" spans="1:207" s="5" customFormat="1" ht="11.95" customHeight="1" x14ac:dyDescent="0.3">
      <c r="A89" s="10" t="s">
        <v>132</v>
      </c>
      <c r="B89" s="10" t="s">
        <v>435</v>
      </c>
      <c r="C89" s="12">
        <v>11.8</v>
      </c>
      <c r="D89" s="13" t="s">
        <v>412</v>
      </c>
      <c r="E89" s="14" t="s">
        <v>467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15">
        <v>2.74</v>
      </c>
      <c r="R89" s="15">
        <v>1.96</v>
      </c>
      <c r="S89" s="15">
        <v>1.51</v>
      </c>
      <c r="T89" s="16">
        <v>44.8</v>
      </c>
      <c r="U89" s="15">
        <v>0.81</v>
      </c>
      <c r="V89" s="16">
        <v>29.5</v>
      </c>
      <c r="W89" s="15">
        <v>1</v>
      </c>
      <c r="X89" s="16">
        <v>43.8</v>
      </c>
      <c r="Y89" s="16">
        <v>24.2</v>
      </c>
      <c r="Z89" s="16">
        <v>19.600000000000001</v>
      </c>
      <c r="AA89" s="15">
        <v>0.27</v>
      </c>
      <c r="AB89" s="15"/>
      <c r="AC89" s="15"/>
      <c r="AD89" s="4"/>
      <c r="AE89" s="15"/>
      <c r="AF89" s="4"/>
      <c r="AG89" s="6"/>
      <c r="AH89" s="6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15">
        <v>2.74</v>
      </c>
      <c r="AY89" s="15">
        <v>1.96</v>
      </c>
      <c r="AZ89" s="15">
        <v>1.51</v>
      </c>
      <c r="BA89" s="16">
        <v>45</v>
      </c>
      <c r="BB89" s="15">
        <v>0.82</v>
      </c>
      <c r="BC89" s="16">
        <v>29.9</v>
      </c>
      <c r="BD89" s="15">
        <v>1</v>
      </c>
      <c r="BE89" s="16">
        <v>43.8</v>
      </c>
      <c r="BF89" s="16">
        <v>24.2</v>
      </c>
      <c r="BG89" s="16">
        <v>19.600000000000001</v>
      </c>
      <c r="BH89" s="15">
        <v>0.28999999999999998</v>
      </c>
      <c r="BI89" s="4"/>
      <c r="BJ89" s="4"/>
      <c r="BK89" s="4"/>
      <c r="BL89" s="8"/>
      <c r="BN89" s="20">
        <v>3.0700000000000002E-2</v>
      </c>
      <c r="BO89" s="21">
        <v>1.7600000000000001E-3</v>
      </c>
      <c r="BP89" s="5">
        <v>8.128529569891781E-6</v>
      </c>
      <c r="BQ89" s="5">
        <v>100</v>
      </c>
      <c r="BR89" s="5">
        <v>0.72</v>
      </c>
      <c r="BS89" s="5">
        <v>9500</v>
      </c>
      <c r="BT89" s="5">
        <v>0.68700000000000006</v>
      </c>
      <c r="BU89" s="5">
        <v>15500</v>
      </c>
      <c r="BV89" s="5">
        <v>38</v>
      </c>
      <c r="BW89" s="5">
        <v>17</v>
      </c>
      <c r="BX89" s="2">
        <v>38</v>
      </c>
      <c r="BY89" s="2">
        <v>17</v>
      </c>
      <c r="BZ89" s="5">
        <v>78100</v>
      </c>
      <c r="CA89" s="5">
        <v>0.21</v>
      </c>
      <c r="CB89" s="5">
        <v>-0.6</v>
      </c>
      <c r="CC89" s="5">
        <v>1.294</v>
      </c>
      <c r="CD89" s="5">
        <v>57.999999999999993</v>
      </c>
      <c r="FR89" s="5" t="str">
        <f t="shared" si="6"/>
        <v/>
      </c>
      <c r="GX89" s="5" t="str">
        <f t="shared" si="7"/>
        <v/>
      </c>
    </row>
    <row r="90" spans="1:207" s="5" customFormat="1" ht="11.95" customHeight="1" x14ac:dyDescent="0.3">
      <c r="A90" s="10" t="s">
        <v>133</v>
      </c>
      <c r="B90" s="10" t="s">
        <v>435</v>
      </c>
      <c r="C90" s="12">
        <v>14.8</v>
      </c>
      <c r="D90" s="13" t="s">
        <v>412</v>
      </c>
      <c r="E90" s="14" t="s">
        <v>467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15">
        <v>2.73</v>
      </c>
      <c r="R90" s="15">
        <v>1.98</v>
      </c>
      <c r="S90" s="15">
        <v>1.55</v>
      </c>
      <c r="T90" s="16">
        <v>43.3</v>
      </c>
      <c r="U90" s="15">
        <v>0.76</v>
      </c>
      <c r="V90" s="16">
        <v>28</v>
      </c>
      <c r="W90" s="15">
        <v>1</v>
      </c>
      <c r="X90" s="16">
        <v>40.5</v>
      </c>
      <c r="Y90" s="16">
        <v>23.2</v>
      </c>
      <c r="Z90" s="16">
        <v>17.3</v>
      </c>
      <c r="AA90" s="15">
        <v>0.28000000000000003</v>
      </c>
      <c r="AB90" s="15"/>
      <c r="AC90" s="15"/>
      <c r="AD90" s="4"/>
      <c r="AE90" s="15"/>
      <c r="AF90" s="4"/>
      <c r="AG90" s="6"/>
      <c r="AH90" s="6"/>
      <c r="AI90" s="4"/>
      <c r="AJ90" s="4"/>
      <c r="AK90" s="4"/>
      <c r="AL90" s="4"/>
      <c r="AM90" s="23"/>
      <c r="AN90" s="23"/>
      <c r="AV90" s="24"/>
      <c r="AW90" s="24"/>
      <c r="AX90" s="24"/>
      <c r="AY90" s="24"/>
      <c r="FR90" s="5" t="str">
        <f t="shared" si="6"/>
        <v/>
      </c>
      <c r="GX90" s="5" t="str">
        <f t="shared" si="7"/>
        <v/>
      </c>
    </row>
    <row r="91" spans="1:207" s="5" customFormat="1" ht="11.95" customHeight="1" x14ac:dyDescent="0.3">
      <c r="A91" s="10" t="s">
        <v>189</v>
      </c>
      <c r="B91" s="10" t="s">
        <v>440</v>
      </c>
      <c r="C91" s="12">
        <v>10.4</v>
      </c>
      <c r="D91" s="13" t="s">
        <v>413</v>
      </c>
      <c r="E91" s="14" t="s">
        <v>467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15">
        <v>2.73</v>
      </c>
      <c r="R91" s="15">
        <v>2.0699999999999998</v>
      </c>
      <c r="S91" s="15">
        <v>1.71</v>
      </c>
      <c r="T91" s="16">
        <v>37.5</v>
      </c>
      <c r="U91" s="15">
        <v>0.6</v>
      </c>
      <c r="V91" s="16">
        <v>21.4</v>
      </c>
      <c r="W91" s="15">
        <v>0.97</v>
      </c>
      <c r="X91" s="16">
        <v>26.4</v>
      </c>
      <c r="Y91" s="16">
        <v>17.3</v>
      </c>
      <c r="Z91" s="16">
        <v>9.1</v>
      </c>
      <c r="AA91" s="15">
        <v>0.45</v>
      </c>
      <c r="AB91" s="15"/>
      <c r="AC91" s="15"/>
      <c r="AD91" s="4"/>
      <c r="AE91" s="15"/>
      <c r="AF91" s="4"/>
      <c r="AG91" s="6"/>
      <c r="AH91" s="6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15">
        <v>2.73</v>
      </c>
      <c r="AY91" s="15">
        <v>2.0699999999999998</v>
      </c>
      <c r="AZ91" s="15">
        <v>1.7</v>
      </c>
      <c r="BA91" s="16">
        <v>37.700000000000003</v>
      </c>
      <c r="BB91" s="15">
        <v>0.6</v>
      </c>
      <c r="BC91" s="16">
        <v>21.9</v>
      </c>
      <c r="BD91" s="15">
        <v>0.99</v>
      </c>
      <c r="BE91" s="16">
        <v>26.4</v>
      </c>
      <c r="BF91" s="16">
        <v>17.3</v>
      </c>
      <c r="BG91" s="16">
        <v>9.1</v>
      </c>
      <c r="BH91" s="15">
        <v>0.51</v>
      </c>
      <c r="BI91" s="4"/>
      <c r="BJ91" s="4"/>
      <c r="BK91" s="4"/>
      <c r="BL91" s="8"/>
      <c r="BN91" s="20">
        <v>5.5800000000000002E-2</v>
      </c>
      <c r="BO91" s="21">
        <v>1.6999999999999999E-3</v>
      </c>
      <c r="BP91" s="5">
        <v>1.7773017148763432E-5</v>
      </c>
      <c r="BQ91" s="5">
        <v>100</v>
      </c>
      <c r="BR91" s="5">
        <v>0.6</v>
      </c>
      <c r="BS91" s="5">
        <v>7400</v>
      </c>
      <c r="BT91" s="5">
        <v>0.71399999999999997</v>
      </c>
      <c r="BU91" s="5">
        <v>18100</v>
      </c>
      <c r="BV91" s="5">
        <v>32</v>
      </c>
      <c r="BW91" s="5">
        <v>21</v>
      </c>
      <c r="BX91" s="2">
        <v>32</v>
      </c>
      <c r="BY91" s="2">
        <v>21</v>
      </c>
      <c r="BZ91" s="5">
        <v>98000</v>
      </c>
      <c r="CA91" s="5">
        <v>0.18</v>
      </c>
      <c r="CB91" s="5">
        <v>-0.6</v>
      </c>
      <c r="CC91" s="5">
        <v>1.2110000000000001</v>
      </c>
      <c r="CD91" s="5">
        <v>35.999999999999979</v>
      </c>
      <c r="FR91" s="5" t="str">
        <f t="shared" si="6"/>
        <v/>
      </c>
      <c r="GX91" s="5" t="str">
        <f t="shared" si="7"/>
        <v/>
      </c>
    </row>
    <row r="92" spans="1:207" s="5" customFormat="1" ht="11.95" customHeight="1" x14ac:dyDescent="0.3">
      <c r="A92" s="10" t="s">
        <v>190</v>
      </c>
      <c r="B92" s="10" t="s">
        <v>440</v>
      </c>
      <c r="C92" s="12">
        <v>13.4</v>
      </c>
      <c r="D92" s="13" t="s">
        <v>413</v>
      </c>
      <c r="E92" s="14" t="s">
        <v>467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15">
        <v>2.7</v>
      </c>
      <c r="R92" s="15">
        <v>2.0099999999999998</v>
      </c>
      <c r="S92" s="15">
        <v>1.61</v>
      </c>
      <c r="T92" s="16">
        <v>40.4</v>
      </c>
      <c r="U92" s="15">
        <v>0.68</v>
      </c>
      <c r="V92" s="16">
        <v>24.9</v>
      </c>
      <c r="W92" s="15">
        <v>0.99</v>
      </c>
      <c r="X92" s="16">
        <v>34.9</v>
      </c>
      <c r="Y92" s="16">
        <v>20.399999999999999</v>
      </c>
      <c r="Z92" s="16">
        <v>14.5</v>
      </c>
      <c r="AA92" s="15">
        <v>0.31</v>
      </c>
      <c r="AB92" s="15"/>
      <c r="AC92" s="15"/>
      <c r="AD92" s="4"/>
      <c r="AE92" s="15"/>
      <c r="AF92" s="4"/>
      <c r="AG92" s="6"/>
      <c r="AH92" s="6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15">
        <v>2.7</v>
      </c>
      <c r="AY92" s="15">
        <v>2</v>
      </c>
      <c r="AZ92" s="15">
        <v>1.59</v>
      </c>
      <c r="BA92" s="16">
        <v>41.1</v>
      </c>
      <c r="BB92" s="15">
        <v>0.7</v>
      </c>
      <c r="BC92" s="16">
        <v>25.6</v>
      </c>
      <c r="BD92" s="15">
        <v>0.99</v>
      </c>
      <c r="BE92" s="16">
        <v>34.9</v>
      </c>
      <c r="BF92" s="16">
        <v>20.399999999999999</v>
      </c>
      <c r="BG92" s="16">
        <v>14.5</v>
      </c>
      <c r="BH92" s="15">
        <v>0.36</v>
      </c>
      <c r="BI92" s="4"/>
      <c r="BJ92" s="4"/>
      <c r="BK92" s="4"/>
      <c r="BL92" s="8"/>
      <c r="BN92" s="20">
        <v>5.0700000000000002E-2</v>
      </c>
      <c r="BO92" s="21">
        <v>1.7700000000000001E-3</v>
      </c>
      <c r="BP92" s="5">
        <v>1.354382914206882E-5</v>
      </c>
      <c r="BQ92" s="5">
        <v>100</v>
      </c>
      <c r="BR92" s="5">
        <v>0.61</v>
      </c>
      <c r="BS92" s="5">
        <v>8400</v>
      </c>
      <c r="BT92" s="5">
        <v>0.66700000000000004</v>
      </c>
      <c r="BU92" s="5">
        <v>16500</v>
      </c>
      <c r="BV92" s="5">
        <v>34</v>
      </c>
      <c r="BW92" s="5">
        <v>22</v>
      </c>
      <c r="BX92" s="2">
        <v>34</v>
      </c>
      <c r="BY92" s="2">
        <v>22</v>
      </c>
      <c r="BZ92" s="5">
        <v>83800</v>
      </c>
      <c r="CA92" s="5">
        <v>0.18</v>
      </c>
      <c r="CB92" s="5">
        <v>-1.8</v>
      </c>
      <c r="CC92" s="5">
        <v>1.05</v>
      </c>
      <c r="CD92" s="5">
        <v>9.9999999999999805</v>
      </c>
      <c r="FR92" s="5" t="str">
        <f t="shared" si="6"/>
        <v/>
      </c>
      <c r="GX92" s="5" t="str">
        <f t="shared" si="7"/>
        <v/>
      </c>
    </row>
    <row r="93" spans="1:207" s="5" customFormat="1" ht="11.95" customHeight="1" x14ac:dyDescent="0.3">
      <c r="A93" s="10" t="s">
        <v>199</v>
      </c>
      <c r="B93" s="10" t="s">
        <v>441</v>
      </c>
      <c r="C93" s="12">
        <v>13.4</v>
      </c>
      <c r="D93" s="13" t="s">
        <v>413</v>
      </c>
      <c r="E93" s="14" t="s">
        <v>467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15">
        <v>2.72</v>
      </c>
      <c r="R93" s="15">
        <v>1.95</v>
      </c>
      <c r="S93" s="15">
        <v>1.55</v>
      </c>
      <c r="T93" s="16">
        <v>42.9</v>
      </c>
      <c r="U93" s="15">
        <v>0.75</v>
      </c>
      <c r="V93" s="16">
        <v>25.6</v>
      </c>
      <c r="W93" s="15">
        <v>0.93</v>
      </c>
      <c r="X93" s="16">
        <v>32.9</v>
      </c>
      <c r="Y93" s="16">
        <v>18.8</v>
      </c>
      <c r="Z93" s="16">
        <v>14.1</v>
      </c>
      <c r="AA93" s="15">
        <v>0.48</v>
      </c>
      <c r="AB93" s="15"/>
      <c r="AC93" s="15"/>
      <c r="AD93" s="4"/>
      <c r="AE93" s="15"/>
      <c r="AF93" s="4"/>
      <c r="AG93" s="6"/>
      <c r="AH93" s="6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15">
        <v>2.72</v>
      </c>
      <c r="AY93" s="15">
        <v>1.98</v>
      </c>
      <c r="AZ93" s="15">
        <v>1.55</v>
      </c>
      <c r="BA93" s="16">
        <v>42.9</v>
      </c>
      <c r="BB93" s="15">
        <v>0.75</v>
      </c>
      <c r="BC93" s="16">
        <v>27.4</v>
      </c>
      <c r="BD93" s="15">
        <v>0.99</v>
      </c>
      <c r="BE93" s="16">
        <v>32.9</v>
      </c>
      <c r="BF93" s="16">
        <v>18.8</v>
      </c>
      <c r="BG93" s="16">
        <v>14.1</v>
      </c>
      <c r="BH93" s="15">
        <v>0.61</v>
      </c>
      <c r="BI93" s="4"/>
      <c r="BJ93" s="4"/>
      <c r="BK93" s="4"/>
      <c r="BL93" s="8"/>
      <c r="BN93" s="20">
        <v>3.1399999999999997E-2</v>
      </c>
      <c r="BO93" s="21">
        <v>2.2300000000000002E-3</v>
      </c>
      <c r="BP93" s="5">
        <v>1.1167972018280661E-5</v>
      </c>
      <c r="BQ93" s="5">
        <v>100</v>
      </c>
      <c r="BR93" s="5">
        <v>0.69</v>
      </c>
      <c r="BS93" s="5">
        <v>7500</v>
      </c>
      <c r="BT93" s="5">
        <v>0.63700000000000001</v>
      </c>
      <c r="BU93" s="5">
        <v>12800</v>
      </c>
      <c r="BV93" s="5">
        <v>26</v>
      </c>
      <c r="BW93" s="5">
        <v>16</v>
      </c>
      <c r="BX93" s="2">
        <v>26</v>
      </c>
      <c r="BY93" s="2">
        <v>16</v>
      </c>
      <c r="BZ93" s="5">
        <v>91100</v>
      </c>
      <c r="CA93" s="5">
        <v>0.23</v>
      </c>
      <c r="CB93" s="5">
        <v>-4.3</v>
      </c>
      <c r="CC93" s="5">
        <v>1.3169999999999999</v>
      </c>
      <c r="CD93" s="5">
        <v>51.999999999999993</v>
      </c>
      <c r="FR93" s="5" t="str">
        <f t="shared" si="6"/>
        <v/>
      </c>
      <c r="GX93" s="5" t="str">
        <f t="shared" si="7"/>
        <v/>
      </c>
    </row>
    <row r="94" spans="1:207" s="5" customFormat="1" ht="11.95" customHeight="1" x14ac:dyDescent="0.3">
      <c r="A94" s="10" t="s">
        <v>231</v>
      </c>
      <c r="B94" s="10" t="s">
        <v>443</v>
      </c>
      <c r="C94" s="12">
        <v>8.8000000000000007</v>
      </c>
      <c r="D94" s="13" t="s">
        <v>413</v>
      </c>
      <c r="E94" s="14" t="s">
        <v>467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15">
        <v>2.73</v>
      </c>
      <c r="R94" s="15">
        <v>1.95</v>
      </c>
      <c r="S94" s="15">
        <v>1.53</v>
      </c>
      <c r="T94" s="16">
        <v>44.1</v>
      </c>
      <c r="U94" s="15">
        <v>0.79</v>
      </c>
      <c r="V94" s="16">
        <v>27.7</v>
      </c>
      <c r="W94" s="15">
        <v>0.96</v>
      </c>
      <c r="X94" s="16">
        <v>37.700000000000003</v>
      </c>
      <c r="Y94" s="16">
        <v>21.9</v>
      </c>
      <c r="Z94" s="16">
        <v>15.8</v>
      </c>
      <c r="AA94" s="15">
        <v>0.37</v>
      </c>
      <c r="AB94" s="15"/>
      <c r="AC94" s="15"/>
      <c r="AD94" s="4"/>
      <c r="AE94" s="15"/>
      <c r="AF94" s="4"/>
      <c r="AG94" s="6"/>
      <c r="AH94" s="6"/>
      <c r="AI94" s="4"/>
      <c r="AJ94" s="4"/>
      <c r="AK94" s="4"/>
      <c r="AL94" s="4"/>
      <c r="AM94" s="23"/>
      <c r="AN94" s="23"/>
      <c r="AV94" s="24"/>
      <c r="AW94" s="24"/>
      <c r="AX94" s="24"/>
      <c r="AY94" s="24"/>
      <c r="FR94" s="5" t="str">
        <f t="shared" si="6"/>
        <v/>
      </c>
      <c r="GX94" s="5" t="str">
        <f t="shared" si="7"/>
        <v/>
      </c>
    </row>
    <row r="95" spans="1:207" s="5" customFormat="1" ht="11.95" customHeight="1" x14ac:dyDescent="0.3">
      <c r="A95" s="10" t="s">
        <v>232</v>
      </c>
      <c r="B95" s="10" t="s">
        <v>443</v>
      </c>
      <c r="C95" s="12">
        <v>9.4</v>
      </c>
      <c r="D95" s="13" t="s">
        <v>420</v>
      </c>
      <c r="E95" s="14" t="s">
        <v>467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15">
        <v>2.74</v>
      </c>
      <c r="R95" s="15">
        <v>1.94</v>
      </c>
      <c r="S95" s="15">
        <v>1.49</v>
      </c>
      <c r="T95" s="16">
        <v>45.8</v>
      </c>
      <c r="U95" s="15">
        <v>0.84</v>
      </c>
      <c r="V95" s="16">
        <v>30.6</v>
      </c>
      <c r="W95" s="15">
        <v>0.99</v>
      </c>
      <c r="X95" s="16">
        <v>36.700000000000003</v>
      </c>
      <c r="Y95" s="16">
        <v>23.5</v>
      </c>
      <c r="Z95" s="16">
        <v>13.2</v>
      </c>
      <c r="AA95" s="15">
        <v>0.54</v>
      </c>
      <c r="AB95" s="15"/>
      <c r="AC95" s="15"/>
      <c r="AD95" s="4"/>
      <c r="AE95" s="15"/>
      <c r="AF95" s="4"/>
      <c r="AG95" s="6"/>
      <c r="AH95" s="6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15">
        <v>2.74</v>
      </c>
      <c r="AY95" s="15">
        <v>1.92</v>
      </c>
      <c r="AZ95" s="15">
        <v>1.47</v>
      </c>
      <c r="BA95" s="16">
        <v>46.4</v>
      </c>
      <c r="BB95" s="15">
        <v>0.87</v>
      </c>
      <c r="BC95" s="16">
        <v>31</v>
      </c>
      <c r="BD95" s="15">
        <v>0.98</v>
      </c>
      <c r="BE95" s="16">
        <v>36.700000000000003</v>
      </c>
      <c r="BF95" s="16">
        <v>23.5</v>
      </c>
      <c r="BG95" s="16">
        <v>13.2</v>
      </c>
      <c r="BH95" s="15">
        <v>0.56999999999999995</v>
      </c>
      <c r="BI95" s="4"/>
      <c r="BJ95" s="4"/>
      <c r="BK95" s="4"/>
      <c r="BL95" s="8"/>
      <c r="BN95" s="20">
        <v>4.0500000000000001E-2</v>
      </c>
      <c r="BO95" s="21">
        <v>2.1299999999999999E-3</v>
      </c>
      <c r="BP95" s="5">
        <v>2.052956269885647E-5</v>
      </c>
      <c r="BQ95" s="5">
        <v>100</v>
      </c>
      <c r="BR95" s="5">
        <v>0.72</v>
      </c>
      <c r="BS95" s="5">
        <v>7100</v>
      </c>
      <c r="BT95" s="5">
        <v>0.66800000000000004</v>
      </c>
      <c r="BU95" s="5">
        <v>11600</v>
      </c>
      <c r="BV95" s="5">
        <v>29</v>
      </c>
      <c r="BW95" s="5">
        <v>18</v>
      </c>
      <c r="BX95" s="2">
        <v>29</v>
      </c>
      <c r="BY95" s="2">
        <v>18</v>
      </c>
      <c r="BZ95" s="5">
        <v>77100</v>
      </c>
      <c r="CA95" s="5">
        <v>0.22</v>
      </c>
      <c r="CB95" s="5">
        <v>-1.1000000000000001</v>
      </c>
      <c r="CC95" s="5">
        <v>1.272</v>
      </c>
      <c r="CD95" s="5">
        <v>43.999999999999986</v>
      </c>
      <c r="FR95" s="5" t="str">
        <f t="shared" si="6"/>
        <v/>
      </c>
      <c r="GX95" s="5" t="str">
        <f t="shared" si="7"/>
        <v/>
      </c>
    </row>
    <row r="96" spans="1:207" s="5" customFormat="1" ht="11.95" customHeight="1" x14ac:dyDescent="0.3">
      <c r="A96" s="10" t="s">
        <v>234</v>
      </c>
      <c r="B96" s="10" t="s">
        <v>443</v>
      </c>
      <c r="C96" s="12">
        <v>10.4</v>
      </c>
      <c r="D96" s="13" t="s">
        <v>420</v>
      </c>
      <c r="E96" s="14" t="s">
        <v>467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15">
        <v>2.75</v>
      </c>
      <c r="R96" s="15">
        <v>1.95</v>
      </c>
      <c r="S96" s="15">
        <v>1.5</v>
      </c>
      <c r="T96" s="16">
        <v>45.6</v>
      </c>
      <c r="U96" s="15">
        <v>0.84</v>
      </c>
      <c r="V96" s="16">
        <v>30.4</v>
      </c>
      <c r="W96" s="15">
        <v>1</v>
      </c>
      <c r="X96" s="16">
        <v>36.4</v>
      </c>
      <c r="Y96" s="16">
        <v>22.5</v>
      </c>
      <c r="Z96" s="16">
        <v>13.9</v>
      </c>
      <c r="AA96" s="15">
        <v>0.56999999999999995</v>
      </c>
      <c r="AB96" s="15"/>
      <c r="AC96" s="15"/>
      <c r="AD96" s="4"/>
      <c r="AE96" s="15"/>
      <c r="AF96" s="4"/>
      <c r="AG96" s="6"/>
      <c r="AH96" s="6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15">
        <v>2.75</v>
      </c>
      <c r="AY96" s="15">
        <v>1.93</v>
      </c>
      <c r="AZ96" s="15">
        <v>1.48</v>
      </c>
      <c r="BA96" s="16">
        <v>46.3</v>
      </c>
      <c r="BB96" s="15">
        <v>0.86</v>
      </c>
      <c r="BC96" s="16">
        <v>30.7</v>
      </c>
      <c r="BD96" s="15">
        <v>0.98</v>
      </c>
      <c r="BE96" s="16">
        <v>36.4</v>
      </c>
      <c r="BF96" s="16">
        <v>22.5</v>
      </c>
      <c r="BG96" s="16">
        <v>13.9</v>
      </c>
      <c r="BH96" s="15">
        <v>0.59</v>
      </c>
      <c r="BI96" s="4"/>
      <c r="BJ96" s="4"/>
      <c r="BK96" s="4"/>
      <c r="BL96" s="8"/>
      <c r="BN96" s="20">
        <v>4.6699999999999998E-2</v>
      </c>
      <c r="BO96" s="21">
        <v>2.0699999999999998E-3</v>
      </c>
      <c r="BP96" s="5">
        <v>2.0522529560944511E-5</v>
      </c>
      <c r="BQ96" s="5">
        <v>100</v>
      </c>
      <c r="BR96" s="5">
        <v>0.74</v>
      </c>
      <c r="BS96" s="5">
        <v>6900</v>
      </c>
      <c r="BT96" s="5">
        <v>0.626</v>
      </c>
      <c r="BU96" s="5">
        <v>9900</v>
      </c>
      <c r="BV96" s="5">
        <v>28</v>
      </c>
      <c r="BW96" s="5">
        <v>18</v>
      </c>
      <c r="BX96" s="2">
        <v>28</v>
      </c>
      <c r="BY96" s="2">
        <v>18</v>
      </c>
      <c r="BZ96" s="5">
        <v>67500</v>
      </c>
      <c r="CA96" s="5">
        <v>0.23</v>
      </c>
      <c r="CB96" s="5">
        <v>-0.4</v>
      </c>
      <c r="CC96" s="5">
        <v>1.2030000000000001</v>
      </c>
      <c r="CD96" s="5">
        <v>35</v>
      </c>
      <c r="FR96" s="5" t="str">
        <f t="shared" si="6"/>
        <v/>
      </c>
      <c r="GX96" s="5" t="str">
        <f t="shared" si="7"/>
        <v/>
      </c>
    </row>
    <row r="97" spans="1:207" s="5" customFormat="1" ht="11.95" customHeight="1" x14ac:dyDescent="0.3">
      <c r="A97" s="10" t="s">
        <v>291</v>
      </c>
      <c r="B97" s="10" t="s">
        <v>447</v>
      </c>
      <c r="C97" s="12">
        <v>9.4</v>
      </c>
      <c r="D97" s="13" t="s">
        <v>413</v>
      </c>
      <c r="E97" s="14" t="s">
        <v>467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15">
        <v>2.69</v>
      </c>
      <c r="R97" s="15">
        <v>1.89</v>
      </c>
      <c r="S97" s="15">
        <v>1.46</v>
      </c>
      <c r="T97" s="16">
        <v>45.6</v>
      </c>
      <c r="U97" s="15">
        <v>0.84</v>
      </c>
      <c r="V97" s="16">
        <v>29.1</v>
      </c>
      <c r="W97" s="15">
        <v>0.93</v>
      </c>
      <c r="X97" s="16">
        <v>36.4</v>
      </c>
      <c r="Y97" s="16">
        <v>23.1</v>
      </c>
      <c r="Z97" s="16">
        <v>13.3</v>
      </c>
      <c r="AA97" s="15">
        <v>0.45</v>
      </c>
      <c r="AB97" s="15"/>
      <c r="AC97" s="15"/>
      <c r="AD97" s="4"/>
      <c r="AE97" s="15"/>
      <c r="AF97" s="4"/>
      <c r="AG97" s="6"/>
      <c r="AH97" s="6"/>
      <c r="AI97" s="4"/>
      <c r="AJ97" s="4"/>
      <c r="AK97" s="4"/>
      <c r="AL97" s="4"/>
      <c r="FR97" s="5" t="str">
        <f t="shared" si="6"/>
        <v/>
      </c>
      <c r="GX97" s="5" t="str">
        <f t="shared" si="7"/>
        <v/>
      </c>
    </row>
    <row r="98" spans="1:207" s="5" customFormat="1" ht="11.95" customHeight="1" x14ac:dyDescent="0.3">
      <c r="A98" s="10" t="s">
        <v>45</v>
      </c>
      <c r="B98" s="11">
        <v>1</v>
      </c>
      <c r="C98" s="12">
        <v>1.4</v>
      </c>
      <c r="D98" s="13" t="s">
        <v>410</v>
      </c>
      <c r="E98" s="14" t="s">
        <v>457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15">
        <v>2.71</v>
      </c>
      <c r="R98" s="15">
        <v>1.88</v>
      </c>
      <c r="S98" s="15">
        <v>1.51</v>
      </c>
      <c r="T98" s="16">
        <v>44.4</v>
      </c>
      <c r="U98" s="15">
        <v>0.8</v>
      </c>
      <c r="V98" s="16">
        <v>24.7</v>
      </c>
      <c r="W98" s="15">
        <v>0.84</v>
      </c>
      <c r="X98" s="16">
        <v>49.6</v>
      </c>
      <c r="Y98" s="16">
        <v>26.1</v>
      </c>
      <c r="Z98" s="16">
        <v>23.5</v>
      </c>
      <c r="AA98" s="15">
        <v>-0.06</v>
      </c>
      <c r="AB98" s="15"/>
      <c r="AC98" s="15"/>
      <c r="AD98" s="4"/>
      <c r="AE98" s="15"/>
      <c r="AF98" s="4"/>
      <c r="AG98" s="6"/>
      <c r="AH98" s="6"/>
      <c r="AI98" s="2">
        <v>16.3</v>
      </c>
      <c r="AJ98" s="4">
        <v>17.600000000000001</v>
      </c>
      <c r="AK98" s="3">
        <v>0.28000000000000003</v>
      </c>
      <c r="AL98" s="2">
        <v>9.1999999999999998E-2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15">
        <v>2.71</v>
      </c>
      <c r="AY98" s="15">
        <v>1.93</v>
      </c>
      <c r="AZ98" s="15">
        <v>1.49</v>
      </c>
      <c r="BA98" s="16">
        <v>44.9</v>
      </c>
      <c r="BB98" s="15">
        <v>0.81</v>
      </c>
      <c r="BC98" s="16">
        <v>29.5</v>
      </c>
      <c r="BD98" s="15">
        <v>0.98</v>
      </c>
      <c r="BE98" s="16">
        <v>49.6</v>
      </c>
      <c r="BF98" s="16">
        <v>26.1</v>
      </c>
      <c r="BG98" s="16">
        <v>23.5</v>
      </c>
      <c r="BH98" s="15">
        <v>0.14000000000000001</v>
      </c>
      <c r="BI98" s="4"/>
      <c r="BJ98" s="4">
        <v>12.3</v>
      </c>
      <c r="BK98" s="2">
        <v>12.3</v>
      </c>
      <c r="BL98" s="3">
        <v>0.34</v>
      </c>
      <c r="BM98" s="2">
        <v>6.4000000000000001E-2</v>
      </c>
      <c r="BN98" s="17"/>
      <c r="BP98" s="17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>
        <v>2.71</v>
      </c>
      <c r="CX98" s="2">
        <v>1.9</v>
      </c>
      <c r="CY98" s="2">
        <v>1.43</v>
      </c>
      <c r="CZ98" s="2">
        <v>47.1</v>
      </c>
      <c r="DA98" s="2">
        <v>0.89</v>
      </c>
      <c r="DB98" s="2">
        <v>32.6</v>
      </c>
      <c r="DC98" s="2">
        <v>0.99</v>
      </c>
      <c r="DD98" s="2">
        <v>49.6</v>
      </c>
      <c r="DE98" s="2">
        <v>26.1</v>
      </c>
      <c r="DF98" s="2">
        <v>23.5</v>
      </c>
      <c r="DG98" s="2">
        <v>0.28000000000000003</v>
      </c>
      <c r="DH98" s="2"/>
      <c r="DI98" s="3">
        <v>12.7</v>
      </c>
      <c r="DJ98" s="2">
        <v>13.3</v>
      </c>
      <c r="DK98" s="3">
        <v>0.36</v>
      </c>
      <c r="DL98" s="2">
        <v>0.06</v>
      </c>
      <c r="DM98" s="2"/>
      <c r="DN98" s="2"/>
      <c r="DO98" s="2"/>
      <c r="DP98" s="19"/>
      <c r="DX98" s="5">
        <v>2.71</v>
      </c>
      <c r="DY98" s="5">
        <v>1.88</v>
      </c>
      <c r="DZ98" s="5">
        <v>1.42</v>
      </c>
      <c r="EA98" s="5">
        <v>47.6</v>
      </c>
      <c r="EB98" s="5">
        <v>0.91</v>
      </c>
      <c r="EC98" s="5">
        <v>32.5</v>
      </c>
      <c r="ED98" s="5">
        <v>0.97</v>
      </c>
      <c r="EE98" s="5">
        <v>49.6</v>
      </c>
      <c r="EF98" s="5">
        <v>26.1</v>
      </c>
      <c r="EG98" s="5">
        <v>23.5</v>
      </c>
      <c r="EH98" s="5">
        <v>0.27</v>
      </c>
      <c r="EJ98" s="22">
        <v>8.9</v>
      </c>
      <c r="EK98" s="22">
        <v>9.1999999999999993</v>
      </c>
      <c r="EL98" s="22">
        <v>0.39</v>
      </c>
      <c r="EM98" s="5">
        <v>0.03</v>
      </c>
      <c r="EO98" s="2"/>
      <c r="EP98" s="2"/>
      <c r="EQ98" s="19"/>
      <c r="EY98" s="2">
        <v>2.71</v>
      </c>
      <c r="EZ98" s="2">
        <v>1.88</v>
      </c>
      <c r="FA98" s="2">
        <v>1.4</v>
      </c>
      <c r="FB98" s="2">
        <v>48.2</v>
      </c>
      <c r="FC98" s="2">
        <v>0.93</v>
      </c>
      <c r="FD98" s="2">
        <v>34</v>
      </c>
      <c r="FE98" s="2">
        <v>0.99</v>
      </c>
      <c r="FF98" s="2">
        <v>49.6</v>
      </c>
      <c r="FG98" s="2">
        <v>26.1</v>
      </c>
      <c r="FH98" s="2">
        <v>23.5</v>
      </c>
      <c r="FI98" s="2">
        <v>0.34</v>
      </c>
      <c r="FK98" s="22">
        <v>8.8000000000000007</v>
      </c>
      <c r="FL98" s="22">
        <v>9.1</v>
      </c>
      <c r="FM98" s="22">
        <v>0.43</v>
      </c>
      <c r="FN98" s="5">
        <v>2.8000000000000001E-2</v>
      </c>
      <c r="FR98" s="5">
        <f>IF(FL98&gt;0,ROUND(FL98*0.86,1),"")</f>
        <v>7.8</v>
      </c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>
        <v>2.71</v>
      </c>
      <c r="GF98" s="2">
        <v>1.87</v>
      </c>
      <c r="GG98" s="2">
        <v>1.39</v>
      </c>
      <c r="GH98" s="2">
        <v>48.8</v>
      </c>
      <c r="GI98" s="2">
        <v>0.95</v>
      </c>
      <c r="GJ98" s="2">
        <v>34.799999999999997</v>
      </c>
      <c r="GK98" s="2">
        <v>0.99</v>
      </c>
      <c r="GL98" s="2">
        <v>49.6</v>
      </c>
      <c r="GM98" s="2">
        <v>26.1</v>
      </c>
      <c r="GN98" s="2">
        <v>23.5</v>
      </c>
      <c r="GO98" s="2">
        <v>0.37</v>
      </c>
      <c r="GP98" s="2"/>
      <c r="GQ98" s="2">
        <v>8.4</v>
      </c>
      <c r="GR98" s="2">
        <v>8.9</v>
      </c>
      <c r="GS98" s="3">
        <v>0.34</v>
      </c>
      <c r="GT98" s="2">
        <v>3.2000000000000001E-2</v>
      </c>
      <c r="GU98" s="4"/>
      <c r="GV98" s="4"/>
      <c r="GW98" s="9"/>
      <c r="GX98" s="5">
        <f>IF(GR98&gt;0,ROUND(GR98*0.83,1),"")</f>
        <v>7.4</v>
      </c>
    </row>
    <row r="99" spans="1:207" s="5" customFormat="1" ht="11.95" customHeight="1" x14ac:dyDescent="0.3">
      <c r="A99" s="10" t="s">
        <v>78</v>
      </c>
      <c r="B99" s="11">
        <v>2</v>
      </c>
      <c r="C99" s="12">
        <v>3.8</v>
      </c>
      <c r="D99" s="13" t="s">
        <v>411</v>
      </c>
      <c r="E99" s="14" t="s">
        <v>457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15">
        <v>2.71</v>
      </c>
      <c r="R99" s="15">
        <v>1.98</v>
      </c>
      <c r="S99" s="15">
        <v>1.56</v>
      </c>
      <c r="T99" s="16">
        <v>42.3</v>
      </c>
      <c r="U99" s="15">
        <v>0.73</v>
      </c>
      <c r="V99" s="16">
        <v>26.6</v>
      </c>
      <c r="W99" s="15">
        <v>0.98</v>
      </c>
      <c r="X99" s="16">
        <v>47.5</v>
      </c>
      <c r="Y99" s="16">
        <v>25.9</v>
      </c>
      <c r="Z99" s="16">
        <v>21.6</v>
      </c>
      <c r="AA99" s="15">
        <v>0.03</v>
      </c>
      <c r="AB99" s="15"/>
      <c r="AC99" s="15"/>
      <c r="AD99" s="4"/>
      <c r="AE99" s="15"/>
      <c r="AF99" s="4"/>
      <c r="AG99" s="6"/>
      <c r="AH99" s="6"/>
      <c r="AI99" s="4"/>
      <c r="AJ99" s="4"/>
      <c r="AK99" s="4"/>
      <c r="AL99" s="7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15">
        <v>2.71</v>
      </c>
      <c r="AY99" s="15">
        <v>1.98</v>
      </c>
      <c r="AZ99" s="15">
        <v>1.56</v>
      </c>
      <c r="BA99" s="16">
        <v>42.3</v>
      </c>
      <c r="BB99" s="15">
        <v>0.73</v>
      </c>
      <c r="BC99" s="16">
        <v>26.7</v>
      </c>
      <c r="BD99" s="15">
        <v>0.99</v>
      </c>
      <c r="BE99" s="16">
        <v>47.5</v>
      </c>
      <c r="BF99" s="16">
        <v>25.9</v>
      </c>
      <c r="BG99" s="16">
        <v>21.6</v>
      </c>
      <c r="BH99" s="15">
        <v>0.04</v>
      </c>
      <c r="BI99" s="4"/>
      <c r="BJ99" s="4"/>
      <c r="BK99" s="4"/>
      <c r="BL99" s="8"/>
      <c r="CE99" s="2">
        <v>18.100000000000001</v>
      </c>
      <c r="CF99" s="2">
        <v>15.1</v>
      </c>
      <c r="CG99" s="2">
        <v>0.83</v>
      </c>
      <c r="CH99" s="2">
        <v>5.8999999999999997E-2</v>
      </c>
      <c r="CI99" s="2">
        <v>19</v>
      </c>
      <c r="CJ99" s="2">
        <v>4.2000000000000003E-2</v>
      </c>
      <c r="CK99" s="2">
        <v>12</v>
      </c>
      <c r="EY99" s="5">
        <v>2.71</v>
      </c>
      <c r="EZ99" s="5">
        <v>1.89</v>
      </c>
      <c r="FA99" s="5">
        <v>1.42</v>
      </c>
      <c r="FB99" s="5">
        <v>47.7</v>
      </c>
      <c r="FC99" s="5">
        <v>0.91</v>
      </c>
      <c r="FD99" s="5">
        <v>33.299999999999997</v>
      </c>
      <c r="FE99" s="5">
        <v>0.99</v>
      </c>
      <c r="FF99" s="5">
        <v>47.5</v>
      </c>
      <c r="FG99" s="5">
        <v>25.9</v>
      </c>
      <c r="FH99" s="5">
        <v>21.6</v>
      </c>
      <c r="FI99" s="5">
        <v>0.34</v>
      </c>
      <c r="FO99" s="5">
        <v>10.3</v>
      </c>
      <c r="FP99" s="5">
        <v>9.1</v>
      </c>
      <c r="FQ99" s="5">
        <v>0.88</v>
      </c>
      <c r="FR99" s="5" t="str">
        <f t="shared" ref="FR99:FR152" si="8">IF(FL99&gt;0,ROUND(FL99*0.86,1),"")</f>
        <v/>
      </c>
      <c r="FS99" s="5">
        <v>3.4000000000000002E-2</v>
      </c>
      <c r="GE99" s="5">
        <v>2.71</v>
      </c>
      <c r="GF99" s="5">
        <v>1.88</v>
      </c>
      <c r="GG99" s="5">
        <v>1.41</v>
      </c>
      <c r="GH99" s="5">
        <v>48</v>
      </c>
      <c r="GI99" s="5">
        <v>0.92</v>
      </c>
      <c r="GJ99" s="5">
        <v>33.4</v>
      </c>
      <c r="GK99" s="5">
        <v>0.98</v>
      </c>
      <c r="GL99" s="5">
        <v>47.5</v>
      </c>
      <c r="GM99" s="5">
        <v>25.9</v>
      </c>
      <c r="GN99" s="5">
        <v>21.6</v>
      </c>
      <c r="GO99" s="5">
        <v>0.35</v>
      </c>
      <c r="GU99" s="2">
        <v>10.5</v>
      </c>
      <c r="GV99" s="2">
        <v>9.4</v>
      </c>
      <c r="GW99" s="2">
        <v>0.9</v>
      </c>
      <c r="GX99" s="5" t="str">
        <f t="shared" ref="GX99:GX152" si="9">IF(GR99&gt;0,ROUND(GR99*0.83,1),"")</f>
        <v/>
      </c>
      <c r="GY99" s="2">
        <v>0.03</v>
      </c>
    </row>
    <row r="100" spans="1:207" s="5" customFormat="1" ht="11.95" customHeight="1" x14ac:dyDescent="0.3">
      <c r="A100" s="10" t="s">
        <v>106</v>
      </c>
      <c r="B100" s="11">
        <v>3</v>
      </c>
      <c r="C100" s="12">
        <v>4.4000000000000004</v>
      </c>
      <c r="D100" s="13" t="s">
        <v>411</v>
      </c>
      <c r="E100" s="14" t="s">
        <v>457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5">
        <v>2.76</v>
      </c>
      <c r="R100" s="15">
        <v>1.92</v>
      </c>
      <c r="S100" s="15">
        <v>1.44</v>
      </c>
      <c r="T100" s="16">
        <v>47.7</v>
      </c>
      <c r="U100" s="15">
        <v>0.91</v>
      </c>
      <c r="V100" s="16">
        <v>33.1</v>
      </c>
      <c r="W100" s="15">
        <v>1</v>
      </c>
      <c r="X100" s="16">
        <v>56.5</v>
      </c>
      <c r="Y100" s="16">
        <v>30.8</v>
      </c>
      <c r="Z100" s="16">
        <v>25.7</v>
      </c>
      <c r="AA100" s="15">
        <v>0.09</v>
      </c>
      <c r="AB100" s="15"/>
      <c r="AC100" s="15"/>
      <c r="AD100" s="4"/>
      <c r="AE100" s="15"/>
      <c r="AF100" s="4"/>
      <c r="AG100" s="6"/>
      <c r="AH100" s="6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15">
        <v>2.76</v>
      </c>
      <c r="AY100" s="15">
        <v>1.91</v>
      </c>
      <c r="AZ100" s="15">
        <v>1.43</v>
      </c>
      <c r="BA100" s="16">
        <v>48.2</v>
      </c>
      <c r="BB100" s="15">
        <v>0.93</v>
      </c>
      <c r="BC100" s="16">
        <v>33.299999999999997</v>
      </c>
      <c r="BD100" s="15">
        <v>0.99</v>
      </c>
      <c r="BE100" s="16">
        <v>56.5</v>
      </c>
      <c r="BF100" s="16">
        <v>30.8</v>
      </c>
      <c r="BG100" s="16">
        <v>25.7</v>
      </c>
      <c r="BH100" s="15">
        <v>0.1</v>
      </c>
      <c r="BI100" s="4"/>
      <c r="BJ100" s="4"/>
      <c r="BK100" s="4"/>
      <c r="BL100" s="8"/>
      <c r="CE100" s="2">
        <v>19</v>
      </c>
      <c r="CF100" s="2">
        <v>14.6</v>
      </c>
      <c r="CG100" s="2">
        <v>0.77</v>
      </c>
      <c r="CH100" s="2">
        <v>4.2999999999999997E-2</v>
      </c>
      <c r="CI100" s="2">
        <v>14</v>
      </c>
      <c r="CJ100" s="2">
        <v>3.2000000000000001E-2</v>
      </c>
      <c r="CK100" s="2">
        <v>9</v>
      </c>
      <c r="EY100" s="5">
        <v>2.76</v>
      </c>
      <c r="EZ100" s="5">
        <v>1.8</v>
      </c>
      <c r="FA100" s="5">
        <v>1.27</v>
      </c>
      <c r="FB100" s="5">
        <v>53.9</v>
      </c>
      <c r="FC100" s="5">
        <v>1.17</v>
      </c>
      <c r="FD100" s="5">
        <v>41.4</v>
      </c>
      <c r="FE100" s="5">
        <v>0.98</v>
      </c>
      <c r="FF100" s="5">
        <v>56.5</v>
      </c>
      <c r="FG100" s="5">
        <v>30.8</v>
      </c>
      <c r="FH100" s="5">
        <v>25.7</v>
      </c>
      <c r="FI100" s="5">
        <v>0.41</v>
      </c>
      <c r="FO100" s="5">
        <v>7.5</v>
      </c>
      <c r="FP100" s="5">
        <v>6.1</v>
      </c>
      <c r="FQ100" s="5">
        <v>0.81</v>
      </c>
      <c r="FR100" s="5" t="str">
        <f t="shared" si="8"/>
        <v/>
      </c>
      <c r="FS100" s="5">
        <v>3.4000000000000002E-2</v>
      </c>
      <c r="GE100" s="5">
        <v>2.76</v>
      </c>
      <c r="GF100" s="5">
        <v>1.79</v>
      </c>
      <c r="GG100" s="5">
        <v>1.25</v>
      </c>
      <c r="GH100" s="5">
        <v>54.7</v>
      </c>
      <c r="GI100" s="5">
        <v>1.21</v>
      </c>
      <c r="GJ100" s="5">
        <v>43.1</v>
      </c>
      <c r="GK100" s="5">
        <v>0.99</v>
      </c>
      <c r="GL100" s="5">
        <v>56.5</v>
      </c>
      <c r="GM100" s="5">
        <v>30.8</v>
      </c>
      <c r="GN100" s="5">
        <v>25.7</v>
      </c>
      <c r="GO100" s="5">
        <v>0.48</v>
      </c>
      <c r="GU100" s="2">
        <v>8.1</v>
      </c>
      <c r="GV100" s="2">
        <v>6.4</v>
      </c>
      <c r="GW100" s="2">
        <v>0.79</v>
      </c>
      <c r="GX100" s="5" t="str">
        <f t="shared" si="9"/>
        <v/>
      </c>
      <c r="GY100" s="2">
        <v>2.5999999999999999E-2</v>
      </c>
    </row>
    <row r="101" spans="1:207" s="5" customFormat="1" ht="11.95" customHeight="1" x14ac:dyDescent="0.3">
      <c r="A101" s="10" t="s">
        <v>141</v>
      </c>
      <c r="B101" s="11">
        <v>5</v>
      </c>
      <c r="C101" s="12">
        <v>0.8</v>
      </c>
      <c r="D101" s="13" t="s">
        <v>410</v>
      </c>
      <c r="E101" s="14" t="s">
        <v>457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15">
        <v>2.72</v>
      </c>
      <c r="R101" s="15">
        <v>2.0299999999999998</v>
      </c>
      <c r="S101" s="15">
        <v>1.65</v>
      </c>
      <c r="T101" s="16">
        <v>39.4</v>
      </c>
      <c r="U101" s="15">
        <v>0.65</v>
      </c>
      <c r="V101" s="16">
        <v>23.2</v>
      </c>
      <c r="W101" s="15">
        <v>0.97</v>
      </c>
      <c r="X101" s="16">
        <v>42.9</v>
      </c>
      <c r="Y101" s="16">
        <v>24.3</v>
      </c>
      <c r="Z101" s="16">
        <v>18.600000000000001</v>
      </c>
      <c r="AA101" s="15">
        <v>-0.06</v>
      </c>
      <c r="AB101" s="15"/>
      <c r="AC101" s="15"/>
      <c r="AD101" s="4"/>
      <c r="AE101" s="15"/>
      <c r="AF101" s="4"/>
      <c r="AG101" s="6"/>
      <c r="AH101" s="6"/>
      <c r="AI101" s="2">
        <v>16.600000000000001</v>
      </c>
      <c r="AJ101" s="4">
        <v>18.3</v>
      </c>
      <c r="AK101" s="3">
        <v>0.24</v>
      </c>
      <c r="AL101" s="2">
        <v>9.4E-2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15">
        <v>2.72</v>
      </c>
      <c r="AY101" s="15">
        <v>2.02</v>
      </c>
      <c r="AZ101" s="15">
        <v>1.63</v>
      </c>
      <c r="BA101" s="16">
        <v>40.200000000000003</v>
      </c>
      <c r="BB101" s="15">
        <v>0.67</v>
      </c>
      <c r="BC101" s="16">
        <v>23.9</v>
      </c>
      <c r="BD101" s="15">
        <v>0.97</v>
      </c>
      <c r="BE101" s="16">
        <v>42.9</v>
      </c>
      <c r="BF101" s="16">
        <v>24.3</v>
      </c>
      <c r="BG101" s="16">
        <v>18.600000000000001</v>
      </c>
      <c r="BH101" s="15">
        <v>-0.02</v>
      </c>
      <c r="BI101" s="4"/>
      <c r="BJ101" s="4">
        <v>15.9</v>
      </c>
      <c r="BK101" s="2">
        <v>15.9</v>
      </c>
      <c r="BL101" s="3">
        <v>0.22</v>
      </c>
      <c r="BM101" s="2">
        <v>0.09</v>
      </c>
      <c r="BN101" s="17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>
        <v>2.72</v>
      </c>
      <c r="CX101" s="2">
        <v>1.96</v>
      </c>
      <c r="CY101" s="2">
        <v>1.52</v>
      </c>
      <c r="CZ101" s="2">
        <v>44.1</v>
      </c>
      <c r="DA101" s="2">
        <v>0.79</v>
      </c>
      <c r="DB101" s="2">
        <v>28.8</v>
      </c>
      <c r="DC101" s="2">
        <v>0.99</v>
      </c>
      <c r="DD101" s="2">
        <v>42.9</v>
      </c>
      <c r="DE101" s="2">
        <v>24.3</v>
      </c>
      <c r="DF101" s="2">
        <v>18.600000000000001</v>
      </c>
      <c r="DG101" s="2">
        <v>0.24</v>
      </c>
      <c r="DH101" s="2"/>
      <c r="DI101" s="3">
        <v>13.2</v>
      </c>
      <c r="DJ101" s="2">
        <v>15.2</v>
      </c>
      <c r="DK101" s="3">
        <v>0.33</v>
      </c>
      <c r="DL101" s="2">
        <v>6.8000000000000005E-2</v>
      </c>
      <c r="DM101" s="2"/>
      <c r="DN101" s="2"/>
      <c r="DO101" s="2"/>
      <c r="DP101" s="19"/>
      <c r="DX101" s="5">
        <v>2.72</v>
      </c>
      <c r="DY101" s="5">
        <v>1.93</v>
      </c>
      <c r="DZ101" s="5">
        <v>1.47</v>
      </c>
      <c r="EA101" s="5">
        <v>45.9</v>
      </c>
      <c r="EB101" s="5">
        <v>0.85</v>
      </c>
      <c r="EC101" s="5">
        <v>31.1</v>
      </c>
      <c r="ED101" s="5">
        <v>1</v>
      </c>
      <c r="EE101" s="5">
        <v>42.9</v>
      </c>
      <c r="EF101" s="5">
        <v>24.3</v>
      </c>
      <c r="EG101" s="5">
        <v>18.600000000000001</v>
      </c>
      <c r="EH101" s="5">
        <v>0.37</v>
      </c>
      <c r="EJ101" s="22">
        <v>8.8000000000000007</v>
      </c>
      <c r="EK101" s="22">
        <v>10.3</v>
      </c>
      <c r="EL101" s="22">
        <v>0.38</v>
      </c>
      <c r="EM101" s="5">
        <v>4.2999999999999997E-2</v>
      </c>
      <c r="EO101" s="2"/>
      <c r="EP101" s="2"/>
      <c r="EQ101" s="19"/>
      <c r="EY101" s="2">
        <v>2.72</v>
      </c>
      <c r="EZ101" s="2">
        <v>1.92</v>
      </c>
      <c r="FA101" s="2">
        <v>1.47</v>
      </c>
      <c r="FB101" s="2">
        <v>46</v>
      </c>
      <c r="FC101" s="2">
        <v>0.85</v>
      </c>
      <c r="FD101" s="2">
        <v>30.8</v>
      </c>
      <c r="FE101" s="2">
        <v>0.98</v>
      </c>
      <c r="FF101" s="2">
        <v>42.9</v>
      </c>
      <c r="FG101" s="2">
        <v>24.3</v>
      </c>
      <c r="FH101" s="2">
        <v>18.600000000000001</v>
      </c>
      <c r="FI101" s="2">
        <v>0.35</v>
      </c>
      <c r="FK101" s="22">
        <v>8.6999999999999993</v>
      </c>
      <c r="FL101" s="22">
        <v>9.9</v>
      </c>
      <c r="FM101" s="22">
        <v>0.37</v>
      </c>
      <c r="FN101" s="5">
        <v>4.3999999999999997E-2</v>
      </c>
      <c r="FR101" s="5">
        <f t="shared" si="8"/>
        <v>8.5</v>
      </c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>
        <v>2.72</v>
      </c>
      <c r="GF101" s="2">
        <v>1.9</v>
      </c>
      <c r="GG101" s="2">
        <v>1.44</v>
      </c>
      <c r="GH101" s="2">
        <v>47</v>
      </c>
      <c r="GI101" s="2">
        <v>0.89</v>
      </c>
      <c r="GJ101" s="2">
        <v>32</v>
      </c>
      <c r="GK101" s="2">
        <v>0.98</v>
      </c>
      <c r="GL101" s="2">
        <v>42.9</v>
      </c>
      <c r="GM101" s="2">
        <v>24.3</v>
      </c>
      <c r="GN101" s="2">
        <v>18.600000000000001</v>
      </c>
      <c r="GO101" s="2">
        <v>0.41</v>
      </c>
      <c r="GP101" s="2"/>
      <c r="GQ101" s="2">
        <v>8.1999999999999993</v>
      </c>
      <c r="GR101" s="2">
        <v>8.8000000000000007</v>
      </c>
      <c r="GS101" s="3">
        <v>0.36</v>
      </c>
      <c r="GT101" s="2">
        <v>3.1E-2</v>
      </c>
      <c r="GU101" s="4"/>
      <c r="GV101" s="4"/>
      <c r="GW101" s="9"/>
      <c r="GX101" s="5">
        <f t="shared" si="9"/>
        <v>7.3</v>
      </c>
    </row>
    <row r="102" spans="1:207" s="5" customFormat="1" ht="11.95" customHeight="1" x14ac:dyDescent="0.3">
      <c r="A102" s="10" t="s">
        <v>155</v>
      </c>
      <c r="B102" s="11">
        <v>6</v>
      </c>
      <c r="C102" s="12">
        <v>1.4</v>
      </c>
      <c r="D102" s="13" t="s">
        <v>411</v>
      </c>
      <c r="E102" s="14" t="s">
        <v>457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15">
        <v>2.73</v>
      </c>
      <c r="R102" s="15">
        <v>1.89</v>
      </c>
      <c r="S102" s="15">
        <v>1.44</v>
      </c>
      <c r="T102" s="16">
        <v>47.4</v>
      </c>
      <c r="U102" s="15">
        <v>0.9</v>
      </c>
      <c r="V102" s="16">
        <v>31.7</v>
      </c>
      <c r="W102" s="15">
        <v>0.96</v>
      </c>
      <c r="X102" s="16">
        <v>51.5</v>
      </c>
      <c r="Y102" s="16">
        <v>26.4</v>
      </c>
      <c r="Z102" s="16">
        <v>25.1</v>
      </c>
      <c r="AA102" s="15">
        <v>0.21</v>
      </c>
      <c r="AB102" s="15"/>
      <c r="AC102" s="15"/>
      <c r="AD102" s="4"/>
      <c r="AE102" s="15"/>
      <c r="AF102" s="4"/>
      <c r="AG102" s="6"/>
      <c r="AH102" s="6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15">
        <v>2.73</v>
      </c>
      <c r="AY102" s="15">
        <v>1.9</v>
      </c>
      <c r="AZ102" s="15">
        <v>1.44</v>
      </c>
      <c r="BA102" s="16">
        <v>47.4</v>
      </c>
      <c r="BB102" s="15">
        <v>0.9</v>
      </c>
      <c r="BC102" s="16">
        <v>32.299999999999997</v>
      </c>
      <c r="BD102" s="15">
        <v>0.98</v>
      </c>
      <c r="BE102" s="16">
        <v>51.5</v>
      </c>
      <c r="BF102" s="16">
        <v>26.4</v>
      </c>
      <c r="BG102" s="16">
        <v>25.1</v>
      </c>
      <c r="BH102" s="15">
        <v>0.24</v>
      </c>
      <c r="BI102" s="4"/>
      <c r="BJ102" s="4"/>
      <c r="BK102" s="4"/>
      <c r="BL102" s="8"/>
      <c r="CE102" s="2">
        <v>14.9</v>
      </c>
      <c r="CF102" s="2">
        <v>11.5</v>
      </c>
      <c r="CG102" s="2">
        <v>0.77</v>
      </c>
      <c r="CH102" s="2">
        <v>0.03</v>
      </c>
      <c r="CI102" s="2">
        <v>13</v>
      </c>
      <c r="CJ102" s="2">
        <v>2.1999999999999999E-2</v>
      </c>
      <c r="CK102" s="2">
        <v>8</v>
      </c>
      <c r="EY102" s="5">
        <v>2.73</v>
      </c>
      <c r="EZ102" s="5">
        <v>1.83</v>
      </c>
      <c r="FA102" s="5">
        <v>1.33</v>
      </c>
      <c r="FB102" s="5">
        <v>51.2</v>
      </c>
      <c r="FC102" s="5">
        <v>1.05</v>
      </c>
      <c r="FD102" s="5">
        <v>37.4</v>
      </c>
      <c r="FE102" s="5">
        <v>0.97</v>
      </c>
      <c r="FF102" s="5">
        <v>51.5</v>
      </c>
      <c r="FG102" s="5">
        <v>26.4</v>
      </c>
      <c r="FH102" s="5">
        <v>25.1</v>
      </c>
      <c r="FI102" s="5">
        <v>0.44</v>
      </c>
      <c r="FO102" s="5">
        <v>7.9</v>
      </c>
      <c r="FP102" s="5">
        <v>6.5</v>
      </c>
      <c r="FQ102" s="5">
        <v>0.82</v>
      </c>
      <c r="FR102" s="5" t="str">
        <f t="shared" si="8"/>
        <v/>
      </c>
      <c r="FS102" s="5">
        <v>3.2000000000000001E-2</v>
      </c>
      <c r="GE102" s="5">
        <v>2.73</v>
      </c>
      <c r="GF102" s="5">
        <v>1.83</v>
      </c>
      <c r="GG102" s="5">
        <v>1.33</v>
      </c>
      <c r="GH102" s="5">
        <v>51.3</v>
      </c>
      <c r="GI102" s="5">
        <v>1.05</v>
      </c>
      <c r="GJ102" s="5">
        <v>37.9</v>
      </c>
      <c r="GK102" s="5">
        <v>0.98</v>
      </c>
      <c r="GL102" s="5">
        <v>51.5</v>
      </c>
      <c r="GM102" s="5">
        <v>26.4</v>
      </c>
      <c r="GN102" s="5">
        <v>25.1</v>
      </c>
      <c r="GO102" s="5">
        <v>0.46</v>
      </c>
      <c r="GU102" s="2">
        <v>7.8</v>
      </c>
      <c r="GV102" s="2">
        <v>6.8</v>
      </c>
      <c r="GW102" s="2">
        <v>0.86</v>
      </c>
      <c r="GX102" s="5" t="str">
        <f t="shared" si="9"/>
        <v/>
      </c>
      <c r="GY102" s="2">
        <v>2.5999999999999999E-2</v>
      </c>
    </row>
    <row r="103" spans="1:207" s="5" customFormat="1" ht="11.95" customHeight="1" x14ac:dyDescent="0.3">
      <c r="A103" s="10" t="s">
        <v>191</v>
      </c>
      <c r="B103" s="11">
        <v>9</v>
      </c>
      <c r="C103" s="12">
        <v>0.4</v>
      </c>
      <c r="D103" s="13" t="s">
        <v>411</v>
      </c>
      <c r="E103" s="14" t="s">
        <v>457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15">
        <v>2.73</v>
      </c>
      <c r="R103" s="15">
        <v>1.95</v>
      </c>
      <c r="S103" s="15">
        <v>1.53</v>
      </c>
      <c r="T103" s="16">
        <v>43.9</v>
      </c>
      <c r="U103" s="15">
        <v>0.78</v>
      </c>
      <c r="V103" s="16">
        <v>27.3</v>
      </c>
      <c r="W103" s="15">
        <v>0.95</v>
      </c>
      <c r="X103" s="16">
        <v>49.2</v>
      </c>
      <c r="Y103" s="16">
        <v>25.4</v>
      </c>
      <c r="Z103" s="16">
        <v>23.8</v>
      </c>
      <c r="AA103" s="15">
        <v>0.08</v>
      </c>
      <c r="AB103" s="15"/>
      <c r="AC103" s="15"/>
      <c r="AD103" s="4"/>
      <c r="AE103" s="15"/>
      <c r="AF103" s="4"/>
      <c r="AG103" s="6"/>
      <c r="AH103" s="6"/>
      <c r="AI103" s="2">
        <v>14.3</v>
      </c>
      <c r="AJ103" s="4">
        <v>16.2</v>
      </c>
      <c r="AK103" s="3">
        <v>0.34</v>
      </c>
      <c r="AL103" s="2">
        <v>8.4000000000000005E-2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15">
        <v>2.73</v>
      </c>
      <c r="AY103" s="15">
        <v>1.96</v>
      </c>
      <c r="AZ103" s="15">
        <v>1.53</v>
      </c>
      <c r="BA103" s="16">
        <v>43.9</v>
      </c>
      <c r="BB103" s="15">
        <v>0.78</v>
      </c>
      <c r="BC103" s="16">
        <v>27.8</v>
      </c>
      <c r="BD103" s="15">
        <v>0.97</v>
      </c>
      <c r="BE103" s="16">
        <v>49.2</v>
      </c>
      <c r="BF103" s="16">
        <v>25.4</v>
      </c>
      <c r="BG103" s="16">
        <v>23.8</v>
      </c>
      <c r="BH103" s="15">
        <v>0.1</v>
      </c>
      <c r="BI103" s="4"/>
      <c r="BJ103" s="4">
        <v>14.7</v>
      </c>
      <c r="BK103" s="2">
        <v>14.7</v>
      </c>
      <c r="BL103" s="3">
        <v>0.31</v>
      </c>
      <c r="BM103" s="2">
        <v>6.8000000000000005E-2</v>
      </c>
      <c r="BN103" s="17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>
        <v>2.73</v>
      </c>
      <c r="CX103" s="2">
        <v>1.92</v>
      </c>
      <c r="CY103" s="2">
        <v>1.46</v>
      </c>
      <c r="CZ103" s="2">
        <v>46.5</v>
      </c>
      <c r="DA103" s="2">
        <v>0.87</v>
      </c>
      <c r="DB103" s="2">
        <v>31.4</v>
      </c>
      <c r="DC103" s="2">
        <v>0.99</v>
      </c>
      <c r="DD103" s="2">
        <v>49.2</v>
      </c>
      <c r="DE103" s="2">
        <v>25.4</v>
      </c>
      <c r="DF103" s="2">
        <v>23.8</v>
      </c>
      <c r="DG103" s="2">
        <v>0.25</v>
      </c>
      <c r="DH103" s="2"/>
      <c r="DI103" s="3">
        <v>12.9</v>
      </c>
      <c r="DJ103" s="2">
        <v>13.7</v>
      </c>
      <c r="DK103" s="3">
        <v>0.31</v>
      </c>
      <c r="DL103" s="2">
        <v>5.6000000000000001E-2</v>
      </c>
      <c r="DM103" s="2"/>
      <c r="DN103" s="2"/>
      <c r="DO103" s="2"/>
      <c r="DP103" s="19"/>
      <c r="DX103" s="5">
        <v>2.73</v>
      </c>
      <c r="DY103" s="5">
        <v>1.88</v>
      </c>
      <c r="DZ103" s="5">
        <v>1.4</v>
      </c>
      <c r="EA103" s="5">
        <v>48.7</v>
      </c>
      <c r="EB103" s="5">
        <v>0.95</v>
      </c>
      <c r="EC103" s="5">
        <v>34.200000000000003</v>
      </c>
      <c r="ED103" s="5">
        <v>0.98</v>
      </c>
      <c r="EE103" s="5">
        <v>49.2</v>
      </c>
      <c r="EF103" s="5">
        <v>25.4</v>
      </c>
      <c r="EG103" s="5">
        <v>23.8</v>
      </c>
      <c r="EH103" s="5">
        <v>0.37</v>
      </c>
      <c r="EJ103" s="22">
        <v>8.3000000000000007</v>
      </c>
      <c r="EK103" s="22">
        <v>9.4</v>
      </c>
      <c r="EL103" s="22">
        <v>0.41</v>
      </c>
      <c r="EM103" s="5">
        <v>3.5000000000000003E-2</v>
      </c>
      <c r="EO103" s="2"/>
      <c r="EP103" s="2"/>
      <c r="EQ103" s="19"/>
      <c r="EY103" s="2">
        <v>2.73</v>
      </c>
      <c r="EZ103" s="2">
        <v>1.86</v>
      </c>
      <c r="FA103" s="2">
        <v>1.38</v>
      </c>
      <c r="FB103" s="2">
        <v>49.5</v>
      </c>
      <c r="FC103" s="2">
        <v>0.98</v>
      </c>
      <c r="FD103" s="2">
        <v>35</v>
      </c>
      <c r="FE103" s="2">
        <v>0.97</v>
      </c>
      <c r="FF103" s="2">
        <v>49.2</v>
      </c>
      <c r="FG103" s="2">
        <v>25.4</v>
      </c>
      <c r="FH103" s="2">
        <v>23.8</v>
      </c>
      <c r="FI103" s="2">
        <v>0.4</v>
      </c>
      <c r="FK103" s="22">
        <v>8.4</v>
      </c>
      <c r="FL103" s="22">
        <v>9</v>
      </c>
      <c r="FM103" s="22">
        <v>0.37</v>
      </c>
      <c r="FN103" s="5">
        <v>3.5999999999999997E-2</v>
      </c>
      <c r="FR103" s="5">
        <f t="shared" si="8"/>
        <v>7.7</v>
      </c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>
        <v>2.73</v>
      </c>
      <c r="GF103" s="2">
        <v>1.87</v>
      </c>
      <c r="GG103" s="2">
        <v>1.38</v>
      </c>
      <c r="GH103" s="2">
        <v>49.6</v>
      </c>
      <c r="GI103" s="2">
        <v>0.98</v>
      </c>
      <c r="GJ103" s="2">
        <v>35.799999999999997</v>
      </c>
      <c r="GK103" s="2">
        <v>0.99</v>
      </c>
      <c r="GL103" s="2">
        <v>49.2</v>
      </c>
      <c r="GM103" s="2">
        <v>25.4</v>
      </c>
      <c r="GN103" s="2">
        <v>23.8</v>
      </c>
      <c r="GO103" s="2">
        <v>0.44</v>
      </c>
      <c r="GP103" s="2"/>
      <c r="GQ103" s="2">
        <v>7.5</v>
      </c>
      <c r="GR103" s="2">
        <v>7.8</v>
      </c>
      <c r="GS103" s="3">
        <v>0.41</v>
      </c>
      <c r="GT103" s="2">
        <v>0.03</v>
      </c>
      <c r="GU103" s="4"/>
      <c r="GV103" s="4"/>
      <c r="GW103" s="9"/>
      <c r="GX103" s="5">
        <f t="shared" si="9"/>
        <v>6.5</v>
      </c>
    </row>
    <row r="104" spans="1:207" s="5" customFormat="1" ht="11.95" customHeight="1" x14ac:dyDescent="0.3">
      <c r="A104" s="10" t="s">
        <v>192</v>
      </c>
      <c r="B104" s="11">
        <v>9</v>
      </c>
      <c r="C104" s="12">
        <v>0.8</v>
      </c>
      <c r="D104" s="13" t="s">
        <v>410</v>
      </c>
      <c r="E104" s="14" t="s">
        <v>457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5">
        <v>2.73</v>
      </c>
      <c r="R104" s="15">
        <v>1.96</v>
      </c>
      <c r="S104" s="15">
        <v>1.53</v>
      </c>
      <c r="T104" s="16">
        <v>44</v>
      </c>
      <c r="U104" s="15">
        <v>0.79</v>
      </c>
      <c r="V104" s="16">
        <v>28.2</v>
      </c>
      <c r="W104" s="15">
        <v>0.98</v>
      </c>
      <c r="X104" s="16">
        <v>56.3</v>
      </c>
      <c r="Y104" s="16">
        <v>31.2</v>
      </c>
      <c r="Z104" s="16">
        <v>25.1</v>
      </c>
      <c r="AA104" s="15">
        <v>-0.12</v>
      </c>
      <c r="AB104" s="15"/>
      <c r="AC104" s="15"/>
      <c r="AD104" s="4"/>
      <c r="AE104" s="15"/>
      <c r="AF104" s="4"/>
      <c r="AG104" s="6"/>
      <c r="AH104" s="6"/>
      <c r="AI104" s="2">
        <v>18.2</v>
      </c>
      <c r="AJ104" s="4">
        <v>20.100000000000001</v>
      </c>
      <c r="AK104" s="3">
        <v>0.28999999999999998</v>
      </c>
      <c r="AL104" s="2">
        <v>0.09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15">
        <v>2.73</v>
      </c>
      <c r="AY104" s="15">
        <v>1.96</v>
      </c>
      <c r="AZ104" s="15">
        <v>1.52</v>
      </c>
      <c r="BA104" s="16">
        <v>44.5</v>
      </c>
      <c r="BB104" s="15">
        <v>0.8</v>
      </c>
      <c r="BC104" s="16">
        <v>29</v>
      </c>
      <c r="BD104" s="15">
        <v>0.99</v>
      </c>
      <c r="BE104" s="16">
        <v>56.3</v>
      </c>
      <c r="BF104" s="16">
        <v>31.2</v>
      </c>
      <c r="BG104" s="16">
        <v>25.1</v>
      </c>
      <c r="BH104" s="15">
        <v>-0.09</v>
      </c>
      <c r="BI104" s="4"/>
      <c r="BJ104" s="4">
        <v>17.600000000000001</v>
      </c>
      <c r="BK104" s="2">
        <v>17.600000000000001</v>
      </c>
      <c r="BL104" s="3">
        <v>0.24</v>
      </c>
      <c r="BM104" s="2">
        <v>8.2000000000000003E-2</v>
      </c>
      <c r="BN104" s="17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>
        <v>2.73</v>
      </c>
      <c r="CX104" s="2">
        <v>1.89</v>
      </c>
      <c r="CY104" s="2">
        <v>1.41</v>
      </c>
      <c r="CZ104" s="2">
        <v>48.2</v>
      </c>
      <c r="DA104" s="2">
        <v>0.93</v>
      </c>
      <c r="DB104" s="2">
        <v>33.700000000000003</v>
      </c>
      <c r="DC104" s="2">
        <v>0.99</v>
      </c>
      <c r="DD104" s="2">
        <v>56.3</v>
      </c>
      <c r="DE104" s="2">
        <v>31.2</v>
      </c>
      <c r="DF104" s="2">
        <v>25.1</v>
      </c>
      <c r="DG104" s="2">
        <v>0.1</v>
      </c>
      <c r="DH104" s="2"/>
      <c r="DI104" s="3">
        <v>15.8</v>
      </c>
      <c r="DJ104" s="2">
        <v>17.600000000000001</v>
      </c>
      <c r="DK104" s="3">
        <v>0.34</v>
      </c>
      <c r="DL104" s="2">
        <v>6.6000000000000003E-2</v>
      </c>
      <c r="DM104" s="2"/>
      <c r="DN104" s="2"/>
      <c r="DO104" s="2"/>
      <c r="DP104" s="19"/>
      <c r="DX104" s="5">
        <v>2.73</v>
      </c>
      <c r="DY104" s="5">
        <v>1.83</v>
      </c>
      <c r="DZ104" s="5">
        <v>1.33</v>
      </c>
      <c r="EA104" s="5">
        <v>51.2</v>
      </c>
      <c r="EB104" s="5">
        <v>1.05</v>
      </c>
      <c r="EC104" s="5">
        <v>37.299999999999997</v>
      </c>
      <c r="ED104" s="5">
        <v>0.97</v>
      </c>
      <c r="EE104" s="5">
        <v>56.3</v>
      </c>
      <c r="EF104" s="5">
        <v>31.2</v>
      </c>
      <c r="EG104" s="5">
        <v>25.1</v>
      </c>
      <c r="EH104" s="5">
        <v>0.24</v>
      </c>
      <c r="EJ104" s="22">
        <v>9.1</v>
      </c>
      <c r="EK104" s="22">
        <v>9.6999999999999993</v>
      </c>
      <c r="EL104" s="22">
        <v>0.36</v>
      </c>
      <c r="EM104" s="5">
        <v>4.2000000000000003E-2</v>
      </c>
      <c r="EO104" s="2"/>
      <c r="EP104" s="2"/>
      <c r="EQ104" s="19"/>
      <c r="EY104" s="2">
        <v>2.73</v>
      </c>
      <c r="EZ104" s="2">
        <v>1.82</v>
      </c>
      <c r="FA104" s="2">
        <v>1.3</v>
      </c>
      <c r="FB104" s="2">
        <v>52.4</v>
      </c>
      <c r="FC104" s="2">
        <v>1.1000000000000001</v>
      </c>
      <c r="FD104" s="2">
        <v>40.1</v>
      </c>
      <c r="FE104" s="2">
        <v>0.99</v>
      </c>
      <c r="FF104" s="2">
        <v>56.3</v>
      </c>
      <c r="FG104" s="2">
        <v>31.2</v>
      </c>
      <c r="FH104" s="2">
        <v>25.1</v>
      </c>
      <c r="FI104" s="2">
        <v>0.35</v>
      </c>
      <c r="FK104" s="22">
        <v>9.1999999999999993</v>
      </c>
      <c r="FL104" s="22">
        <v>10.8</v>
      </c>
      <c r="FM104" s="22">
        <v>0.37</v>
      </c>
      <c r="FN104" s="5">
        <v>3.7999999999999999E-2</v>
      </c>
      <c r="FR104" s="5">
        <f t="shared" si="8"/>
        <v>9.3000000000000007</v>
      </c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>
        <v>2.73</v>
      </c>
      <c r="GF104" s="2">
        <v>1.83</v>
      </c>
      <c r="GG104" s="2">
        <v>1.31</v>
      </c>
      <c r="GH104" s="2">
        <v>52.1</v>
      </c>
      <c r="GI104" s="2">
        <v>1.0900000000000001</v>
      </c>
      <c r="GJ104" s="2">
        <v>39.4</v>
      </c>
      <c r="GK104" s="2">
        <v>0.99</v>
      </c>
      <c r="GL104" s="2">
        <v>56.3</v>
      </c>
      <c r="GM104" s="2">
        <v>31.2</v>
      </c>
      <c r="GN104" s="2">
        <v>25.1</v>
      </c>
      <c r="GO104" s="2">
        <v>0.33</v>
      </c>
      <c r="GP104" s="2"/>
      <c r="GQ104" s="2">
        <v>9.5</v>
      </c>
      <c r="GR104" s="2">
        <v>11.1</v>
      </c>
      <c r="GS104" s="3">
        <v>0.39</v>
      </c>
      <c r="GT104" s="2">
        <v>3.2000000000000001E-2</v>
      </c>
      <c r="GU104" s="4"/>
      <c r="GV104" s="4"/>
      <c r="GW104" s="9"/>
      <c r="GX104" s="5">
        <f t="shared" si="9"/>
        <v>9.1999999999999993</v>
      </c>
    </row>
    <row r="105" spans="1:207" s="5" customFormat="1" ht="11.95" customHeight="1" x14ac:dyDescent="0.3">
      <c r="A105" s="10" t="s">
        <v>193</v>
      </c>
      <c r="B105" s="11">
        <v>9</v>
      </c>
      <c r="C105" s="12">
        <v>5.4</v>
      </c>
      <c r="D105" s="13" t="s">
        <v>411</v>
      </c>
      <c r="E105" s="14" t="s">
        <v>457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5">
        <v>2.69</v>
      </c>
      <c r="R105" s="15">
        <v>1.91</v>
      </c>
      <c r="S105" s="15">
        <v>1.45</v>
      </c>
      <c r="T105" s="16">
        <v>46</v>
      </c>
      <c r="U105" s="15">
        <v>0.85</v>
      </c>
      <c r="V105" s="16">
        <v>31.4</v>
      </c>
      <c r="W105" s="15">
        <v>0.99</v>
      </c>
      <c r="X105" s="16">
        <v>55.2</v>
      </c>
      <c r="Y105" s="16">
        <v>29.5</v>
      </c>
      <c r="Z105" s="16">
        <v>25.7</v>
      </c>
      <c r="AA105" s="15">
        <v>7.0000000000000007E-2</v>
      </c>
      <c r="AB105" s="15"/>
      <c r="AC105" s="15"/>
      <c r="AD105" s="4"/>
      <c r="AE105" s="15"/>
      <c r="AF105" s="4"/>
      <c r="AG105" s="6"/>
      <c r="AH105" s="6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15">
        <v>2.69</v>
      </c>
      <c r="AY105" s="15">
        <v>1.9</v>
      </c>
      <c r="AZ105" s="15">
        <v>1.45</v>
      </c>
      <c r="BA105" s="16">
        <v>46.2</v>
      </c>
      <c r="BB105" s="15">
        <v>0.86</v>
      </c>
      <c r="BC105" s="16">
        <v>31.6</v>
      </c>
      <c r="BD105" s="15">
        <v>0.99</v>
      </c>
      <c r="BE105" s="16">
        <v>55.2</v>
      </c>
      <c r="BF105" s="16">
        <v>29.5</v>
      </c>
      <c r="BG105" s="16">
        <v>25.7</v>
      </c>
      <c r="BH105" s="15">
        <v>0.08</v>
      </c>
      <c r="BI105" s="4"/>
      <c r="BJ105" s="4"/>
      <c r="BK105" s="4"/>
      <c r="BL105" s="8"/>
      <c r="CE105" s="2">
        <v>22.1</v>
      </c>
      <c r="CF105" s="2">
        <v>16.7</v>
      </c>
      <c r="CG105" s="2">
        <v>0.76</v>
      </c>
      <c r="CH105" s="2">
        <v>5.2999999999999999E-2</v>
      </c>
      <c r="CI105" s="2">
        <v>16</v>
      </c>
      <c r="CJ105" s="2">
        <v>3.5999999999999997E-2</v>
      </c>
      <c r="CK105" s="2">
        <v>10</v>
      </c>
      <c r="EY105" s="5">
        <v>2.69</v>
      </c>
      <c r="EZ105" s="5">
        <v>1.79</v>
      </c>
      <c r="FA105" s="5">
        <v>1.27</v>
      </c>
      <c r="FB105" s="5">
        <v>52.7</v>
      </c>
      <c r="FC105" s="5">
        <v>1.1100000000000001</v>
      </c>
      <c r="FD105" s="5">
        <v>40.6</v>
      </c>
      <c r="FE105" s="5">
        <v>0.98</v>
      </c>
      <c r="FF105" s="5">
        <v>55.2</v>
      </c>
      <c r="FG105" s="5">
        <v>29.5</v>
      </c>
      <c r="FH105" s="5">
        <v>25.7</v>
      </c>
      <c r="FI105" s="5">
        <v>0.43</v>
      </c>
      <c r="FO105" s="5">
        <v>7.8</v>
      </c>
      <c r="FP105" s="5">
        <v>7.1</v>
      </c>
      <c r="FQ105" s="5">
        <v>0.91</v>
      </c>
      <c r="FR105" s="5" t="str">
        <f t="shared" si="8"/>
        <v/>
      </c>
      <c r="FS105" s="5">
        <v>3.2000000000000001E-2</v>
      </c>
      <c r="GE105" s="5">
        <v>2.69</v>
      </c>
      <c r="GF105" s="5">
        <v>1.78</v>
      </c>
      <c r="GG105" s="5">
        <v>1.26</v>
      </c>
      <c r="GH105" s="5">
        <v>53.2</v>
      </c>
      <c r="GI105" s="5">
        <v>1.1399999999999999</v>
      </c>
      <c r="GJ105" s="5">
        <v>41.8</v>
      </c>
      <c r="GK105" s="5">
        <v>0.99</v>
      </c>
      <c r="GL105" s="5">
        <v>55.2</v>
      </c>
      <c r="GM105" s="5">
        <v>29.5</v>
      </c>
      <c r="GN105" s="5">
        <v>25.7</v>
      </c>
      <c r="GO105" s="5">
        <v>0.48</v>
      </c>
      <c r="GU105" s="2">
        <v>7.7</v>
      </c>
      <c r="GV105" s="2">
        <v>6.4</v>
      </c>
      <c r="GW105" s="2">
        <v>0.83</v>
      </c>
      <c r="GX105" s="5" t="str">
        <f t="shared" si="9"/>
        <v/>
      </c>
      <c r="GY105" s="2">
        <v>2.8000000000000001E-2</v>
      </c>
    </row>
    <row r="106" spans="1:207" s="5" customFormat="1" ht="11.95" customHeight="1" x14ac:dyDescent="0.3">
      <c r="A106" s="10" t="s">
        <v>206</v>
      </c>
      <c r="B106" s="11">
        <v>10</v>
      </c>
      <c r="C106" s="12">
        <v>0.4</v>
      </c>
      <c r="D106" s="13" t="s">
        <v>411</v>
      </c>
      <c r="E106" s="14" t="s">
        <v>457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5">
        <v>2.72</v>
      </c>
      <c r="R106" s="15">
        <v>1.97</v>
      </c>
      <c r="S106" s="15">
        <v>1.55</v>
      </c>
      <c r="T106" s="16">
        <v>43</v>
      </c>
      <c r="U106" s="15">
        <v>0.75</v>
      </c>
      <c r="V106" s="16">
        <v>27</v>
      </c>
      <c r="W106" s="15">
        <v>0.97</v>
      </c>
      <c r="X106" s="16">
        <v>48.7</v>
      </c>
      <c r="Y106" s="16">
        <v>25.1</v>
      </c>
      <c r="Z106" s="16">
        <v>23.6</v>
      </c>
      <c r="AA106" s="15">
        <v>0.08</v>
      </c>
      <c r="AB106" s="15"/>
      <c r="AC106" s="15"/>
      <c r="AD106" s="4"/>
      <c r="AE106" s="15"/>
      <c r="AF106" s="4"/>
      <c r="AG106" s="6"/>
      <c r="AH106" s="6"/>
      <c r="AI106" s="2">
        <v>15.8</v>
      </c>
      <c r="AJ106" s="4">
        <v>17.8</v>
      </c>
      <c r="AK106" s="3">
        <v>0.35</v>
      </c>
      <c r="AL106" s="2">
        <v>8.5999999999999993E-2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15">
        <v>2.72</v>
      </c>
      <c r="AY106" s="15">
        <v>1.97</v>
      </c>
      <c r="AZ106" s="15">
        <v>1.55</v>
      </c>
      <c r="BA106" s="16">
        <v>43</v>
      </c>
      <c r="BB106" s="15">
        <v>0.75</v>
      </c>
      <c r="BC106" s="16">
        <v>26.9</v>
      </c>
      <c r="BD106" s="15">
        <v>0.97</v>
      </c>
      <c r="BE106" s="16">
        <v>48.7</v>
      </c>
      <c r="BF106" s="16">
        <v>25.1</v>
      </c>
      <c r="BG106" s="16">
        <v>23.6</v>
      </c>
      <c r="BH106" s="15">
        <v>0.08</v>
      </c>
      <c r="BI106" s="4"/>
      <c r="BJ106" s="4">
        <v>16.899999999999999</v>
      </c>
      <c r="BK106" s="2">
        <v>16.899999999999999</v>
      </c>
      <c r="BL106" s="3">
        <v>0.32</v>
      </c>
      <c r="BM106" s="2">
        <v>7.5999999999999998E-2</v>
      </c>
      <c r="BN106" s="17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>
        <v>2.72</v>
      </c>
      <c r="CX106" s="2">
        <v>1.92</v>
      </c>
      <c r="CY106" s="2">
        <v>1.47</v>
      </c>
      <c r="CZ106" s="2">
        <v>45.9</v>
      </c>
      <c r="DA106" s="2">
        <v>0.85</v>
      </c>
      <c r="DB106" s="2">
        <v>30.4</v>
      </c>
      <c r="DC106" s="2">
        <v>0.98</v>
      </c>
      <c r="DD106" s="2">
        <v>48.7</v>
      </c>
      <c r="DE106" s="2">
        <v>25.1</v>
      </c>
      <c r="DF106" s="2">
        <v>23.6</v>
      </c>
      <c r="DG106" s="2">
        <v>0.22</v>
      </c>
      <c r="DH106" s="2"/>
      <c r="DI106" s="3">
        <v>13.2</v>
      </c>
      <c r="DJ106" s="2">
        <v>14.4</v>
      </c>
      <c r="DK106" s="3">
        <v>0.33</v>
      </c>
      <c r="DL106" s="2">
        <v>7.0000000000000007E-2</v>
      </c>
      <c r="DM106" s="2"/>
      <c r="DN106" s="2"/>
      <c r="DO106" s="2"/>
      <c r="DP106" s="19"/>
      <c r="DX106" s="5">
        <v>2.72</v>
      </c>
      <c r="DY106" s="5">
        <v>1.9</v>
      </c>
      <c r="DZ106" s="5">
        <v>1.45</v>
      </c>
      <c r="EA106" s="5">
        <v>46.7</v>
      </c>
      <c r="EB106" s="5">
        <v>0.88</v>
      </c>
      <c r="EC106" s="5">
        <v>31</v>
      </c>
      <c r="ED106" s="5">
        <v>0.96</v>
      </c>
      <c r="EE106" s="5">
        <v>48.7</v>
      </c>
      <c r="EF106" s="5">
        <v>25.1</v>
      </c>
      <c r="EG106" s="5">
        <v>23.6</v>
      </c>
      <c r="EH106" s="5">
        <v>0.25</v>
      </c>
      <c r="EJ106" s="22">
        <v>9.6999999999999993</v>
      </c>
      <c r="EK106" s="22">
        <v>10.199999999999999</v>
      </c>
      <c r="EL106" s="22">
        <v>0.35</v>
      </c>
      <c r="EM106" s="5">
        <v>0.04</v>
      </c>
      <c r="EO106" s="2"/>
      <c r="EP106" s="2"/>
      <c r="EQ106" s="19"/>
      <c r="EY106" s="2">
        <v>2.72</v>
      </c>
      <c r="EZ106" s="2">
        <v>1.9</v>
      </c>
      <c r="FA106" s="2">
        <v>1.44</v>
      </c>
      <c r="FB106" s="2">
        <v>47.2</v>
      </c>
      <c r="FC106" s="2">
        <v>0.89</v>
      </c>
      <c r="FD106" s="2">
        <v>32.200000000000003</v>
      </c>
      <c r="FE106" s="2">
        <v>0.98</v>
      </c>
      <c r="FF106" s="2">
        <v>48.7</v>
      </c>
      <c r="FG106" s="2">
        <v>25.1</v>
      </c>
      <c r="FH106" s="2">
        <v>23.6</v>
      </c>
      <c r="FI106" s="2">
        <v>0.3</v>
      </c>
      <c r="FK106" s="22">
        <v>9.3000000000000007</v>
      </c>
      <c r="FL106" s="22">
        <v>10</v>
      </c>
      <c r="FM106" s="22">
        <v>0.34</v>
      </c>
      <c r="FN106" s="5">
        <v>0.04</v>
      </c>
      <c r="FR106" s="5">
        <f t="shared" si="8"/>
        <v>8.6</v>
      </c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>
        <v>2.72</v>
      </c>
      <c r="GF106" s="2">
        <v>1.89</v>
      </c>
      <c r="GG106" s="2">
        <v>1.42</v>
      </c>
      <c r="GH106" s="2">
        <v>47.9</v>
      </c>
      <c r="GI106" s="2">
        <v>0.92</v>
      </c>
      <c r="GJ106" s="2">
        <v>33.200000000000003</v>
      </c>
      <c r="GK106" s="2">
        <v>0.98</v>
      </c>
      <c r="GL106" s="2">
        <v>48.7</v>
      </c>
      <c r="GM106" s="2">
        <v>25.1</v>
      </c>
      <c r="GN106" s="2">
        <v>23.6</v>
      </c>
      <c r="GO106" s="2">
        <v>0.34</v>
      </c>
      <c r="GP106" s="2"/>
      <c r="GQ106" s="2">
        <v>8.9</v>
      </c>
      <c r="GR106" s="2">
        <v>9.6</v>
      </c>
      <c r="GS106" s="3">
        <v>0.37</v>
      </c>
      <c r="GT106" s="2">
        <v>3.5999999999999997E-2</v>
      </c>
      <c r="GU106" s="4"/>
      <c r="GV106" s="4"/>
      <c r="GW106" s="9"/>
      <c r="GX106" s="5">
        <f t="shared" si="9"/>
        <v>8</v>
      </c>
    </row>
    <row r="107" spans="1:207" s="5" customFormat="1" ht="11.95" customHeight="1" x14ac:dyDescent="0.3">
      <c r="A107" s="10" t="s">
        <v>312</v>
      </c>
      <c r="B107" s="11">
        <v>17</v>
      </c>
      <c r="C107" s="12">
        <v>5.8</v>
      </c>
      <c r="D107" s="13" t="s">
        <v>411</v>
      </c>
      <c r="E107" s="14" t="s">
        <v>457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5">
        <v>2.71</v>
      </c>
      <c r="R107" s="15">
        <v>2.0099999999999998</v>
      </c>
      <c r="S107" s="15">
        <v>1.6</v>
      </c>
      <c r="T107" s="16">
        <v>40.799999999999997</v>
      </c>
      <c r="U107" s="15">
        <v>0.69</v>
      </c>
      <c r="V107" s="16">
        <v>25.3</v>
      </c>
      <c r="W107" s="15">
        <v>0.99</v>
      </c>
      <c r="X107" s="16">
        <v>43.4</v>
      </c>
      <c r="Y107" s="16">
        <v>22.9</v>
      </c>
      <c r="Z107" s="16">
        <v>20.5</v>
      </c>
      <c r="AA107" s="15">
        <v>0.12</v>
      </c>
      <c r="AB107" s="15"/>
      <c r="AC107" s="15"/>
      <c r="AD107" s="4"/>
      <c r="AE107" s="15"/>
      <c r="AF107" s="4"/>
      <c r="AG107" s="6"/>
      <c r="AH107" s="6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15">
        <v>2.71</v>
      </c>
      <c r="AY107" s="15">
        <v>2</v>
      </c>
      <c r="AZ107" s="15">
        <v>1.6</v>
      </c>
      <c r="BA107" s="16">
        <v>41</v>
      </c>
      <c r="BB107" s="15">
        <v>0.7</v>
      </c>
      <c r="BC107" s="16">
        <v>25.1</v>
      </c>
      <c r="BD107" s="15">
        <v>0.98</v>
      </c>
      <c r="BE107" s="16">
        <v>43.4</v>
      </c>
      <c r="BF107" s="16">
        <v>22.9</v>
      </c>
      <c r="BG107" s="16">
        <v>20.5</v>
      </c>
      <c r="BH107" s="15">
        <v>0.11</v>
      </c>
      <c r="BI107" s="4"/>
      <c r="BJ107" s="4"/>
      <c r="BK107" s="4"/>
      <c r="BL107" s="8"/>
      <c r="CE107" s="2">
        <v>21.1</v>
      </c>
      <c r="CF107" s="2">
        <v>17.399999999999999</v>
      </c>
      <c r="CG107" s="2">
        <v>0.83</v>
      </c>
      <c r="CH107" s="2">
        <v>6.0999999999999999E-2</v>
      </c>
      <c r="CI107" s="2">
        <v>17</v>
      </c>
      <c r="CJ107" s="2">
        <v>4.3999999999999997E-2</v>
      </c>
      <c r="CK107" s="2">
        <v>11</v>
      </c>
      <c r="EY107" s="5">
        <v>2.71</v>
      </c>
      <c r="EZ107" s="5">
        <v>1.88</v>
      </c>
      <c r="FA107" s="5">
        <v>1.4</v>
      </c>
      <c r="FB107" s="5">
        <v>48.4</v>
      </c>
      <c r="FC107" s="5">
        <v>0.94</v>
      </c>
      <c r="FD107" s="5">
        <v>34.4</v>
      </c>
      <c r="FE107" s="5">
        <v>0.99</v>
      </c>
      <c r="FF107" s="5">
        <v>43.4</v>
      </c>
      <c r="FG107" s="5">
        <v>22.9</v>
      </c>
      <c r="FH107" s="5">
        <v>20.5</v>
      </c>
      <c r="FI107" s="5">
        <v>0.56000000000000005</v>
      </c>
      <c r="FO107" s="5">
        <v>8.4</v>
      </c>
      <c r="FP107" s="5">
        <v>7.6</v>
      </c>
      <c r="FQ107" s="5">
        <v>0.9</v>
      </c>
      <c r="FR107" s="5" t="str">
        <f t="shared" si="8"/>
        <v/>
      </c>
      <c r="FS107" s="5">
        <v>2.7E-2</v>
      </c>
      <c r="GE107" s="5">
        <v>2.71</v>
      </c>
      <c r="GF107" s="5">
        <v>1.86</v>
      </c>
      <c r="GG107" s="5">
        <v>1.37</v>
      </c>
      <c r="GH107" s="5">
        <v>49.3</v>
      </c>
      <c r="GI107" s="5">
        <v>0.97</v>
      </c>
      <c r="GJ107" s="5">
        <v>35.299999999999997</v>
      </c>
      <c r="GK107" s="5">
        <v>0.98</v>
      </c>
      <c r="GL107" s="5">
        <v>43.4</v>
      </c>
      <c r="GM107" s="5">
        <v>22.9</v>
      </c>
      <c r="GN107" s="5">
        <v>20.5</v>
      </c>
      <c r="GO107" s="5">
        <v>0.6</v>
      </c>
      <c r="GU107" s="2">
        <v>6.8</v>
      </c>
      <c r="GV107" s="2">
        <v>5.3</v>
      </c>
      <c r="GW107" s="2">
        <v>0.79</v>
      </c>
      <c r="GX107" s="5" t="str">
        <f t="shared" si="9"/>
        <v/>
      </c>
      <c r="GY107" s="2">
        <v>3.2000000000000001E-2</v>
      </c>
    </row>
    <row r="108" spans="1:207" s="5" customFormat="1" ht="11.95" customHeight="1" x14ac:dyDescent="0.3">
      <c r="A108" s="10" t="s">
        <v>339</v>
      </c>
      <c r="B108" s="11">
        <v>19</v>
      </c>
      <c r="C108" s="12">
        <v>5.8</v>
      </c>
      <c r="D108" s="13" t="s">
        <v>411</v>
      </c>
      <c r="E108" s="14" t="s">
        <v>457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5">
        <v>2.71</v>
      </c>
      <c r="R108" s="15">
        <v>1.86</v>
      </c>
      <c r="S108" s="15">
        <v>1.39</v>
      </c>
      <c r="T108" s="16">
        <v>48.7</v>
      </c>
      <c r="U108" s="15">
        <v>0.95</v>
      </c>
      <c r="V108" s="16">
        <v>33.9</v>
      </c>
      <c r="W108" s="15">
        <v>0.97</v>
      </c>
      <c r="X108" s="16">
        <v>59.7</v>
      </c>
      <c r="Y108" s="16">
        <v>33.4</v>
      </c>
      <c r="Z108" s="16">
        <v>26.3</v>
      </c>
      <c r="AA108" s="15">
        <v>0.02</v>
      </c>
      <c r="AB108" s="15"/>
      <c r="AC108" s="15"/>
      <c r="AD108" s="4"/>
      <c r="AE108" s="15"/>
      <c r="AF108" s="4"/>
      <c r="AG108" s="6"/>
      <c r="AH108" s="6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15">
        <v>2.71</v>
      </c>
      <c r="AY108" s="15">
        <v>1.85</v>
      </c>
      <c r="AZ108" s="15">
        <v>1.38</v>
      </c>
      <c r="BA108" s="16">
        <v>49.2</v>
      </c>
      <c r="BB108" s="15">
        <v>0.97</v>
      </c>
      <c r="BC108" s="16">
        <v>34.700000000000003</v>
      </c>
      <c r="BD108" s="15">
        <v>0.97</v>
      </c>
      <c r="BE108" s="16">
        <v>59.7</v>
      </c>
      <c r="BF108" s="16">
        <v>33.4</v>
      </c>
      <c r="BG108" s="16">
        <v>26.3</v>
      </c>
      <c r="BH108" s="15">
        <v>0.05</v>
      </c>
      <c r="BI108" s="4"/>
      <c r="BJ108" s="4"/>
      <c r="BK108" s="4"/>
      <c r="BL108" s="8"/>
      <c r="CE108" s="2">
        <v>20.3</v>
      </c>
      <c r="CF108" s="2">
        <v>14.7</v>
      </c>
      <c r="CG108" s="2">
        <v>0.72</v>
      </c>
      <c r="CH108" s="2">
        <v>4.9000000000000002E-2</v>
      </c>
      <c r="CI108" s="2">
        <v>12</v>
      </c>
      <c r="CJ108" s="2">
        <v>3.4000000000000002E-2</v>
      </c>
      <c r="CK108" s="2">
        <v>7</v>
      </c>
      <c r="EY108" s="5">
        <v>2.71</v>
      </c>
      <c r="EZ108" s="5">
        <v>1.76</v>
      </c>
      <c r="FA108" s="5">
        <v>1.23</v>
      </c>
      <c r="FB108" s="5">
        <v>54.6</v>
      </c>
      <c r="FC108" s="5">
        <v>1.2</v>
      </c>
      <c r="FD108" s="5">
        <v>43.1</v>
      </c>
      <c r="FE108" s="5">
        <v>0.97</v>
      </c>
      <c r="FF108" s="5">
        <v>59.7</v>
      </c>
      <c r="FG108" s="5">
        <v>33.4</v>
      </c>
      <c r="FH108" s="5">
        <v>26.3</v>
      </c>
      <c r="FI108" s="5">
        <v>0.37</v>
      </c>
      <c r="FO108" s="5">
        <v>9.1</v>
      </c>
      <c r="FP108" s="5">
        <v>7.5</v>
      </c>
      <c r="FQ108" s="5">
        <v>0.82</v>
      </c>
      <c r="FR108" s="5" t="str">
        <f t="shared" si="8"/>
        <v/>
      </c>
      <c r="FS108" s="5">
        <v>3.4000000000000002E-2</v>
      </c>
      <c r="GE108" s="5">
        <v>2.71</v>
      </c>
      <c r="GF108" s="5">
        <v>1.76</v>
      </c>
      <c r="GG108" s="5">
        <v>1.22</v>
      </c>
      <c r="GH108" s="5">
        <v>55</v>
      </c>
      <c r="GI108" s="5">
        <v>1.22</v>
      </c>
      <c r="GJ108" s="5">
        <v>44.4</v>
      </c>
      <c r="GK108" s="5">
        <v>0.98</v>
      </c>
      <c r="GL108" s="5">
        <v>59.7</v>
      </c>
      <c r="GM108" s="5">
        <v>33.4</v>
      </c>
      <c r="GN108" s="5">
        <v>26.3</v>
      </c>
      <c r="GO108" s="5">
        <v>0.42</v>
      </c>
      <c r="GU108" s="2">
        <v>9.1</v>
      </c>
      <c r="GV108" s="2">
        <v>7.5</v>
      </c>
      <c r="GW108" s="2">
        <v>0.83</v>
      </c>
      <c r="GX108" s="5" t="str">
        <f t="shared" si="9"/>
        <v/>
      </c>
      <c r="GY108" s="2">
        <v>0.03</v>
      </c>
    </row>
    <row r="109" spans="1:207" s="5" customFormat="1" ht="11.95" customHeight="1" x14ac:dyDescent="0.3">
      <c r="A109" s="10" t="s">
        <v>378</v>
      </c>
      <c r="B109" s="11">
        <v>21</v>
      </c>
      <c r="C109" s="12">
        <v>0.8</v>
      </c>
      <c r="D109" s="13" t="s">
        <v>410</v>
      </c>
      <c r="E109" s="14" t="s">
        <v>457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15">
        <v>2.73</v>
      </c>
      <c r="R109" s="15">
        <v>1.94</v>
      </c>
      <c r="S109" s="15">
        <v>1.59</v>
      </c>
      <c r="T109" s="16">
        <v>41.7</v>
      </c>
      <c r="U109" s="15">
        <v>0.71</v>
      </c>
      <c r="V109" s="16">
        <v>21.8</v>
      </c>
      <c r="W109" s="15">
        <v>0.83</v>
      </c>
      <c r="X109" s="16">
        <v>51.5</v>
      </c>
      <c r="Y109" s="16">
        <v>28.1</v>
      </c>
      <c r="Z109" s="16">
        <v>23.4</v>
      </c>
      <c r="AA109" s="15">
        <v>-0.27</v>
      </c>
      <c r="AB109" s="15"/>
      <c r="AC109" s="15"/>
      <c r="AD109" s="4"/>
      <c r="AE109" s="15"/>
      <c r="AF109" s="4"/>
      <c r="AG109" s="6"/>
      <c r="AH109" s="6"/>
      <c r="AI109" s="2">
        <v>22.1</v>
      </c>
      <c r="AJ109" s="4">
        <v>22.9</v>
      </c>
      <c r="AK109" s="3">
        <v>0.23</v>
      </c>
      <c r="AL109" s="2">
        <v>0.11600000000000001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15">
        <v>2.73</v>
      </c>
      <c r="AY109" s="15">
        <v>2</v>
      </c>
      <c r="AZ109" s="15">
        <v>1.59</v>
      </c>
      <c r="BA109" s="16">
        <v>41.7</v>
      </c>
      <c r="BB109" s="15">
        <v>0.72</v>
      </c>
      <c r="BC109" s="16">
        <v>25.7</v>
      </c>
      <c r="BD109" s="15">
        <v>0.98</v>
      </c>
      <c r="BE109" s="16">
        <v>51.5</v>
      </c>
      <c r="BF109" s="16">
        <v>28.1</v>
      </c>
      <c r="BG109" s="16">
        <v>23.4</v>
      </c>
      <c r="BH109" s="15">
        <v>-0.1</v>
      </c>
      <c r="BI109" s="4"/>
      <c r="BJ109" s="4">
        <v>17.600000000000001</v>
      </c>
      <c r="BK109" s="2">
        <v>17.600000000000001</v>
      </c>
      <c r="BL109" s="3">
        <v>0.22</v>
      </c>
      <c r="BM109" s="2">
        <v>9.0999999999999998E-2</v>
      </c>
      <c r="BN109" s="17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>
        <v>2.73</v>
      </c>
      <c r="CX109" s="2">
        <v>1.93</v>
      </c>
      <c r="CY109" s="2">
        <v>1.48</v>
      </c>
      <c r="CZ109" s="2">
        <v>45.8</v>
      </c>
      <c r="DA109" s="2">
        <v>0.85</v>
      </c>
      <c r="DB109" s="2">
        <v>30.5</v>
      </c>
      <c r="DC109" s="2">
        <v>0.98</v>
      </c>
      <c r="DD109" s="2">
        <v>51.5</v>
      </c>
      <c r="DE109" s="2">
        <v>28.1</v>
      </c>
      <c r="DF109" s="2">
        <v>23.4</v>
      </c>
      <c r="DG109" s="2">
        <v>0.1</v>
      </c>
      <c r="DH109" s="2"/>
      <c r="DI109" s="3">
        <v>15</v>
      </c>
      <c r="DJ109" s="2">
        <v>16.600000000000001</v>
      </c>
      <c r="DK109" s="3">
        <v>0.36</v>
      </c>
      <c r="DL109" s="2">
        <v>0.08</v>
      </c>
      <c r="DM109" s="2"/>
      <c r="DN109" s="2"/>
      <c r="DO109" s="2"/>
      <c r="DP109" s="19"/>
      <c r="DX109" s="5">
        <v>2.73</v>
      </c>
      <c r="DY109" s="5">
        <v>1.89</v>
      </c>
      <c r="DZ109" s="5">
        <v>1.41</v>
      </c>
      <c r="EA109" s="5">
        <v>48.2</v>
      </c>
      <c r="EB109" s="5">
        <v>0.93</v>
      </c>
      <c r="EC109" s="5">
        <v>33.700000000000003</v>
      </c>
      <c r="ED109" s="5">
        <v>0.99</v>
      </c>
      <c r="EE109" s="5">
        <v>51.5</v>
      </c>
      <c r="EF109" s="5">
        <v>28.1</v>
      </c>
      <c r="EG109" s="5">
        <v>23.4</v>
      </c>
      <c r="EH109" s="5">
        <v>0.24</v>
      </c>
      <c r="EJ109" s="22">
        <v>9.3000000000000007</v>
      </c>
      <c r="EK109" s="22">
        <v>10</v>
      </c>
      <c r="EL109" s="22">
        <v>0.37</v>
      </c>
      <c r="EM109" s="5">
        <v>3.7999999999999999E-2</v>
      </c>
      <c r="EO109" s="2"/>
      <c r="EP109" s="2"/>
      <c r="EQ109" s="19"/>
      <c r="EY109" s="2">
        <v>2.73</v>
      </c>
      <c r="EZ109" s="2">
        <v>1.85</v>
      </c>
      <c r="FA109" s="2">
        <v>1.36</v>
      </c>
      <c r="FB109" s="2">
        <v>50.2</v>
      </c>
      <c r="FC109" s="2">
        <v>1.01</v>
      </c>
      <c r="FD109" s="2">
        <v>36.200000000000003</v>
      </c>
      <c r="FE109" s="2">
        <v>0.98</v>
      </c>
      <c r="FF109" s="2">
        <v>51.5</v>
      </c>
      <c r="FG109" s="2">
        <v>28.1</v>
      </c>
      <c r="FH109" s="2">
        <v>23.4</v>
      </c>
      <c r="FI109" s="2">
        <v>0.35</v>
      </c>
      <c r="FK109" s="22">
        <v>9.3000000000000007</v>
      </c>
      <c r="FL109" s="22">
        <v>9.9</v>
      </c>
      <c r="FM109" s="22">
        <v>0.35</v>
      </c>
      <c r="FN109" s="5">
        <v>3.9E-2</v>
      </c>
      <c r="FR109" s="5">
        <f t="shared" si="8"/>
        <v>8.5</v>
      </c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>
        <v>2.73</v>
      </c>
      <c r="GF109" s="2">
        <v>1.86</v>
      </c>
      <c r="GG109" s="2">
        <v>1.37</v>
      </c>
      <c r="GH109" s="2">
        <v>49.7</v>
      </c>
      <c r="GI109" s="2">
        <v>0.99</v>
      </c>
      <c r="GJ109" s="2">
        <v>35.700000000000003</v>
      </c>
      <c r="GK109" s="2">
        <v>0.99</v>
      </c>
      <c r="GL109" s="2">
        <v>51.5</v>
      </c>
      <c r="GM109" s="2">
        <v>28.1</v>
      </c>
      <c r="GN109" s="2">
        <v>23.4</v>
      </c>
      <c r="GO109" s="2">
        <v>0.32</v>
      </c>
      <c r="GP109" s="2"/>
      <c r="GQ109" s="2">
        <v>10.4</v>
      </c>
      <c r="GR109" s="2">
        <v>11.8</v>
      </c>
      <c r="GS109" s="3">
        <v>0.36</v>
      </c>
      <c r="GT109" s="2">
        <v>3.7999999999999999E-2</v>
      </c>
      <c r="GU109" s="4"/>
      <c r="GV109" s="4"/>
      <c r="GW109" s="9"/>
      <c r="GX109" s="5">
        <f t="shared" si="9"/>
        <v>9.8000000000000007</v>
      </c>
    </row>
    <row r="110" spans="1:207" s="5" customFormat="1" ht="11.95" customHeight="1" x14ac:dyDescent="0.3">
      <c r="A110" s="10" t="s">
        <v>77</v>
      </c>
      <c r="B110" s="10" t="s">
        <v>431</v>
      </c>
      <c r="C110" s="12">
        <v>1.8</v>
      </c>
      <c r="D110" s="13" t="s">
        <v>410</v>
      </c>
      <c r="E110" s="14" t="s">
        <v>457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15">
        <v>2.74</v>
      </c>
      <c r="R110" s="15">
        <v>2.0499999999999998</v>
      </c>
      <c r="S110" s="15">
        <v>1.66</v>
      </c>
      <c r="T110" s="16">
        <v>39.5</v>
      </c>
      <c r="U110" s="15">
        <v>0.65</v>
      </c>
      <c r="V110" s="16">
        <v>23.6</v>
      </c>
      <c r="W110" s="15">
        <v>0.99</v>
      </c>
      <c r="X110" s="16">
        <v>48.5</v>
      </c>
      <c r="Y110" s="16">
        <v>25.4</v>
      </c>
      <c r="Z110" s="16">
        <v>23.1</v>
      </c>
      <c r="AA110" s="15">
        <v>-0.08</v>
      </c>
      <c r="AB110" s="15"/>
      <c r="AC110" s="15"/>
      <c r="AD110" s="4"/>
      <c r="AE110" s="15"/>
      <c r="AF110" s="4"/>
      <c r="AG110" s="6"/>
      <c r="AH110" s="6"/>
      <c r="AI110" s="4"/>
      <c r="AJ110" s="4"/>
      <c r="AK110" s="4"/>
      <c r="AL110" s="7"/>
      <c r="AM110" s="23"/>
      <c r="AN110" s="23"/>
      <c r="AV110" s="24"/>
      <c r="AW110" s="24"/>
      <c r="AX110" s="24"/>
      <c r="AY110" s="24"/>
      <c r="FR110" s="5" t="str">
        <f t="shared" si="8"/>
        <v/>
      </c>
      <c r="GX110" s="5" t="str">
        <f t="shared" si="9"/>
        <v/>
      </c>
    </row>
    <row r="111" spans="1:207" s="5" customFormat="1" ht="11.95" customHeight="1" x14ac:dyDescent="0.3">
      <c r="A111" s="10" t="s">
        <v>105</v>
      </c>
      <c r="B111" s="10" t="s">
        <v>433</v>
      </c>
      <c r="C111" s="12">
        <v>1.8</v>
      </c>
      <c r="D111" s="13" t="s">
        <v>410</v>
      </c>
      <c r="E111" s="14" t="s">
        <v>457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15">
        <v>2.73</v>
      </c>
      <c r="R111" s="15">
        <v>1.94</v>
      </c>
      <c r="S111" s="15">
        <v>1.53</v>
      </c>
      <c r="T111" s="16">
        <v>43.8</v>
      </c>
      <c r="U111" s="15">
        <v>0.78</v>
      </c>
      <c r="V111" s="16">
        <v>26.5</v>
      </c>
      <c r="W111" s="15">
        <v>0.93</v>
      </c>
      <c r="X111" s="16">
        <v>53.3</v>
      </c>
      <c r="Y111" s="16">
        <v>30.2</v>
      </c>
      <c r="Z111" s="16">
        <v>23.1</v>
      </c>
      <c r="AA111" s="15">
        <v>-0.16</v>
      </c>
      <c r="AB111" s="15"/>
      <c r="AC111" s="15"/>
      <c r="AD111" s="4"/>
      <c r="AE111" s="15"/>
      <c r="AF111" s="4"/>
      <c r="AG111" s="6"/>
      <c r="AH111" s="6"/>
      <c r="AI111" s="4"/>
      <c r="AJ111" s="4"/>
      <c r="AK111" s="4"/>
      <c r="AL111" s="4"/>
      <c r="AM111" s="23"/>
      <c r="AN111" s="23"/>
      <c r="AV111" s="24"/>
      <c r="AW111" s="24"/>
      <c r="AX111" s="24"/>
      <c r="AY111" s="24"/>
      <c r="FR111" s="5" t="str">
        <f t="shared" si="8"/>
        <v/>
      </c>
      <c r="GX111" s="5" t="str">
        <f t="shared" si="9"/>
        <v/>
      </c>
    </row>
    <row r="112" spans="1:207" s="5" customFormat="1" ht="11.95" customHeight="1" x14ac:dyDescent="0.3">
      <c r="A112" s="10" t="s">
        <v>107</v>
      </c>
      <c r="B112" s="10" t="s">
        <v>433</v>
      </c>
      <c r="C112" s="12">
        <v>6.4</v>
      </c>
      <c r="D112" s="13" t="s">
        <v>410</v>
      </c>
      <c r="E112" s="14" t="s">
        <v>457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15">
        <v>2.71</v>
      </c>
      <c r="R112" s="15">
        <v>1.94</v>
      </c>
      <c r="S112" s="15">
        <v>1.5</v>
      </c>
      <c r="T112" s="16">
        <v>44.8</v>
      </c>
      <c r="U112" s="15">
        <v>0.81</v>
      </c>
      <c r="V112" s="16">
        <v>29.6</v>
      </c>
      <c r="W112" s="15">
        <v>0.99</v>
      </c>
      <c r="X112" s="16">
        <v>55.4</v>
      </c>
      <c r="Y112" s="16">
        <v>30.3</v>
      </c>
      <c r="Z112" s="16">
        <v>25.1</v>
      </c>
      <c r="AA112" s="15">
        <v>-0.03</v>
      </c>
      <c r="AB112" s="15"/>
      <c r="AC112" s="15"/>
      <c r="AD112" s="4"/>
      <c r="AE112" s="15"/>
      <c r="AF112" s="4"/>
      <c r="AG112" s="6"/>
      <c r="AH112" s="6"/>
      <c r="AI112" s="4"/>
      <c r="AJ112" s="4"/>
      <c r="AK112" s="4"/>
      <c r="AL112" s="4"/>
      <c r="AM112" s="23"/>
      <c r="AN112" s="23"/>
      <c r="AV112" s="24"/>
      <c r="AW112" s="24"/>
      <c r="AX112" s="24"/>
      <c r="AY112" s="24"/>
      <c r="FR112" s="5" t="str">
        <f t="shared" si="8"/>
        <v/>
      </c>
      <c r="GX112" s="5" t="str">
        <f t="shared" si="9"/>
        <v/>
      </c>
    </row>
    <row r="113" spans="1:206" s="5" customFormat="1" ht="11.95" customHeight="1" x14ac:dyDescent="0.3">
      <c r="A113" s="10" t="s">
        <v>110</v>
      </c>
      <c r="B113" s="10" t="s">
        <v>433</v>
      </c>
      <c r="C113" s="12">
        <v>8.8000000000000007</v>
      </c>
      <c r="D113" s="13" t="s">
        <v>411</v>
      </c>
      <c r="E113" s="14" t="s">
        <v>457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5">
        <v>2.71</v>
      </c>
      <c r="R113" s="15">
        <v>1.82</v>
      </c>
      <c r="S113" s="15">
        <v>1.37</v>
      </c>
      <c r="T113" s="16">
        <v>49.3</v>
      </c>
      <c r="U113" s="15">
        <v>0.97</v>
      </c>
      <c r="V113" s="16">
        <v>32.5</v>
      </c>
      <c r="W113" s="15">
        <v>0.91</v>
      </c>
      <c r="X113" s="16">
        <v>54.4</v>
      </c>
      <c r="Y113" s="16">
        <v>28.1</v>
      </c>
      <c r="Z113" s="16">
        <v>26.3</v>
      </c>
      <c r="AA113" s="15">
        <v>0.17</v>
      </c>
      <c r="AB113" s="15"/>
      <c r="AC113" s="15"/>
      <c r="AD113" s="4"/>
      <c r="AE113" s="15"/>
      <c r="AF113" s="4"/>
      <c r="AG113" s="6"/>
      <c r="AH113" s="6"/>
      <c r="AI113" s="4"/>
      <c r="AJ113" s="4"/>
      <c r="AK113" s="4"/>
      <c r="AL113" s="4"/>
      <c r="AM113" s="23"/>
      <c r="AN113" s="23"/>
      <c r="AV113" s="24"/>
      <c r="AW113" s="24"/>
      <c r="AX113" s="24"/>
      <c r="AY113" s="24"/>
      <c r="FR113" s="5" t="str">
        <f t="shared" si="8"/>
        <v/>
      </c>
      <c r="GX113" s="5" t="str">
        <f t="shared" si="9"/>
        <v/>
      </c>
    </row>
    <row r="114" spans="1:206" s="5" customFormat="1" ht="11.95" customHeight="1" x14ac:dyDescent="0.3">
      <c r="A114" s="10" t="s">
        <v>112</v>
      </c>
      <c r="B114" s="10" t="s">
        <v>433</v>
      </c>
      <c r="C114" s="12">
        <v>9.8000000000000007</v>
      </c>
      <c r="D114" s="13" t="s">
        <v>410</v>
      </c>
      <c r="E114" s="14" t="s">
        <v>457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5">
        <v>2.7</v>
      </c>
      <c r="R114" s="15">
        <v>1.92</v>
      </c>
      <c r="S114" s="15">
        <v>1.54</v>
      </c>
      <c r="T114" s="16">
        <v>42.8</v>
      </c>
      <c r="U114" s="15">
        <v>0.75</v>
      </c>
      <c r="V114" s="16">
        <v>24.4</v>
      </c>
      <c r="W114" s="15">
        <v>0.88</v>
      </c>
      <c r="X114" s="16">
        <v>44.4</v>
      </c>
      <c r="Y114" s="16">
        <v>26.5</v>
      </c>
      <c r="Z114" s="16">
        <v>17.899999999999999</v>
      </c>
      <c r="AA114" s="15">
        <v>-0.12</v>
      </c>
      <c r="AB114" s="15"/>
      <c r="AC114" s="15"/>
      <c r="AD114" s="4"/>
      <c r="AE114" s="15"/>
      <c r="AF114" s="4"/>
      <c r="AG114" s="6"/>
      <c r="AH114" s="6"/>
      <c r="AI114" s="4"/>
      <c r="AJ114" s="4"/>
      <c r="AK114" s="4"/>
      <c r="AL114" s="4"/>
      <c r="AM114" s="23"/>
      <c r="AN114" s="23"/>
      <c r="AV114" s="24"/>
      <c r="AW114" s="24"/>
      <c r="AX114" s="24"/>
      <c r="AY114" s="24"/>
      <c r="FR114" s="5" t="str">
        <f t="shared" si="8"/>
        <v/>
      </c>
      <c r="GX114" s="5" t="str">
        <f t="shared" si="9"/>
        <v/>
      </c>
    </row>
    <row r="115" spans="1:206" s="5" customFormat="1" ht="11.95" customHeight="1" x14ac:dyDescent="0.3">
      <c r="A115" s="10" t="s">
        <v>115</v>
      </c>
      <c r="B115" s="10" t="s">
        <v>433</v>
      </c>
      <c r="C115" s="12">
        <v>11.4</v>
      </c>
      <c r="D115" s="13" t="s">
        <v>410</v>
      </c>
      <c r="E115" s="14" t="s">
        <v>457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5">
        <v>2.68</v>
      </c>
      <c r="R115" s="15">
        <v>1.93</v>
      </c>
      <c r="S115" s="15">
        <v>1.54</v>
      </c>
      <c r="T115" s="16">
        <v>42.6</v>
      </c>
      <c r="U115" s="15">
        <v>0.74</v>
      </c>
      <c r="V115" s="16">
        <v>25.4</v>
      </c>
      <c r="W115" s="15">
        <v>0.92</v>
      </c>
      <c r="X115" s="16">
        <v>46.9</v>
      </c>
      <c r="Y115" s="16">
        <v>27.7</v>
      </c>
      <c r="Z115" s="16">
        <v>19.2</v>
      </c>
      <c r="AA115" s="15">
        <v>-0.12</v>
      </c>
      <c r="AB115" s="15"/>
      <c r="AC115" s="15"/>
      <c r="AD115" s="4"/>
      <c r="AE115" s="15"/>
      <c r="AF115" s="4"/>
      <c r="AG115" s="6"/>
      <c r="AH115" s="6"/>
      <c r="AI115" s="4"/>
      <c r="AJ115" s="4"/>
      <c r="AK115" s="4"/>
      <c r="AL115" s="4"/>
      <c r="AM115" s="23"/>
      <c r="AN115" s="23"/>
      <c r="AV115" s="24"/>
      <c r="AW115" s="24"/>
      <c r="AX115" s="24"/>
      <c r="AY115" s="24"/>
      <c r="FR115" s="5" t="str">
        <f t="shared" si="8"/>
        <v/>
      </c>
      <c r="GX115" s="5" t="str">
        <f t="shared" si="9"/>
        <v/>
      </c>
    </row>
    <row r="116" spans="1:206" s="5" customFormat="1" ht="11.95" customHeight="1" x14ac:dyDescent="0.3">
      <c r="A116" s="10" t="s">
        <v>135</v>
      </c>
      <c r="B116" s="10" t="s">
        <v>435</v>
      </c>
      <c r="C116" s="12">
        <v>15.4</v>
      </c>
      <c r="D116" s="13" t="s">
        <v>411</v>
      </c>
      <c r="E116" s="14" t="s">
        <v>457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15">
        <v>2.72</v>
      </c>
      <c r="R116" s="15">
        <v>2.04</v>
      </c>
      <c r="S116" s="15">
        <v>1.65</v>
      </c>
      <c r="T116" s="16">
        <v>39.299999999999997</v>
      </c>
      <c r="U116" s="15">
        <v>0.65</v>
      </c>
      <c r="V116" s="16">
        <v>23.5</v>
      </c>
      <c r="W116" s="15">
        <v>0.99</v>
      </c>
      <c r="X116" s="16">
        <v>42.1</v>
      </c>
      <c r="Y116" s="16">
        <v>22.9</v>
      </c>
      <c r="Z116" s="16">
        <v>19.2</v>
      </c>
      <c r="AA116" s="15">
        <v>0.03</v>
      </c>
      <c r="AB116" s="15"/>
      <c r="AC116" s="15"/>
      <c r="AD116" s="4"/>
      <c r="AE116" s="15"/>
      <c r="AF116" s="4"/>
      <c r="AG116" s="6"/>
      <c r="AH116" s="6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15">
        <v>2.72</v>
      </c>
      <c r="AY116" s="15">
        <v>2.0299999999999998</v>
      </c>
      <c r="AZ116" s="15">
        <v>1.64</v>
      </c>
      <c r="BA116" s="16">
        <v>39.700000000000003</v>
      </c>
      <c r="BB116" s="15">
        <v>0.66</v>
      </c>
      <c r="BC116" s="16">
        <v>23.5</v>
      </c>
      <c r="BD116" s="15">
        <v>0.97</v>
      </c>
      <c r="BE116" s="16">
        <v>42.1</v>
      </c>
      <c r="BF116" s="16">
        <v>22.9</v>
      </c>
      <c r="BG116" s="16">
        <v>19.2</v>
      </c>
      <c r="BH116" s="15">
        <v>0.03</v>
      </c>
      <c r="BI116" s="4"/>
      <c r="BJ116" s="4"/>
      <c r="BK116" s="4"/>
      <c r="BL116" s="8"/>
      <c r="BN116" s="20">
        <v>5.1400000000000001E-2</v>
      </c>
      <c r="BO116" s="21">
        <v>1.83E-3</v>
      </c>
      <c r="BP116" s="5">
        <v>7.8137127176229526E-6</v>
      </c>
      <c r="BQ116" s="5">
        <v>100</v>
      </c>
      <c r="BR116" s="5">
        <v>0.63</v>
      </c>
      <c r="BS116" s="5">
        <v>13500</v>
      </c>
      <c r="BT116" s="5">
        <v>0.73499999999999999</v>
      </c>
      <c r="BU116" s="5">
        <v>22400</v>
      </c>
      <c r="BV116" s="5">
        <v>90</v>
      </c>
      <c r="BW116" s="5">
        <v>23</v>
      </c>
      <c r="BX116" s="2">
        <v>57</v>
      </c>
      <c r="BY116" s="2">
        <v>13</v>
      </c>
      <c r="BZ116" s="5">
        <v>92800</v>
      </c>
      <c r="CA116" s="5">
        <v>0.22</v>
      </c>
      <c r="CB116" s="5">
        <v>0.2</v>
      </c>
      <c r="CC116" s="5">
        <v>1.3149999999999999</v>
      </c>
      <c r="CD116" s="5">
        <v>72.999999999999986</v>
      </c>
      <c r="FR116" s="5" t="str">
        <f t="shared" si="8"/>
        <v/>
      </c>
      <c r="GX116" s="5" t="str">
        <f t="shared" si="9"/>
        <v/>
      </c>
    </row>
    <row r="117" spans="1:206" s="5" customFormat="1" ht="11.95" customHeight="1" x14ac:dyDescent="0.3">
      <c r="A117" s="10" t="s">
        <v>142</v>
      </c>
      <c r="B117" s="10" t="s">
        <v>437</v>
      </c>
      <c r="C117" s="12">
        <v>3.8</v>
      </c>
      <c r="D117" s="13" t="s">
        <v>411</v>
      </c>
      <c r="E117" s="14" t="s">
        <v>457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15">
        <v>2.74</v>
      </c>
      <c r="R117" s="15">
        <v>1.98</v>
      </c>
      <c r="S117" s="15">
        <v>1.56</v>
      </c>
      <c r="T117" s="16">
        <v>43.2</v>
      </c>
      <c r="U117" s="15">
        <v>0.76</v>
      </c>
      <c r="V117" s="16">
        <v>27.2</v>
      </c>
      <c r="W117" s="15">
        <v>0.98</v>
      </c>
      <c r="X117" s="16">
        <v>47.1</v>
      </c>
      <c r="Y117" s="16">
        <v>25.5</v>
      </c>
      <c r="Z117" s="16">
        <v>21.6</v>
      </c>
      <c r="AA117" s="15">
        <v>0.08</v>
      </c>
      <c r="AB117" s="15"/>
      <c r="AC117" s="15"/>
      <c r="AD117" s="4"/>
      <c r="AE117" s="15"/>
      <c r="AF117" s="4"/>
      <c r="AG117" s="6"/>
      <c r="AH117" s="6"/>
      <c r="AI117" s="4"/>
      <c r="AJ117" s="4"/>
      <c r="AK117" s="4"/>
      <c r="AL117" s="4"/>
      <c r="AM117" s="23"/>
      <c r="AN117" s="23"/>
      <c r="AV117" s="24"/>
      <c r="AW117" s="24"/>
      <c r="AX117" s="24"/>
      <c r="AY117" s="24"/>
      <c r="FR117" s="5" t="str">
        <f t="shared" si="8"/>
        <v/>
      </c>
      <c r="GX117" s="5" t="str">
        <f t="shared" si="9"/>
        <v/>
      </c>
    </row>
    <row r="118" spans="1:206" s="5" customFormat="1" ht="11.95" customHeight="1" x14ac:dyDescent="0.3">
      <c r="A118" s="10" t="s">
        <v>143</v>
      </c>
      <c r="B118" s="10" t="s">
        <v>437</v>
      </c>
      <c r="C118" s="12">
        <v>6.8</v>
      </c>
      <c r="D118" s="13" t="s">
        <v>410</v>
      </c>
      <c r="E118" s="14" t="s">
        <v>457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15">
        <v>2.72</v>
      </c>
      <c r="R118" s="15">
        <v>1.95</v>
      </c>
      <c r="S118" s="15">
        <v>1.5</v>
      </c>
      <c r="T118" s="16">
        <v>44.7</v>
      </c>
      <c r="U118" s="15">
        <v>0.81</v>
      </c>
      <c r="V118" s="16">
        <v>29.6</v>
      </c>
      <c r="W118" s="15">
        <v>1</v>
      </c>
      <c r="X118" s="16">
        <v>53.2</v>
      </c>
      <c r="Y118" s="16">
        <v>30.8</v>
      </c>
      <c r="Z118" s="16">
        <v>22.4</v>
      </c>
      <c r="AA118" s="15">
        <v>-0.05</v>
      </c>
      <c r="AB118" s="15"/>
      <c r="AC118" s="15"/>
      <c r="AD118" s="4"/>
      <c r="AE118" s="15"/>
      <c r="AF118" s="4"/>
      <c r="AG118" s="6"/>
      <c r="AH118" s="6"/>
      <c r="AI118" s="4"/>
      <c r="AJ118" s="4"/>
      <c r="AK118" s="4"/>
      <c r="AL118" s="4"/>
      <c r="AM118" s="23"/>
      <c r="AN118" s="23"/>
      <c r="AV118" s="24"/>
      <c r="AW118" s="24"/>
      <c r="AX118" s="24"/>
      <c r="AY118" s="24"/>
      <c r="FR118" s="5" t="str">
        <f t="shared" si="8"/>
        <v/>
      </c>
      <c r="GX118" s="5" t="str">
        <f t="shared" si="9"/>
        <v/>
      </c>
    </row>
    <row r="119" spans="1:206" s="5" customFormat="1" ht="11.95" customHeight="1" x14ac:dyDescent="0.3">
      <c r="A119" s="10" t="s">
        <v>156</v>
      </c>
      <c r="B119" s="10" t="s">
        <v>438</v>
      </c>
      <c r="C119" s="12">
        <v>4.4000000000000004</v>
      </c>
      <c r="D119" s="13" t="s">
        <v>411</v>
      </c>
      <c r="E119" s="14" t="s">
        <v>457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15">
        <v>2.73</v>
      </c>
      <c r="R119" s="15">
        <v>1.94</v>
      </c>
      <c r="S119" s="15">
        <v>1.51</v>
      </c>
      <c r="T119" s="16">
        <v>44.8</v>
      </c>
      <c r="U119" s="15">
        <v>0.81</v>
      </c>
      <c r="V119" s="16">
        <v>28.8</v>
      </c>
      <c r="W119" s="15">
        <v>0.97</v>
      </c>
      <c r="X119" s="16">
        <v>53.6</v>
      </c>
      <c r="Y119" s="16">
        <v>27.5</v>
      </c>
      <c r="Z119" s="16">
        <v>26.1</v>
      </c>
      <c r="AA119" s="15">
        <v>0.05</v>
      </c>
      <c r="AB119" s="15"/>
      <c r="AC119" s="15"/>
      <c r="AD119" s="4"/>
      <c r="AE119" s="15"/>
      <c r="AF119" s="4"/>
      <c r="AG119" s="6"/>
      <c r="AH119" s="6"/>
      <c r="AI119" s="4"/>
      <c r="AJ119" s="4"/>
      <c r="AK119" s="4"/>
      <c r="AL119" s="4"/>
      <c r="AM119" s="23"/>
      <c r="AN119" s="23"/>
      <c r="AV119" s="24"/>
      <c r="AW119" s="24"/>
      <c r="AX119" s="24"/>
      <c r="AY119" s="24"/>
      <c r="FR119" s="5" t="str">
        <f t="shared" si="8"/>
        <v/>
      </c>
      <c r="GX119" s="5" t="str">
        <f t="shared" si="9"/>
        <v/>
      </c>
    </row>
    <row r="120" spans="1:206" s="5" customFormat="1" ht="11.95" customHeight="1" x14ac:dyDescent="0.3">
      <c r="A120" s="10" t="s">
        <v>157</v>
      </c>
      <c r="B120" s="10" t="s">
        <v>438</v>
      </c>
      <c r="C120" s="12">
        <v>5.8</v>
      </c>
      <c r="D120" s="13" t="s">
        <v>411</v>
      </c>
      <c r="E120" s="14" t="s">
        <v>457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15">
        <v>2.72</v>
      </c>
      <c r="R120" s="15">
        <v>1.89</v>
      </c>
      <c r="S120" s="15">
        <v>1.45</v>
      </c>
      <c r="T120" s="16">
        <v>46.8</v>
      </c>
      <c r="U120" s="15">
        <v>0.88</v>
      </c>
      <c r="V120" s="16">
        <v>30.7</v>
      </c>
      <c r="W120" s="15">
        <v>0.95</v>
      </c>
      <c r="X120" s="16">
        <v>52.8</v>
      </c>
      <c r="Y120" s="16">
        <v>27.1</v>
      </c>
      <c r="Z120" s="16">
        <v>25.7</v>
      </c>
      <c r="AA120" s="15">
        <v>0.14000000000000001</v>
      </c>
      <c r="AB120" s="15"/>
      <c r="AC120" s="15"/>
      <c r="AD120" s="4"/>
      <c r="AE120" s="15"/>
      <c r="AF120" s="4"/>
      <c r="AG120" s="6"/>
      <c r="AH120" s="6"/>
      <c r="AI120" s="4"/>
      <c r="AJ120" s="4"/>
      <c r="AK120" s="4"/>
      <c r="AL120" s="4"/>
      <c r="AM120" s="23"/>
      <c r="AN120" s="23"/>
      <c r="AV120" s="24"/>
      <c r="AW120" s="24"/>
      <c r="AX120" s="24"/>
      <c r="AY120" s="24"/>
      <c r="FR120" s="5" t="str">
        <f t="shared" si="8"/>
        <v/>
      </c>
      <c r="GX120" s="5" t="str">
        <f t="shared" si="9"/>
        <v/>
      </c>
    </row>
    <row r="121" spans="1:206" s="5" customFormat="1" ht="11.95" customHeight="1" x14ac:dyDescent="0.3">
      <c r="A121" s="10" t="s">
        <v>158</v>
      </c>
      <c r="B121" s="10" t="s">
        <v>438</v>
      </c>
      <c r="C121" s="12">
        <v>6.8</v>
      </c>
      <c r="D121" s="13" t="s">
        <v>411</v>
      </c>
      <c r="E121" s="14" t="s">
        <v>457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5">
        <v>2.73</v>
      </c>
      <c r="R121" s="15">
        <v>1.92</v>
      </c>
      <c r="S121" s="15">
        <v>1.5</v>
      </c>
      <c r="T121" s="16">
        <v>45.2</v>
      </c>
      <c r="U121" s="15">
        <v>0.83</v>
      </c>
      <c r="V121" s="16">
        <v>28.4</v>
      </c>
      <c r="W121" s="15">
        <v>0.94</v>
      </c>
      <c r="X121" s="16">
        <v>51.2</v>
      </c>
      <c r="Y121" s="16">
        <v>26.9</v>
      </c>
      <c r="Z121" s="16">
        <v>24.3</v>
      </c>
      <c r="AA121" s="15">
        <v>0.06</v>
      </c>
      <c r="AB121" s="15"/>
      <c r="AC121" s="15"/>
      <c r="AD121" s="4"/>
      <c r="AE121" s="15"/>
      <c r="AF121" s="4"/>
      <c r="AG121" s="6"/>
      <c r="AH121" s="6"/>
      <c r="AI121" s="4"/>
      <c r="AJ121" s="4"/>
      <c r="AK121" s="4"/>
      <c r="AL121" s="4"/>
      <c r="AM121" s="23"/>
      <c r="AN121" s="23"/>
      <c r="AV121" s="24"/>
      <c r="AW121" s="24"/>
      <c r="AX121" s="24"/>
      <c r="AY121" s="24"/>
      <c r="FR121" s="5" t="str">
        <f t="shared" si="8"/>
        <v/>
      </c>
      <c r="GX121" s="5" t="str">
        <f t="shared" si="9"/>
        <v/>
      </c>
    </row>
    <row r="122" spans="1:206" s="5" customFormat="1" ht="11.95" customHeight="1" x14ac:dyDescent="0.3">
      <c r="A122" s="10" t="s">
        <v>159</v>
      </c>
      <c r="B122" s="10" t="s">
        <v>438</v>
      </c>
      <c r="C122" s="12">
        <v>7.8</v>
      </c>
      <c r="D122" s="13" t="s">
        <v>411</v>
      </c>
      <c r="E122" s="14" t="s">
        <v>457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15">
        <v>2.73</v>
      </c>
      <c r="R122" s="15">
        <v>1.85</v>
      </c>
      <c r="S122" s="15">
        <v>1.4</v>
      </c>
      <c r="T122" s="16">
        <v>48.9</v>
      </c>
      <c r="U122" s="15">
        <v>0.96</v>
      </c>
      <c r="V122" s="16">
        <v>32.6</v>
      </c>
      <c r="W122" s="15">
        <v>0.93</v>
      </c>
      <c r="X122" s="16">
        <v>51.8</v>
      </c>
      <c r="Y122" s="16">
        <v>27.5</v>
      </c>
      <c r="Z122" s="16">
        <v>24.3</v>
      </c>
      <c r="AA122" s="15">
        <v>0.21</v>
      </c>
      <c r="AB122" s="15"/>
      <c r="AC122" s="15"/>
      <c r="AD122" s="4"/>
      <c r="AE122" s="15"/>
      <c r="AF122" s="4"/>
      <c r="AG122" s="6"/>
      <c r="AH122" s="6"/>
      <c r="AI122" s="4"/>
      <c r="AJ122" s="4"/>
      <c r="AK122" s="4"/>
      <c r="AL122" s="4"/>
      <c r="AM122" s="23"/>
      <c r="AN122" s="23"/>
      <c r="AV122" s="24"/>
      <c r="AW122" s="24"/>
      <c r="AX122" s="24"/>
      <c r="AY122" s="24"/>
      <c r="FR122" s="5" t="str">
        <f t="shared" si="8"/>
        <v/>
      </c>
      <c r="GX122" s="5" t="str">
        <f t="shared" si="9"/>
        <v/>
      </c>
    </row>
    <row r="123" spans="1:206" s="5" customFormat="1" ht="11.95" customHeight="1" x14ac:dyDescent="0.3">
      <c r="A123" s="10" t="s">
        <v>161</v>
      </c>
      <c r="B123" s="10" t="s">
        <v>438</v>
      </c>
      <c r="C123" s="12">
        <v>8.8000000000000007</v>
      </c>
      <c r="D123" s="13" t="s">
        <v>411</v>
      </c>
      <c r="E123" s="14" t="s">
        <v>457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5">
        <v>2.7</v>
      </c>
      <c r="R123" s="15">
        <v>1.93</v>
      </c>
      <c r="S123" s="15">
        <v>1.52</v>
      </c>
      <c r="T123" s="16">
        <v>43.7</v>
      </c>
      <c r="U123" s="15">
        <v>0.78</v>
      </c>
      <c r="V123" s="16">
        <v>27</v>
      </c>
      <c r="W123" s="15">
        <v>0.94</v>
      </c>
      <c r="X123" s="16">
        <v>42.8</v>
      </c>
      <c r="Y123" s="16">
        <v>22.8</v>
      </c>
      <c r="Z123" s="16">
        <v>20</v>
      </c>
      <c r="AA123" s="15">
        <v>0.21</v>
      </c>
      <c r="AB123" s="15"/>
      <c r="AC123" s="15"/>
      <c r="AD123" s="4"/>
      <c r="AE123" s="15"/>
      <c r="AF123" s="4"/>
      <c r="AG123" s="6"/>
      <c r="AH123" s="6"/>
      <c r="AI123" s="4"/>
      <c r="AJ123" s="4"/>
      <c r="AK123" s="4"/>
      <c r="AL123" s="4"/>
      <c r="AM123" s="23"/>
      <c r="AN123" s="23"/>
      <c r="AV123" s="24"/>
      <c r="AW123" s="24"/>
      <c r="AX123" s="24"/>
      <c r="AY123" s="24"/>
      <c r="FR123" s="5" t="str">
        <f t="shared" si="8"/>
        <v/>
      </c>
      <c r="GX123" s="5" t="str">
        <f t="shared" si="9"/>
        <v/>
      </c>
    </row>
    <row r="124" spans="1:206" s="5" customFormat="1" ht="11.95" customHeight="1" x14ac:dyDescent="0.3">
      <c r="A124" s="10" t="s">
        <v>162</v>
      </c>
      <c r="B124" s="10" t="s">
        <v>438</v>
      </c>
      <c r="C124" s="12">
        <v>9.8000000000000007</v>
      </c>
      <c r="D124" s="13" t="s">
        <v>411</v>
      </c>
      <c r="E124" s="14" t="s">
        <v>457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5">
        <v>2.7</v>
      </c>
      <c r="R124" s="15">
        <v>1.87</v>
      </c>
      <c r="S124" s="15">
        <v>1.44</v>
      </c>
      <c r="T124" s="16">
        <v>46.8</v>
      </c>
      <c r="U124" s="15">
        <v>0.88</v>
      </c>
      <c r="V124" s="16">
        <v>30.2</v>
      </c>
      <c r="W124" s="15">
        <v>0.93</v>
      </c>
      <c r="X124" s="16">
        <v>44.4</v>
      </c>
      <c r="Y124" s="16">
        <v>25.7</v>
      </c>
      <c r="Z124" s="16">
        <v>18.7</v>
      </c>
      <c r="AA124" s="15">
        <v>0.24</v>
      </c>
      <c r="AB124" s="15"/>
      <c r="AC124" s="15"/>
      <c r="AD124" s="4"/>
      <c r="AE124" s="15"/>
      <c r="AF124" s="4"/>
      <c r="AG124" s="6"/>
      <c r="AH124" s="6"/>
      <c r="AI124" s="4"/>
      <c r="AJ124" s="4"/>
      <c r="AK124" s="4"/>
      <c r="AL124" s="4"/>
      <c r="AM124" s="23"/>
      <c r="AN124" s="23"/>
      <c r="AV124" s="24"/>
      <c r="AW124" s="24"/>
      <c r="AX124" s="24"/>
      <c r="AY124" s="24"/>
      <c r="FR124" s="5" t="str">
        <f t="shared" si="8"/>
        <v/>
      </c>
      <c r="GX124" s="5" t="str">
        <f t="shared" si="9"/>
        <v/>
      </c>
    </row>
    <row r="125" spans="1:206" s="5" customFormat="1" ht="11.95" customHeight="1" x14ac:dyDescent="0.3">
      <c r="A125" s="10" t="s">
        <v>194</v>
      </c>
      <c r="B125" s="10" t="s">
        <v>441</v>
      </c>
      <c r="C125" s="12">
        <v>5.8</v>
      </c>
      <c r="D125" s="13" t="s">
        <v>411</v>
      </c>
      <c r="E125" s="14" t="s">
        <v>457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5">
        <v>2.73</v>
      </c>
      <c r="R125" s="15">
        <v>1.91</v>
      </c>
      <c r="S125" s="15">
        <v>1.44</v>
      </c>
      <c r="T125" s="16">
        <v>47.3</v>
      </c>
      <c r="U125" s="15">
        <v>0.9</v>
      </c>
      <c r="V125" s="16">
        <v>32.799999999999997</v>
      </c>
      <c r="W125" s="15">
        <v>1</v>
      </c>
      <c r="X125" s="16">
        <v>53.7</v>
      </c>
      <c r="Y125" s="16">
        <v>28</v>
      </c>
      <c r="Z125" s="16">
        <v>25.7</v>
      </c>
      <c r="AA125" s="15">
        <v>0.19</v>
      </c>
      <c r="AB125" s="15"/>
      <c r="AC125" s="15"/>
      <c r="AD125" s="4"/>
      <c r="AE125" s="15"/>
      <c r="AF125" s="4"/>
      <c r="AG125" s="6"/>
      <c r="AH125" s="6"/>
      <c r="AI125" s="4"/>
      <c r="AJ125" s="4"/>
      <c r="AK125" s="4"/>
      <c r="AL125" s="4"/>
      <c r="AM125" s="23"/>
      <c r="AN125" s="23"/>
      <c r="AV125" s="24"/>
      <c r="AW125" s="24"/>
      <c r="AX125" s="24"/>
      <c r="AY125" s="24"/>
      <c r="FR125" s="5" t="str">
        <f t="shared" si="8"/>
        <v/>
      </c>
      <c r="GX125" s="5" t="str">
        <f t="shared" si="9"/>
        <v/>
      </c>
    </row>
    <row r="126" spans="1:206" s="5" customFormat="1" ht="11.95" customHeight="1" x14ac:dyDescent="0.3">
      <c r="A126" s="10" t="s">
        <v>195</v>
      </c>
      <c r="B126" s="10" t="s">
        <v>441</v>
      </c>
      <c r="C126" s="12">
        <v>6.8</v>
      </c>
      <c r="D126" s="13" t="s">
        <v>411</v>
      </c>
      <c r="E126" s="14" t="s">
        <v>457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5">
        <v>2.72</v>
      </c>
      <c r="R126" s="15">
        <v>1.88</v>
      </c>
      <c r="S126" s="15">
        <v>1.44</v>
      </c>
      <c r="T126" s="16">
        <v>47.1</v>
      </c>
      <c r="U126" s="15">
        <v>0.89</v>
      </c>
      <c r="V126" s="16">
        <v>30.7</v>
      </c>
      <c r="W126" s="15">
        <v>0.94</v>
      </c>
      <c r="X126" s="16">
        <v>54.4</v>
      </c>
      <c r="Y126" s="16">
        <v>29.5</v>
      </c>
      <c r="Z126" s="16">
        <v>24.9</v>
      </c>
      <c r="AA126" s="15">
        <v>0.05</v>
      </c>
      <c r="AB126" s="15"/>
      <c r="AC126" s="15"/>
      <c r="AD126" s="4"/>
      <c r="AE126" s="15"/>
      <c r="AF126" s="4"/>
      <c r="AG126" s="6"/>
      <c r="AH126" s="6"/>
      <c r="AI126" s="4"/>
      <c r="AJ126" s="4"/>
      <c r="AK126" s="4"/>
      <c r="AL126" s="4"/>
      <c r="AM126" s="23"/>
      <c r="AN126" s="23"/>
      <c r="AV126" s="24"/>
      <c r="AW126" s="24"/>
      <c r="AX126" s="24"/>
      <c r="AY126" s="24"/>
      <c r="FR126" s="5" t="str">
        <f t="shared" si="8"/>
        <v/>
      </c>
      <c r="GX126" s="5" t="str">
        <f t="shared" si="9"/>
        <v/>
      </c>
    </row>
    <row r="127" spans="1:206" s="5" customFormat="1" ht="11.95" customHeight="1" x14ac:dyDescent="0.3">
      <c r="A127" s="10" t="s">
        <v>196</v>
      </c>
      <c r="B127" s="10" t="s">
        <v>441</v>
      </c>
      <c r="C127" s="12">
        <v>8.4</v>
      </c>
      <c r="D127" s="13" t="s">
        <v>411</v>
      </c>
      <c r="E127" s="14" t="s">
        <v>457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5">
        <v>2.72</v>
      </c>
      <c r="R127" s="15">
        <v>2.0299999999999998</v>
      </c>
      <c r="S127" s="15">
        <v>1.65</v>
      </c>
      <c r="T127" s="16">
        <v>39.4</v>
      </c>
      <c r="U127" s="15">
        <v>0.65</v>
      </c>
      <c r="V127" s="16">
        <v>23.2</v>
      </c>
      <c r="W127" s="15">
        <v>0.97</v>
      </c>
      <c r="X127" s="16">
        <v>42.5</v>
      </c>
      <c r="Y127" s="16">
        <v>21.6</v>
      </c>
      <c r="Z127" s="16">
        <v>20.9</v>
      </c>
      <c r="AA127" s="15">
        <v>0.08</v>
      </c>
      <c r="AB127" s="15"/>
      <c r="AC127" s="15"/>
      <c r="AD127" s="4"/>
      <c r="AE127" s="15"/>
      <c r="AF127" s="4"/>
      <c r="AG127" s="6"/>
      <c r="AH127" s="6"/>
      <c r="AI127" s="4"/>
      <c r="AJ127" s="4"/>
      <c r="AK127" s="4"/>
      <c r="AL127" s="4"/>
      <c r="AM127" s="23"/>
      <c r="AN127" s="23"/>
      <c r="AV127" s="24"/>
      <c r="AW127" s="24"/>
      <c r="AX127" s="24"/>
      <c r="AY127" s="24"/>
      <c r="FR127" s="5" t="str">
        <f t="shared" si="8"/>
        <v/>
      </c>
      <c r="GX127" s="5" t="str">
        <f t="shared" si="9"/>
        <v/>
      </c>
    </row>
    <row r="128" spans="1:206" s="5" customFormat="1" ht="11.95" customHeight="1" x14ac:dyDescent="0.3">
      <c r="A128" s="10" t="s">
        <v>198</v>
      </c>
      <c r="B128" s="10" t="s">
        <v>441</v>
      </c>
      <c r="C128" s="12">
        <v>12.8</v>
      </c>
      <c r="D128" s="13" t="s">
        <v>410</v>
      </c>
      <c r="E128" s="14" t="s">
        <v>457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5">
        <v>2.71</v>
      </c>
      <c r="R128" s="15">
        <v>2.04</v>
      </c>
      <c r="S128" s="15">
        <v>1.66</v>
      </c>
      <c r="T128" s="16">
        <v>38.9</v>
      </c>
      <c r="U128" s="15">
        <v>0.64</v>
      </c>
      <c r="V128" s="16">
        <v>23.2</v>
      </c>
      <c r="W128" s="15">
        <v>0.99</v>
      </c>
      <c r="X128" s="16">
        <v>41.7</v>
      </c>
      <c r="Y128" s="16">
        <v>24.1</v>
      </c>
      <c r="Z128" s="16">
        <v>17.600000000000001</v>
      </c>
      <c r="AA128" s="15">
        <v>-0.05</v>
      </c>
      <c r="AB128" s="15"/>
      <c r="AC128" s="15"/>
      <c r="AD128" s="4"/>
      <c r="AE128" s="15"/>
      <c r="AF128" s="4"/>
      <c r="AG128" s="6"/>
      <c r="AH128" s="6"/>
      <c r="AI128" s="4"/>
      <c r="AJ128" s="4"/>
      <c r="AK128" s="4"/>
      <c r="AL128" s="4"/>
      <c r="AM128" s="23"/>
      <c r="AN128" s="23"/>
      <c r="AV128" s="24"/>
      <c r="AW128" s="24"/>
      <c r="AX128" s="24"/>
      <c r="AY128" s="24"/>
      <c r="FR128" s="5" t="str">
        <f t="shared" si="8"/>
        <v/>
      </c>
      <c r="GX128" s="5" t="str">
        <f t="shared" si="9"/>
        <v/>
      </c>
    </row>
    <row r="129" spans="1:206" s="5" customFormat="1" ht="11.95" customHeight="1" x14ac:dyDescent="0.3">
      <c r="A129" s="10" t="s">
        <v>288</v>
      </c>
      <c r="B129" s="10" t="s">
        <v>447</v>
      </c>
      <c r="C129" s="12">
        <v>5.8</v>
      </c>
      <c r="D129" s="13" t="s">
        <v>411</v>
      </c>
      <c r="E129" s="14" t="s">
        <v>457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15">
        <v>2.71</v>
      </c>
      <c r="R129" s="15">
        <v>1.91</v>
      </c>
      <c r="S129" s="15">
        <v>1.44</v>
      </c>
      <c r="T129" s="16">
        <v>46.7</v>
      </c>
      <c r="U129" s="15">
        <v>0.88</v>
      </c>
      <c r="V129" s="16">
        <v>32.200000000000003</v>
      </c>
      <c r="W129" s="15">
        <v>1</v>
      </c>
      <c r="X129" s="16">
        <v>56.5</v>
      </c>
      <c r="Y129" s="16">
        <v>31.7</v>
      </c>
      <c r="Z129" s="16">
        <v>24.8</v>
      </c>
      <c r="AA129" s="15">
        <v>0.02</v>
      </c>
      <c r="AB129" s="15"/>
      <c r="AC129" s="15"/>
      <c r="AD129" s="4"/>
      <c r="AE129" s="15"/>
      <c r="AF129" s="4"/>
      <c r="AG129" s="6"/>
      <c r="AH129" s="6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15">
        <v>2.71</v>
      </c>
      <c r="AY129" s="15">
        <v>1.89</v>
      </c>
      <c r="AZ129" s="15">
        <v>1.44</v>
      </c>
      <c r="BA129" s="16">
        <v>46.9</v>
      </c>
      <c r="BB129" s="15">
        <v>0.88</v>
      </c>
      <c r="BC129" s="16">
        <v>31.6</v>
      </c>
      <c r="BD129" s="15">
        <v>0.97</v>
      </c>
      <c r="BE129" s="16">
        <v>56.5</v>
      </c>
      <c r="BF129" s="16">
        <v>31.7</v>
      </c>
      <c r="BG129" s="16">
        <v>24.8</v>
      </c>
      <c r="BH129" s="15">
        <v>-0.01</v>
      </c>
      <c r="BI129" s="4"/>
      <c r="BJ129" s="4"/>
      <c r="BK129" s="4"/>
      <c r="BL129" s="8"/>
      <c r="BN129" s="20">
        <v>1.77E-2</v>
      </c>
      <c r="BO129" s="21">
        <v>1.6000000000000001E-3</v>
      </c>
      <c r="BP129" s="5">
        <v>3.355432988313757E-6</v>
      </c>
      <c r="BQ129" s="5">
        <v>100</v>
      </c>
      <c r="BR129" s="5">
        <v>0.7</v>
      </c>
      <c r="BS129" s="5">
        <v>15000</v>
      </c>
      <c r="BT129" s="5">
        <v>0.76200000000000001</v>
      </c>
      <c r="BU129" s="5">
        <v>18500</v>
      </c>
      <c r="BV129" s="5">
        <v>67</v>
      </c>
      <c r="BW129" s="5">
        <v>18</v>
      </c>
      <c r="BX129" s="2">
        <v>45</v>
      </c>
      <c r="BY129" s="2">
        <v>11</v>
      </c>
      <c r="BZ129" s="5">
        <v>71300</v>
      </c>
      <c r="CA129" s="5">
        <v>0.23</v>
      </c>
      <c r="CB129" s="5">
        <v>-0.4</v>
      </c>
      <c r="CC129" s="5">
        <v>1.8069999999999999</v>
      </c>
      <c r="CD129" s="5">
        <v>91.999999999999986</v>
      </c>
      <c r="FR129" s="5" t="str">
        <f t="shared" si="8"/>
        <v/>
      </c>
      <c r="GX129" s="5" t="str">
        <f t="shared" si="9"/>
        <v/>
      </c>
    </row>
    <row r="130" spans="1:206" s="5" customFormat="1" ht="11.95" customHeight="1" x14ac:dyDescent="0.3">
      <c r="A130" s="10" t="s">
        <v>289</v>
      </c>
      <c r="B130" s="10" t="s">
        <v>447</v>
      </c>
      <c r="C130" s="12">
        <v>6.8</v>
      </c>
      <c r="D130" s="13" t="s">
        <v>411</v>
      </c>
      <c r="E130" s="14" t="s">
        <v>457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15">
        <v>2.71</v>
      </c>
      <c r="R130" s="15">
        <v>1.87</v>
      </c>
      <c r="S130" s="15">
        <v>1.41</v>
      </c>
      <c r="T130" s="16">
        <v>48.1</v>
      </c>
      <c r="U130" s="15">
        <v>0.93</v>
      </c>
      <c r="V130" s="16">
        <v>32.9</v>
      </c>
      <c r="W130" s="15">
        <v>0.96</v>
      </c>
      <c r="X130" s="16">
        <v>58.9</v>
      </c>
      <c r="Y130" s="16">
        <v>32.1</v>
      </c>
      <c r="Z130" s="16">
        <v>26.8</v>
      </c>
      <c r="AA130" s="15">
        <v>0.03</v>
      </c>
      <c r="AB130" s="15"/>
      <c r="AC130" s="15"/>
      <c r="AD130" s="4"/>
      <c r="AE130" s="15"/>
      <c r="AF130" s="4"/>
      <c r="AG130" s="6"/>
      <c r="AH130" s="6"/>
      <c r="AI130" s="4"/>
      <c r="AJ130" s="4"/>
      <c r="AK130" s="4"/>
      <c r="AL130" s="4"/>
      <c r="AM130" s="23"/>
      <c r="AN130" s="23"/>
      <c r="FR130" s="5" t="str">
        <f t="shared" si="8"/>
        <v/>
      </c>
      <c r="GX130" s="5" t="str">
        <f t="shared" si="9"/>
        <v/>
      </c>
    </row>
    <row r="131" spans="1:206" s="5" customFormat="1" ht="11.95" customHeight="1" x14ac:dyDescent="0.3">
      <c r="A131" s="10" t="s">
        <v>290</v>
      </c>
      <c r="B131" s="10" t="s">
        <v>447</v>
      </c>
      <c r="C131" s="12">
        <v>8.4</v>
      </c>
      <c r="D131" s="13" t="s">
        <v>410</v>
      </c>
      <c r="E131" s="14" t="s">
        <v>457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15">
        <v>2.73</v>
      </c>
      <c r="R131" s="15">
        <v>1.96</v>
      </c>
      <c r="S131" s="15">
        <v>1.52</v>
      </c>
      <c r="T131" s="16">
        <v>44.3</v>
      </c>
      <c r="U131" s="15">
        <v>0.8</v>
      </c>
      <c r="V131" s="16">
        <v>29</v>
      </c>
      <c r="W131" s="15">
        <v>0.99</v>
      </c>
      <c r="X131" s="16">
        <v>51.4</v>
      </c>
      <c r="Y131" s="16">
        <v>30.3</v>
      </c>
      <c r="Z131" s="16">
        <v>21.1</v>
      </c>
      <c r="AA131" s="15">
        <v>-0.06</v>
      </c>
      <c r="AB131" s="15"/>
      <c r="AC131" s="15"/>
      <c r="AD131" s="4"/>
      <c r="AE131" s="15"/>
      <c r="AF131" s="4"/>
      <c r="AG131" s="6"/>
      <c r="AH131" s="6"/>
      <c r="AI131" s="4"/>
      <c r="AJ131" s="4"/>
      <c r="AK131" s="4"/>
      <c r="AL131" s="4"/>
      <c r="AM131" s="23"/>
      <c r="AN131" s="23"/>
      <c r="FR131" s="5" t="str">
        <f t="shared" si="8"/>
        <v/>
      </c>
      <c r="GX131" s="5" t="str">
        <f t="shared" si="9"/>
        <v/>
      </c>
    </row>
    <row r="132" spans="1:206" s="5" customFormat="1" ht="11.95" customHeight="1" x14ac:dyDescent="0.3">
      <c r="A132" s="10" t="s">
        <v>292</v>
      </c>
      <c r="B132" s="10" t="s">
        <v>447</v>
      </c>
      <c r="C132" s="12">
        <v>10.4</v>
      </c>
      <c r="D132" s="13" t="s">
        <v>410</v>
      </c>
      <c r="E132" s="14" t="s">
        <v>457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15">
        <v>2.72</v>
      </c>
      <c r="R132" s="15">
        <v>2.0099999999999998</v>
      </c>
      <c r="S132" s="15">
        <v>1.61</v>
      </c>
      <c r="T132" s="16">
        <v>40.700000000000003</v>
      </c>
      <c r="U132" s="15">
        <v>0.69</v>
      </c>
      <c r="V132" s="16">
        <v>24.7</v>
      </c>
      <c r="W132" s="15">
        <v>0.98</v>
      </c>
      <c r="X132" s="16">
        <v>43.4</v>
      </c>
      <c r="Y132" s="16">
        <v>25.8</v>
      </c>
      <c r="Z132" s="16">
        <v>17.600000000000001</v>
      </c>
      <c r="AA132" s="15">
        <v>-0.06</v>
      </c>
      <c r="AB132" s="15"/>
      <c r="AC132" s="15"/>
      <c r="AD132" s="4"/>
      <c r="AE132" s="15"/>
      <c r="AF132" s="4"/>
      <c r="AG132" s="6"/>
      <c r="AH132" s="6"/>
      <c r="AI132" s="4"/>
      <c r="AJ132" s="4"/>
      <c r="AK132" s="4"/>
      <c r="AL132" s="4"/>
      <c r="FR132" s="5" t="str">
        <f t="shared" si="8"/>
        <v/>
      </c>
      <c r="GX132" s="5" t="str">
        <f t="shared" si="9"/>
        <v/>
      </c>
    </row>
    <row r="133" spans="1:206" s="5" customFormat="1" ht="11.95" customHeight="1" x14ac:dyDescent="0.3">
      <c r="A133" s="10" t="s">
        <v>294</v>
      </c>
      <c r="B133" s="10" t="s">
        <v>447</v>
      </c>
      <c r="C133" s="12">
        <v>13.8</v>
      </c>
      <c r="D133" s="13" t="s">
        <v>410</v>
      </c>
      <c r="E133" s="14" t="s">
        <v>457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15">
        <v>2.72</v>
      </c>
      <c r="R133" s="15">
        <v>1.97</v>
      </c>
      <c r="S133" s="15">
        <v>1.63</v>
      </c>
      <c r="T133" s="16">
        <v>40.200000000000003</v>
      </c>
      <c r="U133" s="15">
        <v>0.67</v>
      </c>
      <c r="V133" s="16">
        <v>21.1</v>
      </c>
      <c r="W133" s="15">
        <v>0.85</v>
      </c>
      <c r="X133" s="16">
        <v>46.7</v>
      </c>
      <c r="Y133" s="16">
        <v>24.6</v>
      </c>
      <c r="Z133" s="16">
        <v>22.1</v>
      </c>
      <c r="AA133" s="15">
        <v>-0.16</v>
      </c>
      <c r="AB133" s="15"/>
      <c r="AC133" s="15"/>
      <c r="AD133" s="4"/>
      <c r="AE133" s="15"/>
      <c r="AF133" s="4"/>
      <c r="AG133" s="6"/>
      <c r="AH133" s="6"/>
      <c r="AI133" s="4"/>
      <c r="AJ133" s="4"/>
      <c r="AK133" s="4"/>
      <c r="AL133" s="4"/>
      <c r="FR133" s="5" t="str">
        <f t="shared" si="8"/>
        <v/>
      </c>
      <c r="GX133" s="5" t="str">
        <f t="shared" si="9"/>
        <v/>
      </c>
    </row>
    <row r="134" spans="1:206" s="5" customFormat="1" ht="11.95" customHeight="1" x14ac:dyDescent="0.3">
      <c r="A134" s="10" t="s">
        <v>320</v>
      </c>
      <c r="B134" s="10" t="s">
        <v>450</v>
      </c>
      <c r="C134" s="12">
        <v>1.8</v>
      </c>
      <c r="D134" s="13" t="s">
        <v>410</v>
      </c>
      <c r="E134" s="14" t="s">
        <v>457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15">
        <v>2.73</v>
      </c>
      <c r="R134" s="15">
        <v>1.88</v>
      </c>
      <c r="S134" s="15">
        <v>1.61</v>
      </c>
      <c r="T134" s="16">
        <v>40.9</v>
      </c>
      <c r="U134" s="15">
        <v>0.69</v>
      </c>
      <c r="V134" s="16">
        <v>16.600000000000001</v>
      </c>
      <c r="W134" s="15">
        <v>0.65</v>
      </c>
      <c r="X134" s="16">
        <v>50.1</v>
      </c>
      <c r="Y134" s="16">
        <v>27.3</v>
      </c>
      <c r="Z134" s="16">
        <v>22.8</v>
      </c>
      <c r="AA134" s="15">
        <v>-0.47</v>
      </c>
      <c r="AB134" s="15"/>
      <c r="AC134" s="15"/>
      <c r="AD134" s="4"/>
      <c r="AE134" s="15"/>
      <c r="AF134" s="4"/>
      <c r="AG134" s="6"/>
      <c r="AH134" s="6"/>
      <c r="AI134" s="4"/>
      <c r="AJ134" s="4"/>
      <c r="AK134" s="4"/>
      <c r="AL134" s="4"/>
      <c r="FR134" s="5" t="str">
        <f t="shared" si="8"/>
        <v/>
      </c>
      <c r="GX134" s="5" t="str">
        <f t="shared" si="9"/>
        <v/>
      </c>
    </row>
    <row r="135" spans="1:206" s="5" customFormat="1" ht="11.95" customHeight="1" x14ac:dyDescent="0.3">
      <c r="A135" s="10" t="s">
        <v>321</v>
      </c>
      <c r="B135" s="10" t="s">
        <v>450</v>
      </c>
      <c r="C135" s="12">
        <v>2.8</v>
      </c>
      <c r="D135" s="13" t="s">
        <v>410</v>
      </c>
      <c r="E135" s="14" t="s">
        <v>457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15">
        <v>2.75</v>
      </c>
      <c r="R135" s="15">
        <v>1.97</v>
      </c>
      <c r="S135" s="15">
        <v>1.61</v>
      </c>
      <c r="T135" s="16">
        <v>41.5</v>
      </c>
      <c r="U135" s="15">
        <v>0.71</v>
      </c>
      <c r="V135" s="16">
        <v>22.5</v>
      </c>
      <c r="W135" s="15">
        <v>0.87</v>
      </c>
      <c r="X135" s="16">
        <v>53.4</v>
      </c>
      <c r="Y135" s="16">
        <v>30.3</v>
      </c>
      <c r="Z135" s="16">
        <v>23.1</v>
      </c>
      <c r="AA135" s="15">
        <v>-0.34</v>
      </c>
      <c r="AB135" s="15"/>
      <c r="AC135" s="15"/>
      <c r="AD135" s="4"/>
      <c r="AE135" s="15"/>
      <c r="AF135" s="4"/>
      <c r="AG135" s="6"/>
      <c r="AH135" s="6"/>
      <c r="AI135" s="4"/>
      <c r="AJ135" s="4"/>
      <c r="AK135" s="4"/>
      <c r="AL135" s="4"/>
      <c r="FR135" s="5" t="str">
        <f t="shared" si="8"/>
        <v/>
      </c>
      <c r="GX135" s="5" t="str">
        <f t="shared" si="9"/>
        <v/>
      </c>
    </row>
    <row r="136" spans="1:206" s="5" customFormat="1" ht="11.95" customHeight="1" x14ac:dyDescent="0.3">
      <c r="A136" s="10" t="s">
        <v>324</v>
      </c>
      <c r="B136" s="10" t="s">
        <v>450</v>
      </c>
      <c r="C136" s="12">
        <v>5.8</v>
      </c>
      <c r="D136" s="13" t="s">
        <v>410</v>
      </c>
      <c r="E136" s="14" t="s">
        <v>457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15">
        <v>2.72</v>
      </c>
      <c r="R136" s="15">
        <v>1.84</v>
      </c>
      <c r="S136" s="15">
        <v>1.38</v>
      </c>
      <c r="T136" s="16">
        <v>49.4</v>
      </c>
      <c r="U136" s="15">
        <v>0.97</v>
      </c>
      <c r="V136" s="16">
        <v>33.6</v>
      </c>
      <c r="W136" s="15">
        <v>0.94</v>
      </c>
      <c r="X136" s="16">
        <v>59.3</v>
      </c>
      <c r="Y136" s="16">
        <v>34.4</v>
      </c>
      <c r="Z136" s="16">
        <v>24.9</v>
      </c>
      <c r="AA136" s="15">
        <v>-0.03</v>
      </c>
      <c r="AB136" s="15"/>
      <c r="AC136" s="15"/>
      <c r="AD136" s="4"/>
      <c r="AE136" s="15"/>
      <c r="AF136" s="4"/>
      <c r="AG136" s="6"/>
      <c r="AH136" s="6"/>
      <c r="AI136" s="4"/>
      <c r="AJ136" s="4"/>
      <c r="AK136" s="4"/>
      <c r="AL136" s="4"/>
      <c r="FR136" s="5" t="str">
        <f t="shared" si="8"/>
        <v/>
      </c>
      <c r="GX136" s="5" t="str">
        <f t="shared" si="9"/>
        <v/>
      </c>
    </row>
    <row r="137" spans="1:206" s="5" customFormat="1" ht="11.95" customHeight="1" x14ac:dyDescent="0.3">
      <c r="A137" s="10" t="s">
        <v>337</v>
      </c>
      <c r="B137" s="10" t="s">
        <v>451</v>
      </c>
      <c r="C137" s="12">
        <v>1.8</v>
      </c>
      <c r="D137" s="13" t="s">
        <v>410</v>
      </c>
      <c r="E137" s="14" t="s">
        <v>457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15">
        <v>2.69</v>
      </c>
      <c r="R137" s="15">
        <v>1.95</v>
      </c>
      <c r="S137" s="15">
        <v>1.52</v>
      </c>
      <c r="T137" s="16">
        <v>43.3</v>
      </c>
      <c r="U137" s="15">
        <v>0.76</v>
      </c>
      <c r="V137" s="16">
        <v>27.9</v>
      </c>
      <c r="W137" s="15">
        <v>0.98</v>
      </c>
      <c r="X137" s="16">
        <v>55</v>
      </c>
      <c r="Y137" s="16">
        <v>29.9</v>
      </c>
      <c r="Z137" s="16">
        <v>25.1</v>
      </c>
      <c r="AA137" s="15">
        <v>-0.08</v>
      </c>
      <c r="AB137" s="15"/>
      <c r="AC137" s="15"/>
      <c r="AD137" s="4"/>
      <c r="AE137" s="15"/>
      <c r="AF137" s="4"/>
      <c r="AG137" s="6"/>
      <c r="AH137" s="6"/>
      <c r="AI137" s="4"/>
      <c r="AJ137" s="4"/>
      <c r="AK137" s="4"/>
      <c r="AL137" s="4"/>
      <c r="FR137" s="5" t="str">
        <f t="shared" si="8"/>
        <v/>
      </c>
      <c r="GX137" s="5" t="str">
        <f t="shared" si="9"/>
        <v/>
      </c>
    </row>
    <row r="138" spans="1:206" s="5" customFormat="1" ht="11.95" customHeight="1" x14ac:dyDescent="0.3">
      <c r="A138" s="10" t="s">
        <v>338</v>
      </c>
      <c r="B138" s="10" t="s">
        <v>451</v>
      </c>
      <c r="C138" s="12">
        <v>4.4000000000000004</v>
      </c>
      <c r="D138" s="13" t="s">
        <v>410</v>
      </c>
      <c r="E138" s="14" t="s">
        <v>457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15">
        <v>2.72</v>
      </c>
      <c r="R138" s="15">
        <v>1.91</v>
      </c>
      <c r="S138" s="15">
        <v>1.47</v>
      </c>
      <c r="T138" s="16">
        <v>46.1</v>
      </c>
      <c r="U138" s="15">
        <v>0.85</v>
      </c>
      <c r="V138" s="16">
        <v>30.2</v>
      </c>
      <c r="W138" s="15">
        <v>0.96</v>
      </c>
      <c r="X138" s="16">
        <v>55.7</v>
      </c>
      <c r="Y138" s="16">
        <v>31.4</v>
      </c>
      <c r="Z138" s="16">
        <v>24.3</v>
      </c>
      <c r="AA138" s="15">
        <v>-0.05</v>
      </c>
      <c r="AB138" s="15"/>
      <c r="AC138" s="15"/>
      <c r="AD138" s="4"/>
      <c r="AE138" s="15"/>
      <c r="AF138" s="4"/>
      <c r="AG138" s="6"/>
      <c r="AH138" s="6"/>
      <c r="AI138" s="4"/>
      <c r="AJ138" s="4"/>
      <c r="AK138" s="4"/>
      <c r="AL138" s="4"/>
      <c r="FR138" s="5" t="str">
        <f t="shared" si="8"/>
        <v/>
      </c>
      <c r="GX138" s="5" t="str">
        <f t="shared" si="9"/>
        <v/>
      </c>
    </row>
    <row r="139" spans="1:206" s="5" customFormat="1" ht="11.95" customHeight="1" x14ac:dyDescent="0.3">
      <c r="A139" s="10" t="s">
        <v>340</v>
      </c>
      <c r="B139" s="10" t="s">
        <v>451</v>
      </c>
      <c r="C139" s="12">
        <v>7.4</v>
      </c>
      <c r="D139" s="13" t="s">
        <v>410</v>
      </c>
      <c r="E139" s="14" t="s">
        <v>457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15">
        <v>2.71</v>
      </c>
      <c r="R139" s="15">
        <v>1.9</v>
      </c>
      <c r="S139" s="15">
        <v>1.46</v>
      </c>
      <c r="T139" s="16">
        <v>45.9</v>
      </c>
      <c r="U139" s="15">
        <v>0.85</v>
      </c>
      <c r="V139" s="16">
        <v>29.7</v>
      </c>
      <c r="W139" s="15">
        <v>0.95</v>
      </c>
      <c r="X139" s="16">
        <v>58.9</v>
      </c>
      <c r="Y139" s="16">
        <v>33.799999999999997</v>
      </c>
      <c r="Z139" s="16">
        <v>25.1</v>
      </c>
      <c r="AA139" s="15">
        <v>-0.16</v>
      </c>
      <c r="AB139" s="15"/>
      <c r="AC139" s="15"/>
      <c r="AD139" s="4"/>
      <c r="AE139" s="15"/>
      <c r="AF139" s="4"/>
      <c r="AG139" s="6"/>
      <c r="AH139" s="6"/>
      <c r="AI139" s="4"/>
      <c r="AJ139" s="4"/>
      <c r="AK139" s="4"/>
      <c r="AL139" s="4"/>
      <c r="FR139" s="5" t="str">
        <f t="shared" si="8"/>
        <v/>
      </c>
      <c r="GX139" s="5" t="str">
        <f t="shared" si="9"/>
        <v/>
      </c>
    </row>
    <row r="140" spans="1:206" s="5" customFormat="1" ht="11.95" customHeight="1" x14ac:dyDescent="0.3">
      <c r="A140" s="10" t="s">
        <v>341</v>
      </c>
      <c r="B140" s="10" t="s">
        <v>451</v>
      </c>
      <c r="C140" s="12">
        <v>8.8000000000000007</v>
      </c>
      <c r="D140" s="13" t="s">
        <v>411</v>
      </c>
      <c r="E140" s="14" t="s">
        <v>457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15">
        <v>2.69</v>
      </c>
      <c r="R140" s="15">
        <v>1.88</v>
      </c>
      <c r="S140" s="15">
        <v>1.46</v>
      </c>
      <c r="T140" s="16">
        <v>45.9</v>
      </c>
      <c r="U140" s="15">
        <v>0.85</v>
      </c>
      <c r="V140" s="16">
        <v>29.2</v>
      </c>
      <c r="W140" s="15">
        <v>0.93</v>
      </c>
      <c r="X140" s="16">
        <v>54.2</v>
      </c>
      <c r="Y140" s="16">
        <v>28.1</v>
      </c>
      <c r="Z140" s="16">
        <v>26.1</v>
      </c>
      <c r="AA140" s="15">
        <v>0.04</v>
      </c>
      <c r="AB140" s="15"/>
      <c r="AC140" s="15"/>
      <c r="AD140" s="4"/>
      <c r="AE140" s="15"/>
      <c r="AF140" s="4"/>
      <c r="AG140" s="6"/>
      <c r="AH140" s="6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15">
        <v>2.69</v>
      </c>
      <c r="AY140" s="15">
        <v>1.9</v>
      </c>
      <c r="AZ140" s="15">
        <v>1.45</v>
      </c>
      <c r="BA140" s="16">
        <v>46.3</v>
      </c>
      <c r="BB140" s="15">
        <v>0.86</v>
      </c>
      <c r="BC140" s="16">
        <v>31.7</v>
      </c>
      <c r="BD140" s="15">
        <v>0.99</v>
      </c>
      <c r="BE140" s="16">
        <v>54.2</v>
      </c>
      <c r="BF140" s="16">
        <v>28.1</v>
      </c>
      <c r="BG140" s="16">
        <v>26.1</v>
      </c>
      <c r="BH140" s="15">
        <v>0.14000000000000001</v>
      </c>
      <c r="BI140" s="4"/>
      <c r="BJ140" s="4"/>
      <c r="BK140" s="4"/>
      <c r="BL140" s="8"/>
      <c r="BN140" s="20">
        <v>8.9999999999999993E-3</v>
      </c>
      <c r="BO140" s="21">
        <v>1.6100000000000001E-3</v>
      </c>
      <c r="BP140" s="5">
        <v>1.887572769221833E-6</v>
      </c>
      <c r="BQ140" s="5">
        <v>100</v>
      </c>
      <c r="BR140" s="5">
        <v>0.67</v>
      </c>
      <c r="BS140" s="5">
        <v>13300</v>
      </c>
      <c r="BT140" s="5">
        <v>0.69</v>
      </c>
      <c r="BU140" s="5">
        <v>17100</v>
      </c>
      <c r="BV140" s="5">
        <v>64</v>
      </c>
      <c r="BW140" s="5">
        <v>19</v>
      </c>
      <c r="BX140" s="2">
        <v>33</v>
      </c>
      <c r="BY140" s="2">
        <v>9</v>
      </c>
      <c r="BZ140" s="5">
        <v>95400</v>
      </c>
      <c r="CA140" s="5">
        <v>0.19</v>
      </c>
      <c r="CB140" s="5">
        <v>-0.8</v>
      </c>
      <c r="CC140" s="5">
        <v>1.353</v>
      </c>
      <c r="CD140" s="5">
        <v>61.000000000000028</v>
      </c>
      <c r="FR140" s="5" t="str">
        <f t="shared" si="8"/>
        <v/>
      </c>
      <c r="GX140" s="5" t="str">
        <f t="shared" si="9"/>
        <v/>
      </c>
    </row>
    <row r="141" spans="1:206" s="5" customFormat="1" ht="11.95" customHeight="1" x14ac:dyDescent="0.3">
      <c r="A141" s="10" t="s">
        <v>342</v>
      </c>
      <c r="B141" s="10" t="s">
        <v>451</v>
      </c>
      <c r="C141" s="12">
        <v>9.8000000000000007</v>
      </c>
      <c r="D141" s="13" t="s">
        <v>411</v>
      </c>
      <c r="E141" s="14" t="s">
        <v>457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15">
        <v>2.72</v>
      </c>
      <c r="R141" s="15">
        <v>1.91</v>
      </c>
      <c r="S141" s="15">
        <v>1.51</v>
      </c>
      <c r="T141" s="16">
        <v>44.7</v>
      </c>
      <c r="U141" s="15">
        <v>0.81</v>
      </c>
      <c r="V141" s="16">
        <v>26.9</v>
      </c>
      <c r="W141" s="15">
        <v>0.91</v>
      </c>
      <c r="X141" s="16">
        <v>43.6</v>
      </c>
      <c r="Y141" s="16">
        <v>24</v>
      </c>
      <c r="Z141" s="16">
        <v>19.600000000000001</v>
      </c>
      <c r="AA141" s="15">
        <v>0.15</v>
      </c>
      <c r="AB141" s="15"/>
      <c r="AC141" s="15"/>
      <c r="AD141" s="4"/>
      <c r="AE141" s="15"/>
      <c r="AF141" s="4"/>
      <c r="AG141" s="6"/>
      <c r="AH141" s="6"/>
      <c r="AI141" s="4"/>
      <c r="AJ141" s="4"/>
      <c r="AK141" s="4"/>
      <c r="AL141" s="4"/>
      <c r="FR141" s="5" t="str">
        <f t="shared" si="8"/>
        <v/>
      </c>
      <c r="GX141" s="5" t="str">
        <f t="shared" si="9"/>
        <v/>
      </c>
    </row>
    <row r="142" spans="1:206" s="5" customFormat="1" ht="11.95" customHeight="1" x14ac:dyDescent="0.3">
      <c r="A142" s="10" t="s">
        <v>343</v>
      </c>
      <c r="B142" s="10" t="s">
        <v>451</v>
      </c>
      <c r="C142" s="12">
        <v>10.8</v>
      </c>
      <c r="D142" s="13" t="s">
        <v>410</v>
      </c>
      <c r="E142" s="14" t="s">
        <v>457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5">
        <v>2.71</v>
      </c>
      <c r="R142" s="15">
        <v>1.97</v>
      </c>
      <c r="S142" s="15">
        <v>1.58</v>
      </c>
      <c r="T142" s="16">
        <v>41.6</v>
      </c>
      <c r="U142" s="15">
        <v>0.71</v>
      </c>
      <c r="V142" s="16">
        <v>24.4</v>
      </c>
      <c r="W142" s="15">
        <v>0.93</v>
      </c>
      <c r="X142" s="16">
        <v>50.7</v>
      </c>
      <c r="Y142" s="16">
        <v>28.6</v>
      </c>
      <c r="Z142" s="16">
        <v>22.1</v>
      </c>
      <c r="AA142" s="15">
        <v>-0.19</v>
      </c>
      <c r="AB142" s="15"/>
      <c r="AC142" s="15"/>
      <c r="AD142" s="4"/>
      <c r="AE142" s="15"/>
      <c r="AF142" s="4"/>
      <c r="AG142" s="6"/>
      <c r="AH142" s="6"/>
      <c r="AI142" s="4"/>
      <c r="AJ142" s="4"/>
      <c r="AK142" s="4"/>
      <c r="AL142" s="4"/>
      <c r="FR142" s="5" t="str">
        <f t="shared" si="8"/>
        <v/>
      </c>
      <c r="GX142" s="5" t="str">
        <f t="shared" si="9"/>
        <v/>
      </c>
    </row>
    <row r="143" spans="1:206" s="5" customFormat="1" ht="11.95" customHeight="1" x14ac:dyDescent="0.3">
      <c r="A143" s="10" t="s">
        <v>344</v>
      </c>
      <c r="B143" s="10" t="s">
        <v>451</v>
      </c>
      <c r="C143" s="12">
        <v>11.8</v>
      </c>
      <c r="D143" s="13" t="s">
        <v>410</v>
      </c>
      <c r="E143" s="14" t="s">
        <v>457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5">
        <v>2.7</v>
      </c>
      <c r="R143" s="15">
        <v>1.96</v>
      </c>
      <c r="S143" s="15">
        <v>1.54</v>
      </c>
      <c r="T143" s="16">
        <v>42.9</v>
      </c>
      <c r="U143" s="15">
        <v>0.75</v>
      </c>
      <c r="V143" s="16">
        <v>27.1</v>
      </c>
      <c r="W143" s="15">
        <v>0.97</v>
      </c>
      <c r="X143" s="16">
        <v>47.6</v>
      </c>
      <c r="Y143" s="16">
        <v>28</v>
      </c>
      <c r="Z143" s="16">
        <v>19.600000000000001</v>
      </c>
      <c r="AA143" s="15">
        <v>-0.05</v>
      </c>
      <c r="AB143" s="15"/>
      <c r="AC143" s="15"/>
      <c r="AD143" s="4"/>
      <c r="AE143" s="15"/>
      <c r="AF143" s="4"/>
      <c r="AG143" s="6"/>
      <c r="AH143" s="6"/>
      <c r="AI143" s="4"/>
      <c r="AJ143" s="4"/>
      <c r="AK143" s="4"/>
      <c r="AL143" s="4"/>
      <c r="FR143" s="5" t="str">
        <f t="shared" si="8"/>
        <v/>
      </c>
      <c r="GX143" s="5" t="str">
        <f t="shared" si="9"/>
        <v/>
      </c>
    </row>
    <row r="144" spans="1:206" s="5" customFormat="1" ht="11.95" customHeight="1" x14ac:dyDescent="0.3">
      <c r="A144" s="10" t="s">
        <v>367</v>
      </c>
      <c r="B144" s="10" t="s">
        <v>452</v>
      </c>
      <c r="C144" s="12">
        <v>8.4</v>
      </c>
      <c r="D144" s="13" t="s">
        <v>411</v>
      </c>
      <c r="E144" s="14" t="s">
        <v>457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5">
        <v>2.74</v>
      </c>
      <c r="R144" s="15">
        <v>1.96</v>
      </c>
      <c r="S144" s="15">
        <v>1.53</v>
      </c>
      <c r="T144" s="16">
        <v>44.2</v>
      </c>
      <c r="U144" s="15">
        <v>0.79</v>
      </c>
      <c r="V144" s="16">
        <v>28.1</v>
      </c>
      <c r="W144" s="15">
        <v>0.97</v>
      </c>
      <c r="X144" s="16">
        <v>43.3</v>
      </c>
      <c r="Y144" s="16">
        <v>24</v>
      </c>
      <c r="Z144" s="16">
        <v>19.3</v>
      </c>
      <c r="AA144" s="15">
        <v>0.21</v>
      </c>
      <c r="AB144" s="15"/>
      <c r="AC144" s="15"/>
      <c r="AD144" s="4"/>
      <c r="AE144" s="15"/>
      <c r="AF144" s="4"/>
      <c r="AG144" s="6"/>
      <c r="AH144" s="6"/>
      <c r="AI144" s="4"/>
      <c r="AJ144" s="4"/>
      <c r="AK144" s="4"/>
      <c r="AL144" s="4"/>
      <c r="FR144" s="5" t="str">
        <f t="shared" si="8"/>
        <v/>
      </c>
      <c r="GX144" s="5" t="str">
        <f t="shared" si="9"/>
        <v/>
      </c>
    </row>
    <row r="145" spans="1:207" s="5" customFormat="1" ht="11.95" customHeight="1" x14ac:dyDescent="0.3">
      <c r="A145" s="10" t="s">
        <v>368</v>
      </c>
      <c r="B145" s="10" t="s">
        <v>452</v>
      </c>
      <c r="C145" s="12">
        <v>9.4</v>
      </c>
      <c r="D145" s="13" t="s">
        <v>411</v>
      </c>
      <c r="E145" s="14" t="s">
        <v>457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5">
        <v>2.72</v>
      </c>
      <c r="R145" s="15">
        <v>1.97</v>
      </c>
      <c r="S145" s="15">
        <v>1.54</v>
      </c>
      <c r="T145" s="16">
        <v>43.5</v>
      </c>
      <c r="U145" s="15">
        <v>0.77</v>
      </c>
      <c r="V145" s="16">
        <v>28.1</v>
      </c>
      <c r="W145" s="15">
        <v>0.99</v>
      </c>
      <c r="X145" s="16">
        <v>44.4</v>
      </c>
      <c r="Y145" s="16">
        <v>23.7</v>
      </c>
      <c r="Z145" s="16">
        <v>20.7</v>
      </c>
      <c r="AA145" s="15">
        <v>0.21</v>
      </c>
      <c r="AB145" s="15"/>
      <c r="AC145" s="15"/>
      <c r="AD145" s="4"/>
      <c r="AE145" s="15"/>
      <c r="AF145" s="4"/>
      <c r="AG145" s="6"/>
      <c r="AH145" s="6"/>
      <c r="AI145" s="4"/>
      <c r="AJ145" s="4"/>
      <c r="AK145" s="4"/>
      <c r="AL145" s="4"/>
      <c r="FR145" s="5" t="str">
        <f t="shared" si="8"/>
        <v/>
      </c>
      <c r="GX145" s="5" t="str">
        <f t="shared" si="9"/>
        <v/>
      </c>
    </row>
    <row r="146" spans="1:207" s="5" customFormat="1" ht="11.95" customHeight="1" x14ac:dyDescent="0.3">
      <c r="A146" s="10" t="s">
        <v>369</v>
      </c>
      <c r="B146" s="10" t="s">
        <v>452</v>
      </c>
      <c r="C146" s="12">
        <v>10.8</v>
      </c>
      <c r="D146" s="13" t="s">
        <v>410</v>
      </c>
      <c r="E146" s="14" t="s">
        <v>457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5">
        <v>2.71</v>
      </c>
      <c r="R146" s="15">
        <v>1.99</v>
      </c>
      <c r="S146" s="15">
        <v>1.58</v>
      </c>
      <c r="T146" s="16">
        <v>41.9</v>
      </c>
      <c r="U146" s="15">
        <v>0.72</v>
      </c>
      <c r="V146" s="16">
        <v>26.3</v>
      </c>
      <c r="W146" s="15">
        <v>0.99</v>
      </c>
      <c r="X146" s="16">
        <v>51.9</v>
      </c>
      <c r="Y146" s="16">
        <v>27</v>
      </c>
      <c r="Z146" s="16">
        <v>24.9</v>
      </c>
      <c r="AA146" s="15">
        <v>-0.03</v>
      </c>
      <c r="AB146" s="15"/>
      <c r="AC146" s="15"/>
      <c r="AD146" s="4"/>
      <c r="AE146" s="15"/>
      <c r="AF146" s="4"/>
      <c r="AG146" s="6"/>
      <c r="AH146" s="6"/>
      <c r="AI146" s="4"/>
      <c r="AJ146" s="4"/>
      <c r="AK146" s="4"/>
      <c r="AL146" s="4"/>
      <c r="FR146" s="5" t="str">
        <f t="shared" si="8"/>
        <v/>
      </c>
      <c r="GX146" s="5" t="str">
        <f t="shared" si="9"/>
        <v/>
      </c>
    </row>
    <row r="147" spans="1:207" s="5" customFormat="1" ht="11.95" customHeight="1" x14ac:dyDescent="0.3">
      <c r="A147" s="10" t="s">
        <v>381</v>
      </c>
      <c r="B147" s="10" t="s">
        <v>453</v>
      </c>
      <c r="C147" s="12">
        <v>8.8000000000000007</v>
      </c>
      <c r="D147" s="13" t="s">
        <v>411</v>
      </c>
      <c r="E147" s="14" t="s">
        <v>457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5">
        <v>2.72</v>
      </c>
      <c r="R147" s="15">
        <v>1.99</v>
      </c>
      <c r="S147" s="15">
        <v>1.58</v>
      </c>
      <c r="T147" s="16">
        <v>41.8</v>
      </c>
      <c r="U147" s="15">
        <v>0.72</v>
      </c>
      <c r="V147" s="16">
        <v>25.8</v>
      </c>
      <c r="W147" s="15">
        <v>0.98</v>
      </c>
      <c r="X147" s="16">
        <v>46.5</v>
      </c>
      <c r="Y147" s="16">
        <v>23.8</v>
      </c>
      <c r="Z147" s="16">
        <v>22.7</v>
      </c>
      <c r="AA147" s="15">
        <v>0.09</v>
      </c>
      <c r="AB147" s="15"/>
      <c r="AC147" s="15"/>
      <c r="AD147" s="4"/>
      <c r="AE147" s="15"/>
      <c r="AF147" s="4"/>
      <c r="AG147" s="6"/>
      <c r="AH147" s="6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15">
        <v>2.72</v>
      </c>
      <c r="AY147" s="15">
        <v>1.99</v>
      </c>
      <c r="AZ147" s="15">
        <v>1.58</v>
      </c>
      <c r="BA147" s="16">
        <v>41.9</v>
      </c>
      <c r="BB147" s="15">
        <v>0.72</v>
      </c>
      <c r="BC147" s="16">
        <v>25.9</v>
      </c>
      <c r="BD147" s="15">
        <v>0.98</v>
      </c>
      <c r="BE147" s="16">
        <v>46.5</v>
      </c>
      <c r="BF147" s="16">
        <v>23.8</v>
      </c>
      <c r="BG147" s="16">
        <v>22.7</v>
      </c>
      <c r="BH147" s="15">
        <v>0.09</v>
      </c>
      <c r="BI147" s="4"/>
      <c r="BJ147" s="4"/>
      <c r="BK147" s="4"/>
      <c r="BL147" s="8"/>
      <c r="BN147" s="20">
        <v>3.85E-2</v>
      </c>
      <c r="BO147" s="21">
        <v>1.91E-3</v>
      </c>
      <c r="BP147" s="5">
        <v>9.1171676089868001E-6</v>
      </c>
      <c r="BQ147" s="5">
        <v>100</v>
      </c>
      <c r="BR147" s="5">
        <v>0.66</v>
      </c>
      <c r="BS147" s="5">
        <v>13100</v>
      </c>
      <c r="BT147" s="5">
        <v>0.73299999999999998</v>
      </c>
      <c r="BU147" s="5">
        <v>19500</v>
      </c>
      <c r="BV147" s="5">
        <v>69</v>
      </c>
      <c r="BW147" s="5">
        <v>20</v>
      </c>
      <c r="BX147" s="2">
        <v>39</v>
      </c>
      <c r="BY147" s="2">
        <v>10</v>
      </c>
      <c r="BZ147" s="5">
        <v>73000</v>
      </c>
      <c r="CA147" s="5">
        <v>0.17</v>
      </c>
      <c r="CB147" s="5">
        <v>-0.3</v>
      </c>
      <c r="CC147" s="5">
        <v>1.748</v>
      </c>
      <c r="CD147" s="5">
        <v>95</v>
      </c>
      <c r="FR147" s="5" t="str">
        <f t="shared" si="8"/>
        <v/>
      </c>
      <c r="GX147" s="5" t="str">
        <f t="shared" si="9"/>
        <v/>
      </c>
    </row>
    <row r="148" spans="1:207" s="5" customFormat="1" ht="11.95" customHeight="1" x14ac:dyDescent="0.3">
      <c r="A148" s="10" t="s">
        <v>382</v>
      </c>
      <c r="B148" s="10" t="s">
        <v>453</v>
      </c>
      <c r="C148" s="12">
        <v>9.8000000000000007</v>
      </c>
      <c r="D148" s="13" t="s">
        <v>411</v>
      </c>
      <c r="E148" s="14" t="s">
        <v>457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5">
        <v>2.71</v>
      </c>
      <c r="R148" s="15">
        <v>1.99</v>
      </c>
      <c r="S148" s="15">
        <v>1.59</v>
      </c>
      <c r="T148" s="16">
        <v>41.3</v>
      </c>
      <c r="U148" s="15">
        <v>0.7</v>
      </c>
      <c r="V148" s="16">
        <v>25.2</v>
      </c>
      <c r="W148" s="15">
        <v>0.97</v>
      </c>
      <c r="X148" s="16">
        <v>43.7</v>
      </c>
      <c r="Y148" s="16">
        <v>22.9</v>
      </c>
      <c r="Z148" s="16">
        <v>20.8</v>
      </c>
      <c r="AA148" s="15">
        <v>0.11</v>
      </c>
      <c r="AB148" s="15"/>
      <c r="AC148" s="15"/>
      <c r="AD148" s="4"/>
      <c r="AE148" s="15"/>
      <c r="AF148" s="4"/>
      <c r="AG148" s="6"/>
      <c r="AH148" s="6"/>
      <c r="AI148" s="4"/>
      <c r="AJ148" s="4"/>
      <c r="AK148" s="4"/>
      <c r="AL148" s="4"/>
      <c r="FR148" s="5" t="str">
        <f t="shared" si="8"/>
        <v/>
      </c>
      <c r="GX148" s="5" t="str">
        <f t="shared" si="9"/>
        <v/>
      </c>
    </row>
    <row r="149" spans="1:207" s="5" customFormat="1" ht="11.95" customHeight="1" x14ac:dyDescent="0.3">
      <c r="A149" s="10" t="s">
        <v>389</v>
      </c>
      <c r="B149" s="10" t="s">
        <v>454</v>
      </c>
      <c r="C149" s="12">
        <v>1.8</v>
      </c>
      <c r="D149" s="13" t="s">
        <v>410</v>
      </c>
      <c r="E149" s="14" t="s">
        <v>457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5">
        <v>2.73</v>
      </c>
      <c r="R149" s="15">
        <v>1.85</v>
      </c>
      <c r="S149" s="15">
        <v>1.5</v>
      </c>
      <c r="T149" s="16">
        <v>45</v>
      </c>
      <c r="U149" s="15">
        <v>0.82</v>
      </c>
      <c r="V149" s="16">
        <v>23.1</v>
      </c>
      <c r="W149" s="15">
        <v>0.77</v>
      </c>
      <c r="X149" s="16">
        <v>48.4</v>
      </c>
      <c r="Y149" s="16">
        <v>26.6</v>
      </c>
      <c r="Z149" s="16">
        <v>21.8</v>
      </c>
      <c r="AA149" s="15">
        <v>-0.16</v>
      </c>
      <c r="AB149" s="15"/>
      <c r="AC149" s="15"/>
      <c r="AD149" s="4"/>
      <c r="AE149" s="15"/>
      <c r="AF149" s="4"/>
      <c r="AG149" s="6"/>
      <c r="AH149" s="6"/>
      <c r="AI149" s="4"/>
      <c r="AJ149" s="4"/>
      <c r="AK149" s="4"/>
      <c r="AL149" s="4"/>
      <c r="FR149" s="5" t="str">
        <f t="shared" si="8"/>
        <v/>
      </c>
      <c r="GX149" s="5" t="str">
        <f t="shared" si="9"/>
        <v/>
      </c>
    </row>
    <row r="150" spans="1:207" s="5" customFormat="1" ht="11.95" customHeight="1" x14ac:dyDescent="0.3">
      <c r="A150" s="10" t="s">
        <v>390</v>
      </c>
      <c r="B150" s="10" t="s">
        <v>454</v>
      </c>
      <c r="C150" s="12">
        <v>3.8</v>
      </c>
      <c r="D150" s="13" t="s">
        <v>411</v>
      </c>
      <c r="E150" s="14" t="s">
        <v>457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5">
        <v>2.71</v>
      </c>
      <c r="R150" s="15">
        <v>1.94</v>
      </c>
      <c r="S150" s="15">
        <v>1.5</v>
      </c>
      <c r="T150" s="16">
        <v>44.5</v>
      </c>
      <c r="U150" s="15">
        <v>0.8</v>
      </c>
      <c r="V150" s="16">
        <v>29.1</v>
      </c>
      <c r="W150" s="15">
        <v>0.98</v>
      </c>
      <c r="X150" s="16">
        <v>47.1</v>
      </c>
      <c r="Y150" s="16">
        <v>24.3</v>
      </c>
      <c r="Z150" s="16">
        <v>22.8</v>
      </c>
      <c r="AA150" s="15">
        <v>0.21</v>
      </c>
      <c r="AB150" s="15"/>
      <c r="AC150" s="15"/>
      <c r="AD150" s="4"/>
      <c r="AE150" s="15"/>
      <c r="AF150" s="4"/>
      <c r="AG150" s="6"/>
      <c r="AH150" s="6"/>
      <c r="AI150" s="4"/>
      <c r="AJ150" s="4"/>
      <c r="AK150" s="4"/>
      <c r="AL150" s="4"/>
      <c r="FR150" s="5" t="str">
        <f t="shared" si="8"/>
        <v/>
      </c>
      <c r="GX150" s="5" t="str">
        <f t="shared" si="9"/>
        <v/>
      </c>
    </row>
    <row r="151" spans="1:207" s="5" customFormat="1" ht="11.95" customHeight="1" x14ac:dyDescent="0.3">
      <c r="A151" s="10" t="s">
        <v>393</v>
      </c>
      <c r="B151" s="10" t="s">
        <v>454</v>
      </c>
      <c r="C151" s="12">
        <v>7.8</v>
      </c>
      <c r="D151" s="13" t="s">
        <v>411</v>
      </c>
      <c r="E151" s="14" t="s">
        <v>457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5">
        <v>2.72</v>
      </c>
      <c r="R151" s="15">
        <v>2.02</v>
      </c>
      <c r="S151" s="15">
        <v>1.62</v>
      </c>
      <c r="T151" s="16">
        <v>40.5</v>
      </c>
      <c r="U151" s="15">
        <v>0.68</v>
      </c>
      <c r="V151" s="16">
        <v>24.8</v>
      </c>
      <c r="W151" s="15">
        <v>0.99</v>
      </c>
      <c r="X151" s="16">
        <v>42.5</v>
      </c>
      <c r="Y151" s="16">
        <v>24.3</v>
      </c>
      <c r="Z151" s="16">
        <v>18.2</v>
      </c>
      <c r="AA151" s="15">
        <v>0.03</v>
      </c>
      <c r="AB151" s="15"/>
      <c r="AC151" s="15"/>
      <c r="AD151" s="4"/>
      <c r="AE151" s="15"/>
      <c r="AF151" s="4"/>
      <c r="AG151" s="6"/>
      <c r="AH151" s="6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15">
        <v>2.72</v>
      </c>
      <c r="AY151" s="15">
        <v>2.0099999999999998</v>
      </c>
      <c r="AZ151" s="15">
        <v>1.62</v>
      </c>
      <c r="BA151" s="16">
        <v>40.5</v>
      </c>
      <c r="BB151" s="15">
        <v>0.68</v>
      </c>
      <c r="BC151" s="16">
        <v>24.3</v>
      </c>
      <c r="BD151" s="15">
        <v>0.97</v>
      </c>
      <c r="BE151" s="16">
        <v>42.5</v>
      </c>
      <c r="BF151" s="16">
        <v>24.3</v>
      </c>
      <c r="BG151" s="16">
        <v>18.2</v>
      </c>
      <c r="BH151" s="15">
        <v>0</v>
      </c>
      <c r="BI151" s="4"/>
      <c r="BJ151" s="4"/>
      <c r="BK151" s="4"/>
      <c r="BL151" s="8"/>
      <c r="BN151" s="20">
        <v>4.0599999999999997E-2</v>
      </c>
      <c r="BO151" s="21">
        <v>1.47E-3</v>
      </c>
      <c r="BP151" s="5">
        <v>8.2601891204706628E-6</v>
      </c>
      <c r="BQ151" s="5">
        <v>100</v>
      </c>
      <c r="BR151" s="5">
        <v>0.65</v>
      </c>
      <c r="BS151" s="5">
        <v>14000</v>
      </c>
      <c r="BT151" s="5">
        <v>0.79100000000000004</v>
      </c>
      <c r="BU151" s="5">
        <v>19200</v>
      </c>
      <c r="BV151" s="5">
        <v>84</v>
      </c>
      <c r="BW151" s="5">
        <v>23</v>
      </c>
      <c r="BX151" s="2">
        <v>50</v>
      </c>
      <c r="BY151" s="2">
        <v>11</v>
      </c>
      <c r="BZ151" s="5">
        <v>72800</v>
      </c>
      <c r="CA151" s="5">
        <v>0.23</v>
      </c>
      <c r="CB151" s="5">
        <v>-0.2</v>
      </c>
      <c r="CC151" s="5">
        <v>1.51</v>
      </c>
      <c r="CD151" s="5">
        <v>78.000000000000014</v>
      </c>
      <c r="FR151" s="5" t="str">
        <f t="shared" si="8"/>
        <v/>
      </c>
      <c r="GX151" s="5" t="str">
        <f t="shared" si="9"/>
        <v/>
      </c>
    </row>
    <row r="152" spans="1:207" s="5" customFormat="1" ht="11.95" customHeight="1" x14ac:dyDescent="0.3">
      <c r="A152" s="10" t="s">
        <v>396</v>
      </c>
      <c r="B152" s="10" t="s">
        <v>454</v>
      </c>
      <c r="C152" s="12">
        <v>10.8</v>
      </c>
      <c r="D152" s="13" t="s">
        <v>411</v>
      </c>
      <c r="E152" s="14" t="s">
        <v>457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5">
        <v>2.75</v>
      </c>
      <c r="R152" s="15">
        <v>2.0099999999999998</v>
      </c>
      <c r="S152" s="15">
        <v>1.59</v>
      </c>
      <c r="T152" s="16">
        <v>42.2</v>
      </c>
      <c r="U152" s="15">
        <v>0.73</v>
      </c>
      <c r="V152" s="16">
        <v>26.4</v>
      </c>
      <c r="W152" s="15">
        <v>1</v>
      </c>
      <c r="X152" s="16">
        <v>44.6</v>
      </c>
      <c r="Y152" s="16">
        <v>26.1</v>
      </c>
      <c r="Z152" s="16">
        <v>18.5</v>
      </c>
      <c r="AA152" s="15">
        <v>0.02</v>
      </c>
      <c r="AB152" s="15"/>
      <c r="AC152" s="15"/>
      <c r="AD152" s="4"/>
      <c r="AE152" s="15"/>
      <c r="AF152" s="4"/>
      <c r="AG152" s="6"/>
      <c r="AH152" s="6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15">
        <v>2.75</v>
      </c>
      <c r="AY152" s="15">
        <v>2</v>
      </c>
      <c r="AZ152" s="15">
        <v>1.58</v>
      </c>
      <c r="BA152" s="16">
        <v>42.5</v>
      </c>
      <c r="BB152" s="15">
        <v>0.74</v>
      </c>
      <c r="BC152" s="16">
        <v>26.7</v>
      </c>
      <c r="BD152" s="15">
        <v>0.99</v>
      </c>
      <c r="BE152" s="16">
        <v>44.6</v>
      </c>
      <c r="BF152" s="16">
        <v>26.1</v>
      </c>
      <c r="BG152" s="16">
        <v>18.5</v>
      </c>
      <c r="BH152" s="15">
        <v>0.03</v>
      </c>
      <c r="BI152" s="4"/>
      <c r="BJ152" s="4"/>
      <c r="BK152" s="4"/>
      <c r="BL152" s="8"/>
      <c r="BN152" s="20">
        <v>3.73E-2</v>
      </c>
      <c r="BO152" s="21">
        <v>1.5E-3</v>
      </c>
      <c r="BP152" s="5">
        <v>8.0058157948728903E-6</v>
      </c>
      <c r="BQ152" s="5">
        <v>100</v>
      </c>
      <c r="BR152" s="5">
        <v>0.68</v>
      </c>
      <c r="BS152" s="5">
        <v>11400</v>
      </c>
      <c r="BT152" s="5">
        <v>0.66800000000000004</v>
      </c>
      <c r="BU152" s="5">
        <v>18200</v>
      </c>
      <c r="BV152" s="5">
        <v>72</v>
      </c>
      <c r="BW152" s="5">
        <v>20</v>
      </c>
      <c r="BX152" s="2">
        <v>42</v>
      </c>
      <c r="BY152" s="2">
        <v>10</v>
      </c>
      <c r="BZ152" s="5">
        <v>78000</v>
      </c>
      <c r="CA152" s="5">
        <v>0.19</v>
      </c>
      <c r="CB152" s="5">
        <v>-0.1</v>
      </c>
      <c r="CC152" s="5">
        <v>1.35</v>
      </c>
      <c r="CD152" s="5">
        <v>69</v>
      </c>
      <c r="FR152" s="5" t="str">
        <f t="shared" si="8"/>
        <v/>
      </c>
      <c r="GX152" s="5" t="str">
        <f t="shared" si="9"/>
        <v/>
      </c>
    </row>
    <row r="153" spans="1:207" s="5" customFormat="1" ht="11.95" customHeight="1" x14ac:dyDescent="0.3">
      <c r="A153" s="10" t="s">
        <v>80</v>
      </c>
      <c r="B153" s="11">
        <v>2</v>
      </c>
      <c r="C153" s="12">
        <v>7.4</v>
      </c>
      <c r="D153" s="13" t="s">
        <v>410</v>
      </c>
      <c r="E153" s="14" t="s">
        <v>462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5">
        <v>2.72</v>
      </c>
      <c r="R153" s="15">
        <v>1.97</v>
      </c>
      <c r="S153" s="15">
        <v>1.54</v>
      </c>
      <c r="T153" s="16">
        <v>43.4</v>
      </c>
      <c r="U153" s="15">
        <v>0.77</v>
      </c>
      <c r="V153" s="16">
        <v>28</v>
      </c>
      <c r="W153" s="15">
        <v>0.99</v>
      </c>
      <c r="X153" s="16">
        <v>57.4</v>
      </c>
      <c r="Y153" s="16">
        <v>33.5</v>
      </c>
      <c r="Z153" s="16">
        <v>23.9</v>
      </c>
      <c r="AA153" s="15">
        <v>-0.23</v>
      </c>
      <c r="AB153" s="15"/>
      <c r="AC153" s="15"/>
      <c r="AD153" s="4"/>
      <c r="AE153" s="15"/>
      <c r="AF153" s="4"/>
      <c r="AG153" s="6"/>
      <c r="AH153" s="6"/>
      <c r="AI153" s="2">
        <v>20.9</v>
      </c>
      <c r="AJ153" s="4">
        <v>21.6</v>
      </c>
      <c r="AK153" s="3">
        <v>0.2</v>
      </c>
      <c r="AL153" s="2">
        <v>0.14799999999999999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15">
        <v>2.72</v>
      </c>
      <c r="AY153" s="15">
        <v>1.95</v>
      </c>
      <c r="AZ153" s="15">
        <v>1.51</v>
      </c>
      <c r="BA153" s="16">
        <v>44.4</v>
      </c>
      <c r="BB153" s="15">
        <v>0.8</v>
      </c>
      <c r="BC153" s="16">
        <v>29.1</v>
      </c>
      <c r="BD153" s="15">
        <v>0.99</v>
      </c>
      <c r="BE153" s="16">
        <v>57.4</v>
      </c>
      <c r="BF153" s="16">
        <v>33.5</v>
      </c>
      <c r="BG153" s="16">
        <v>23.9</v>
      </c>
      <c r="BH153" s="15">
        <v>-0.19</v>
      </c>
      <c r="BI153" s="4"/>
      <c r="BJ153" s="4">
        <v>20.100000000000001</v>
      </c>
      <c r="BK153" s="2">
        <v>20.100000000000001</v>
      </c>
      <c r="BL153" s="3">
        <v>0.23</v>
      </c>
      <c r="BM153" s="2">
        <v>0.13200000000000001</v>
      </c>
      <c r="BN153" s="17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>
        <v>2.72</v>
      </c>
      <c r="CX153" s="2">
        <v>1.86</v>
      </c>
      <c r="CY153" s="2">
        <v>1.37</v>
      </c>
      <c r="CZ153" s="2">
        <v>49.6</v>
      </c>
      <c r="DA153" s="2">
        <v>0.98</v>
      </c>
      <c r="DB153" s="2">
        <v>35.6</v>
      </c>
      <c r="DC153" s="2">
        <v>0.99</v>
      </c>
      <c r="DD153" s="2">
        <v>57.4</v>
      </c>
      <c r="DE153" s="2">
        <v>33.5</v>
      </c>
      <c r="DF153" s="2">
        <v>23.9</v>
      </c>
      <c r="DG153" s="2">
        <v>0.09</v>
      </c>
      <c r="DH153" s="2"/>
      <c r="DI153" s="3">
        <v>18.600000000000001</v>
      </c>
      <c r="DJ153" s="2">
        <v>19.600000000000001</v>
      </c>
      <c r="DK153" s="3">
        <v>0.3</v>
      </c>
      <c r="DL153" s="2">
        <v>8.5999999999999993E-2</v>
      </c>
      <c r="DM153" s="2"/>
      <c r="DN153" s="2"/>
      <c r="DO153" s="2"/>
      <c r="DP153" s="19"/>
      <c r="DX153" s="5">
        <v>2.72</v>
      </c>
      <c r="DY153" s="5">
        <v>1.8</v>
      </c>
      <c r="DZ153" s="5">
        <v>1.28</v>
      </c>
      <c r="EA153" s="5">
        <v>52.8</v>
      </c>
      <c r="EB153" s="5">
        <v>1.1200000000000001</v>
      </c>
      <c r="EC153" s="5">
        <v>40.299999999999997</v>
      </c>
      <c r="ED153" s="5">
        <v>0.98</v>
      </c>
      <c r="EE153" s="5">
        <v>57.4</v>
      </c>
      <c r="EF153" s="5">
        <v>33.5</v>
      </c>
      <c r="EG153" s="5">
        <v>23.9</v>
      </c>
      <c r="EH153" s="5">
        <v>0.28000000000000003</v>
      </c>
      <c r="EJ153" s="22">
        <v>7.8</v>
      </c>
      <c r="EK153" s="22">
        <v>8.1999999999999993</v>
      </c>
      <c r="EL153" s="22">
        <v>0.39</v>
      </c>
      <c r="EM153" s="5">
        <v>4.1000000000000002E-2</v>
      </c>
      <c r="EO153" s="2"/>
      <c r="EP153" s="2"/>
      <c r="EQ153" s="19"/>
      <c r="EY153" s="2">
        <v>2.72</v>
      </c>
      <c r="EZ153" s="2">
        <v>1.78</v>
      </c>
      <c r="FA153" s="2">
        <v>1.24</v>
      </c>
      <c r="FB153" s="2">
        <v>54.3</v>
      </c>
      <c r="FC153" s="2">
        <v>1.19</v>
      </c>
      <c r="FD153" s="2">
        <v>43.3</v>
      </c>
      <c r="FE153" s="2">
        <v>0.99</v>
      </c>
      <c r="FF153" s="2">
        <v>57.4</v>
      </c>
      <c r="FG153" s="2">
        <v>33.5</v>
      </c>
      <c r="FH153" s="2">
        <v>23.9</v>
      </c>
      <c r="FI153" s="2">
        <v>0.41</v>
      </c>
      <c r="FK153" s="22">
        <v>7.7</v>
      </c>
      <c r="FL153" s="22">
        <v>7.9</v>
      </c>
      <c r="FM153" s="22">
        <v>0.37</v>
      </c>
      <c r="FN153" s="5">
        <v>4.1000000000000002E-2</v>
      </c>
      <c r="FR153" s="5">
        <f>IF(FL153&gt;0,ROUND(FL153*0.8,1),"")</f>
        <v>6.3</v>
      </c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>
        <v>2.72</v>
      </c>
      <c r="GF153" s="2">
        <v>1.77</v>
      </c>
      <c r="GG153" s="2">
        <v>1.23</v>
      </c>
      <c r="GH153" s="2">
        <v>54.7</v>
      </c>
      <c r="GI153" s="2">
        <v>1.21</v>
      </c>
      <c r="GJ153" s="2">
        <v>44</v>
      </c>
      <c r="GK153" s="2">
        <v>0.99</v>
      </c>
      <c r="GL153" s="2">
        <v>57.4</v>
      </c>
      <c r="GM153" s="2">
        <v>33.5</v>
      </c>
      <c r="GN153" s="2">
        <v>23.9</v>
      </c>
      <c r="GO153" s="2">
        <v>0.44</v>
      </c>
      <c r="GP153" s="2"/>
      <c r="GQ153" s="2">
        <v>7.1</v>
      </c>
      <c r="GR153" s="2">
        <v>7.7</v>
      </c>
      <c r="GS153" s="3">
        <v>0.38</v>
      </c>
      <c r="GT153" s="2">
        <v>2.5999999999999999E-2</v>
      </c>
      <c r="GU153" s="4"/>
      <c r="GV153" s="4"/>
      <c r="GW153" s="9"/>
      <c r="GX153" s="5">
        <f>IF(GR153&gt;0,ROUND(GR153*0.76,1),"")</f>
        <v>5.9</v>
      </c>
    </row>
    <row r="154" spans="1:207" s="5" customFormat="1" ht="11.95" customHeight="1" x14ac:dyDescent="0.3">
      <c r="A154" s="10" t="s">
        <v>87</v>
      </c>
      <c r="B154" s="11">
        <v>2</v>
      </c>
      <c r="C154" s="12">
        <v>12.8</v>
      </c>
      <c r="D154" s="13" t="s">
        <v>410</v>
      </c>
      <c r="E154" s="14" t="s">
        <v>462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5">
        <v>2.72</v>
      </c>
      <c r="R154" s="15">
        <v>1.95</v>
      </c>
      <c r="S154" s="15">
        <v>1.55</v>
      </c>
      <c r="T154" s="16">
        <v>42.9</v>
      </c>
      <c r="U154" s="15">
        <v>0.75</v>
      </c>
      <c r="V154" s="16">
        <v>25.6</v>
      </c>
      <c r="W154" s="15">
        <v>0.93</v>
      </c>
      <c r="X154" s="16">
        <v>51.3</v>
      </c>
      <c r="Y154" s="16">
        <v>27.7</v>
      </c>
      <c r="Z154" s="16">
        <v>23.6</v>
      </c>
      <c r="AA154" s="15">
        <v>-0.09</v>
      </c>
      <c r="AB154" s="15"/>
      <c r="AC154" s="15"/>
      <c r="AD154" s="4"/>
      <c r="AE154" s="15"/>
      <c r="AF154" s="4"/>
      <c r="AG154" s="6"/>
      <c r="AH154" s="6"/>
      <c r="AI154" s="4"/>
      <c r="AJ154" s="4"/>
      <c r="AK154" s="4"/>
      <c r="AL154" s="7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15">
        <v>2.72</v>
      </c>
      <c r="AY154" s="15">
        <v>1.95</v>
      </c>
      <c r="AZ154" s="15">
        <v>1.51</v>
      </c>
      <c r="BA154" s="16">
        <v>44.4</v>
      </c>
      <c r="BB154" s="15">
        <v>0.8</v>
      </c>
      <c r="BC154" s="16">
        <v>28.7</v>
      </c>
      <c r="BD154" s="15">
        <v>0.98</v>
      </c>
      <c r="BE154" s="16">
        <v>51.3</v>
      </c>
      <c r="BF154" s="16">
        <v>27.7</v>
      </c>
      <c r="BG154" s="16">
        <v>23.6</v>
      </c>
      <c r="BH154" s="15">
        <v>0.04</v>
      </c>
      <c r="BI154" s="4"/>
      <c r="BJ154" s="4"/>
      <c r="BK154" s="4"/>
      <c r="BL154" s="8"/>
      <c r="CE154" s="2">
        <v>18</v>
      </c>
      <c r="CF154" s="2">
        <v>14.9</v>
      </c>
      <c r="CG154" s="2">
        <v>0.83</v>
      </c>
      <c r="CH154" s="2">
        <v>5.7000000000000002E-2</v>
      </c>
      <c r="CI154" s="2">
        <v>17</v>
      </c>
      <c r="CJ154" s="2">
        <v>3.4000000000000002E-2</v>
      </c>
      <c r="CK154" s="2">
        <v>11</v>
      </c>
      <c r="EY154" s="5">
        <v>2.72</v>
      </c>
      <c r="EZ154" s="5">
        <v>1.8</v>
      </c>
      <c r="FA154" s="5">
        <v>1.28</v>
      </c>
      <c r="FB154" s="5">
        <v>52.8</v>
      </c>
      <c r="FC154" s="5">
        <v>1.1200000000000001</v>
      </c>
      <c r="FD154" s="5">
        <v>40.299999999999997</v>
      </c>
      <c r="FE154" s="5">
        <v>0.98</v>
      </c>
      <c r="FF154" s="5">
        <v>51.3</v>
      </c>
      <c r="FG154" s="5">
        <v>27.7</v>
      </c>
      <c r="FH154" s="5">
        <v>23.6</v>
      </c>
      <c r="FI154" s="5">
        <v>0.53</v>
      </c>
      <c r="FO154" s="5">
        <v>6.7</v>
      </c>
      <c r="FP154" s="5">
        <v>5.3</v>
      </c>
      <c r="FQ154" s="5">
        <v>0.79</v>
      </c>
      <c r="FR154" s="5" t="str">
        <f t="shared" ref="FR154:FR215" si="10">IF(FL154&gt;0,ROUND(FL154*0.8,1),"")</f>
        <v/>
      </c>
      <c r="FS154" s="5">
        <v>2.5999999999999999E-2</v>
      </c>
      <c r="GE154" s="5">
        <v>2.72</v>
      </c>
      <c r="GF154" s="5">
        <v>1.79</v>
      </c>
      <c r="GG154" s="5">
        <v>1.27</v>
      </c>
      <c r="GH154" s="5">
        <v>53.4</v>
      </c>
      <c r="GI154" s="5">
        <v>1.1399999999999999</v>
      </c>
      <c r="GJ154" s="5">
        <v>41.3</v>
      </c>
      <c r="GK154" s="5">
        <v>0.98</v>
      </c>
      <c r="GL154" s="5">
        <v>51.3</v>
      </c>
      <c r="GM154" s="5">
        <v>27.7</v>
      </c>
      <c r="GN154" s="5">
        <v>23.6</v>
      </c>
      <c r="GO154" s="5">
        <v>0.56999999999999995</v>
      </c>
      <c r="GU154" s="2">
        <v>8.6</v>
      </c>
      <c r="GV154" s="2">
        <v>6.1</v>
      </c>
      <c r="GW154" s="2">
        <v>0.71</v>
      </c>
      <c r="GX154" s="5" t="str">
        <f t="shared" ref="GX154:GX215" si="11">IF(GR154&gt;0,ROUND(GR154*0.76,1),"")</f>
        <v/>
      </c>
      <c r="GY154" s="2">
        <v>0.02</v>
      </c>
    </row>
    <row r="155" spans="1:207" s="5" customFormat="1" ht="11.95" customHeight="1" x14ac:dyDescent="0.3">
      <c r="A155" s="10" t="s">
        <v>178</v>
      </c>
      <c r="B155" s="11">
        <v>7</v>
      </c>
      <c r="C155" s="12">
        <v>10.8</v>
      </c>
      <c r="D155" s="13" t="s">
        <v>410</v>
      </c>
      <c r="E155" s="14" t="s">
        <v>462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15">
        <v>2.74</v>
      </c>
      <c r="R155" s="15">
        <v>2.02</v>
      </c>
      <c r="S155" s="15">
        <v>1.61</v>
      </c>
      <c r="T155" s="16">
        <v>41.3</v>
      </c>
      <c r="U155" s="15">
        <v>0.7</v>
      </c>
      <c r="V155" s="16">
        <v>25.6</v>
      </c>
      <c r="W155" s="15">
        <v>1</v>
      </c>
      <c r="X155" s="16">
        <v>48.1</v>
      </c>
      <c r="Y155" s="16">
        <v>26.8</v>
      </c>
      <c r="Z155" s="16">
        <v>21.3</v>
      </c>
      <c r="AA155" s="15">
        <v>-0.06</v>
      </c>
      <c r="AB155" s="15"/>
      <c r="AC155" s="15"/>
      <c r="AD155" s="4"/>
      <c r="AE155" s="15"/>
      <c r="AF155" s="4"/>
      <c r="AG155" s="6"/>
      <c r="AH155" s="6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15">
        <v>2.74</v>
      </c>
      <c r="AY155" s="15">
        <v>1.99</v>
      </c>
      <c r="AZ155" s="15">
        <v>1.57</v>
      </c>
      <c r="BA155" s="16">
        <v>42.8</v>
      </c>
      <c r="BB155" s="15">
        <v>0.75</v>
      </c>
      <c r="BC155" s="16">
        <v>27.3</v>
      </c>
      <c r="BD155" s="15">
        <v>1</v>
      </c>
      <c r="BE155" s="16">
        <v>48.1</v>
      </c>
      <c r="BF155" s="16">
        <v>26.8</v>
      </c>
      <c r="BG155" s="16">
        <v>21.3</v>
      </c>
      <c r="BH155" s="15">
        <v>0.03</v>
      </c>
      <c r="BI155" s="4"/>
      <c r="BJ155" s="4"/>
      <c r="BK155" s="4"/>
      <c r="BL155" s="8"/>
      <c r="CE155" s="2">
        <v>20.8</v>
      </c>
      <c r="CF155" s="2">
        <v>17.600000000000001</v>
      </c>
      <c r="CG155" s="2">
        <v>0.84</v>
      </c>
      <c r="CH155" s="2">
        <v>6.7000000000000004E-2</v>
      </c>
      <c r="CI155" s="2">
        <v>18</v>
      </c>
      <c r="CJ155" s="2">
        <v>4.1000000000000002E-2</v>
      </c>
      <c r="CK155" s="2">
        <v>12</v>
      </c>
      <c r="EY155" s="5">
        <v>2.74</v>
      </c>
      <c r="EZ155" s="5">
        <v>1.8</v>
      </c>
      <c r="FA155" s="5">
        <v>1.28</v>
      </c>
      <c r="FB155" s="5">
        <v>53.3</v>
      </c>
      <c r="FC155" s="5">
        <v>1.1399999999999999</v>
      </c>
      <c r="FD155" s="5">
        <v>40.6</v>
      </c>
      <c r="FE155" s="5">
        <v>0.98</v>
      </c>
      <c r="FF155" s="5">
        <v>48.1</v>
      </c>
      <c r="FG155" s="5">
        <v>26.8</v>
      </c>
      <c r="FH155" s="5">
        <v>21.3</v>
      </c>
      <c r="FI155" s="5">
        <v>0.65</v>
      </c>
      <c r="FO155" s="5">
        <v>6.6</v>
      </c>
      <c r="FP155" s="5">
        <v>4.7</v>
      </c>
      <c r="FQ155" s="5">
        <v>0.71</v>
      </c>
      <c r="FR155" s="5" t="str">
        <f t="shared" si="10"/>
        <v/>
      </c>
      <c r="FS155" s="5">
        <v>0.02</v>
      </c>
      <c r="GE155" s="5">
        <v>2.74</v>
      </c>
      <c r="GF155" s="5">
        <v>1.8</v>
      </c>
      <c r="GG155" s="5">
        <v>1.27</v>
      </c>
      <c r="GH155" s="5">
        <v>53.6</v>
      </c>
      <c r="GI155" s="5">
        <v>1.1499999999999999</v>
      </c>
      <c r="GJ155" s="5">
        <v>41.8</v>
      </c>
      <c r="GK155" s="5">
        <v>0.99</v>
      </c>
      <c r="GL155" s="5">
        <v>48.1</v>
      </c>
      <c r="GM155" s="5">
        <v>26.8</v>
      </c>
      <c r="GN155" s="5">
        <v>21.3</v>
      </c>
      <c r="GO155" s="5">
        <v>0.7</v>
      </c>
      <c r="GU155" s="2">
        <v>6.4</v>
      </c>
      <c r="GV155" s="2">
        <v>4.4000000000000004</v>
      </c>
      <c r="GW155" s="2">
        <v>0.69</v>
      </c>
      <c r="GX155" s="5" t="str">
        <f t="shared" si="11"/>
        <v/>
      </c>
      <c r="GY155" s="2">
        <v>1.6E-2</v>
      </c>
    </row>
    <row r="156" spans="1:207" s="5" customFormat="1" ht="11.95" customHeight="1" x14ac:dyDescent="0.3">
      <c r="A156" s="10" t="s">
        <v>235</v>
      </c>
      <c r="B156" s="11">
        <v>11</v>
      </c>
      <c r="C156" s="12">
        <v>10.8</v>
      </c>
      <c r="D156" s="13" t="s">
        <v>410</v>
      </c>
      <c r="E156" s="14" t="s">
        <v>462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5">
        <v>2.73</v>
      </c>
      <c r="R156" s="15">
        <v>1.98</v>
      </c>
      <c r="S156" s="15">
        <v>1.55</v>
      </c>
      <c r="T156" s="16">
        <v>43.3</v>
      </c>
      <c r="U156" s="15">
        <v>0.76</v>
      </c>
      <c r="V156" s="16">
        <v>28</v>
      </c>
      <c r="W156" s="15">
        <v>1</v>
      </c>
      <c r="X156" s="16">
        <v>55.9</v>
      </c>
      <c r="Y156" s="16">
        <v>33.200000000000003</v>
      </c>
      <c r="Z156" s="16">
        <v>22.7</v>
      </c>
      <c r="AA156" s="15">
        <v>-0.23</v>
      </c>
      <c r="AB156" s="15"/>
      <c r="AC156" s="15"/>
      <c r="AD156" s="4"/>
      <c r="AE156" s="15"/>
      <c r="AF156" s="4"/>
      <c r="AG156" s="6"/>
      <c r="AH156" s="6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15">
        <v>2.73</v>
      </c>
      <c r="AY156" s="15">
        <v>1.96</v>
      </c>
      <c r="AZ156" s="15">
        <v>1.53</v>
      </c>
      <c r="BA156" s="16">
        <v>43.8</v>
      </c>
      <c r="BB156" s="15">
        <v>0.78</v>
      </c>
      <c r="BC156" s="16">
        <v>27.7</v>
      </c>
      <c r="BD156" s="15">
        <v>0.97</v>
      </c>
      <c r="BE156" s="16">
        <v>55.9</v>
      </c>
      <c r="BF156" s="16">
        <v>33.200000000000003</v>
      </c>
      <c r="BG156" s="16">
        <v>22.7</v>
      </c>
      <c r="BH156" s="15">
        <v>-0.24</v>
      </c>
      <c r="BI156" s="4"/>
      <c r="BJ156" s="4"/>
      <c r="BK156" s="4"/>
      <c r="BL156" s="8"/>
      <c r="CE156" s="2">
        <v>23.3</v>
      </c>
      <c r="CF156" s="2">
        <v>18.7</v>
      </c>
      <c r="CG156" s="2">
        <v>0.8</v>
      </c>
      <c r="CH156" s="2">
        <v>6.9000000000000006E-2</v>
      </c>
      <c r="CI156" s="2">
        <v>19</v>
      </c>
      <c r="CJ156" s="2">
        <v>0.04</v>
      </c>
      <c r="CK156" s="2">
        <v>12</v>
      </c>
      <c r="EY156" s="5">
        <v>2.73</v>
      </c>
      <c r="EZ156" s="5">
        <v>1.75</v>
      </c>
      <c r="FA156" s="5">
        <v>1.21</v>
      </c>
      <c r="FB156" s="5">
        <v>55.8</v>
      </c>
      <c r="FC156" s="5">
        <v>1.26</v>
      </c>
      <c r="FD156" s="5">
        <v>45</v>
      </c>
      <c r="FE156" s="5">
        <v>0.97</v>
      </c>
      <c r="FF156" s="5">
        <v>55.9</v>
      </c>
      <c r="FG156" s="5">
        <v>33.200000000000003</v>
      </c>
      <c r="FH156" s="5">
        <v>22.7</v>
      </c>
      <c r="FI156" s="5">
        <v>0.52</v>
      </c>
      <c r="FO156" s="5">
        <v>8.1</v>
      </c>
      <c r="FP156" s="5">
        <v>6.8</v>
      </c>
      <c r="FQ156" s="5">
        <v>0.84</v>
      </c>
      <c r="FR156" s="5" t="str">
        <f t="shared" si="10"/>
        <v/>
      </c>
      <c r="FS156" s="5">
        <v>2.5999999999999999E-2</v>
      </c>
      <c r="GE156" s="5">
        <v>2.73</v>
      </c>
      <c r="GF156" s="5">
        <v>1.76</v>
      </c>
      <c r="GG156" s="5">
        <v>1.2</v>
      </c>
      <c r="GH156" s="5">
        <v>55.9</v>
      </c>
      <c r="GI156" s="5">
        <v>1.27</v>
      </c>
      <c r="GJ156" s="5">
        <v>46.1</v>
      </c>
      <c r="GK156" s="5">
        <v>0.99</v>
      </c>
      <c r="GL156" s="5">
        <v>55.9</v>
      </c>
      <c r="GM156" s="5">
        <v>33.200000000000003</v>
      </c>
      <c r="GN156" s="5">
        <v>22.7</v>
      </c>
      <c r="GO156" s="5">
        <v>0.56999999999999995</v>
      </c>
      <c r="GU156" s="2">
        <v>7.1</v>
      </c>
      <c r="GV156" s="2">
        <v>5.9</v>
      </c>
      <c r="GW156" s="2">
        <v>0.83</v>
      </c>
      <c r="GX156" s="5" t="str">
        <f t="shared" si="11"/>
        <v/>
      </c>
      <c r="GY156" s="2">
        <v>2.5999999999999999E-2</v>
      </c>
    </row>
    <row r="157" spans="1:207" s="5" customFormat="1" ht="11.95" customHeight="1" x14ac:dyDescent="0.3">
      <c r="A157" s="10" t="s">
        <v>255</v>
      </c>
      <c r="B157" s="11">
        <v>12</v>
      </c>
      <c r="C157" s="12">
        <v>13.8</v>
      </c>
      <c r="D157" s="13" t="s">
        <v>410</v>
      </c>
      <c r="E157" s="14" t="s">
        <v>462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5">
        <v>2.73</v>
      </c>
      <c r="R157" s="15">
        <v>1.99</v>
      </c>
      <c r="S157" s="15">
        <v>1.62</v>
      </c>
      <c r="T157" s="16">
        <v>40.799999999999997</v>
      </c>
      <c r="U157" s="15">
        <v>0.69</v>
      </c>
      <c r="V157" s="16">
        <v>23.1</v>
      </c>
      <c r="W157" s="15">
        <v>0.92</v>
      </c>
      <c r="X157" s="16">
        <v>52.8</v>
      </c>
      <c r="Y157" s="16">
        <v>30.3</v>
      </c>
      <c r="Z157" s="16">
        <v>22.5</v>
      </c>
      <c r="AA157" s="15">
        <v>-0.32</v>
      </c>
      <c r="AB157" s="15"/>
      <c r="AC157" s="15"/>
      <c r="AD157" s="4"/>
      <c r="AE157" s="15"/>
      <c r="AF157" s="4"/>
      <c r="AG157" s="6"/>
      <c r="AH157" s="6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15">
        <v>2.73</v>
      </c>
      <c r="AY157" s="15">
        <v>1.99</v>
      </c>
      <c r="AZ157" s="15">
        <v>1.57</v>
      </c>
      <c r="BA157" s="16">
        <v>42.4</v>
      </c>
      <c r="BB157" s="15">
        <v>0.74</v>
      </c>
      <c r="BC157" s="16">
        <v>26.5</v>
      </c>
      <c r="BD157" s="15">
        <v>0.98</v>
      </c>
      <c r="BE157" s="16">
        <v>52.8</v>
      </c>
      <c r="BF157" s="16">
        <v>30.3</v>
      </c>
      <c r="BG157" s="16">
        <v>22.5</v>
      </c>
      <c r="BH157" s="15">
        <v>-0.17</v>
      </c>
      <c r="BI157" s="4"/>
      <c r="BJ157" s="4"/>
      <c r="BK157" s="4"/>
      <c r="BL157" s="8"/>
      <c r="CE157" s="2">
        <v>22.4</v>
      </c>
      <c r="CF157" s="2">
        <v>18.7</v>
      </c>
      <c r="CG157" s="2">
        <v>0.83</v>
      </c>
      <c r="CH157" s="2">
        <v>6.6000000000000003E-2</v>
      </c>
      <c r="CI157" s="2">
        <v>16</v>
      </c>
      <c r="CJ157" s="2">
        <v>3.7999999999999999E-2</v>
      </c>
      <c r="CK157" s="2">
        <v>11</v>
      </c>
      <c r="EY157" s="5">
        <v>2.73</v>
      </c>
      <c r="EZ157" s="5">
        <v>1.79</v>
      </c>
      <c r="FA157" s="5">
        <v>1.25</v>
      </c>
      <c r="FB157" s="5">
        <v>54.2</v>
      </c>
      <c r="FC157" s="5">
        <v>1.18</v>
      </c>
      <c r="FD157" s="5">
        <v>43.1</v>
      </c>
      <c r="FE157" s="5">
        <v>1</v>
      </c>
      <c r="FF157" s="5">
        <v>52.8</v>
      </c>
      <c r="FG157" s="5">
        <v>30.3</v>
      </c>
      <c r="FH157" s="5">
        <v>22.5</v>
      </c>
      <c r="FI157" s="5">
        <v>0.56999999999999995</v>
      </c>
      <c r="FO157" s="5">
        <v>6.3</v>
      </c>
      <c r="FP157" s="5">
        <v>5.0999999999999996</v>
      </c>
      <c r="FQ157" s="5">
        <v>0.81</v>
      </c>
      <c r="FR157" s="5" t="str">
        <f t="shared" si="10"/>
        <v/>
      </c>
      <c r="FS157" s="5">
        <v>2.1999999999999999E-2</v>
      </c>
      <c r="GE157" s="5">
        <v>2.73</v>
      </c>
      <c r="GF157" s="5">
        <v>1.78</v>
      </c>
      <c r="GG157" s="5">
        <v>1.24</v>
      </c>
      <c r="GH157" s="5">
        <v>54.5</v>
      </c>
      <c r="GI157" s="5">
        <v>1.2</v>
      </c>
      <c r="GJ157" s="5">
        <v>43.1</v>
      </c>
      <c r="GK157" s="5">
        <v>0.98</v>
      </c>
      <c r="GL157" s="5">
        <v>52.8</v>
      </c>
      <c r="GM157" s="5">
        <v>30.3</v>
      </c>
      <c r="GN157" s="5">
        <v>22.5</v>
      </c>
      <c r="GO157" s="5">
        <v>0.56999999999999995</v>
      </c>
      <c r="GU157" s="2">
        <v>6.9</v>
      </c>
      <c r="GV157" s="2">
        <v>5.2</v>
      </c>
      <c r="GW157" s="2">
        <v>0.76</v>
      </c>
      <c r="GX157" s="5" t="str">
        <f t="shared" si="11"/>
        <v/>
      </c>
      <c r="GY157" s="2">
        <v>0.02</v>
      </c>
    </row>
    <row r="158" spans="1:207" s="5" customFormat="1" ht="11.95" customHeight="1" x14ac:dyDescent="0.3">
      <c r="A158" s="10" t="s">
        <v>261</v>
      </c>
      <c r="B158" s="11">
        <v>13</v>
      </c>
      <c r="C158" s="12">
        <v>5.8</v>
      </c>
      <c r="D158" s="13" t="s">
        <v>410</v>
      </c>
      <c r="E158" s="14" t="s">
        <v>462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5">
        <v>2.75</v>
      </c>
      <c r="R158" s="15">
        <v>2.0299999999999998</v>
      </c>
      <c r="S158" s="15">
        <v>1.62</v>
      </c>
      <c r="T158" s="16">
        <v>41</v>
      </c>
      <c r="U158" s="15">
        <v>0.7</v>
      </c>
      <c r="V158" s="16">
        <v>25.2</v>
      </c>
      <c r="W158" s="15">
        <v>1</v>
      </c>
      <c r="X158" s="16">
        <v>55.9</v>
      </c>
      <c r="Y158" s="16">
        <v>32.1</v>
      </c>
      <c r="Z158" s="16">
        <v>23.8</v>
      </c>
      <c r="AA158" s="15">
        <v>-0.28999999999999998</v>
      </c>
      <c r="AB158" s="15"/>
      <c r="AC158" s="15"/>
      <c r="AD158" s="4"/>
      <c r="AE158" s="15"/>
      <c r="AF158" s="4"/>
      <c r="AG158" s="6"/>
      <c r="AH158" s="6"/>
      <c r="AI158" s="2">
        <v>25.1</v>
      </c>
      <c r="AJ158" s="4">
        <v>27</v>
      </c>
      <c r="AK158" s="3">
        <v>0.24</v>
      </c>
      <c r="AL158" s="2">
        <v>0.159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15">
        <v>2.75</v>
      </c>
      <c r="AY158" s="15">
        <v>2.0099999999999998</v>
      </c>
      <c r="AZ158" s="15">
        <v>1.6</v>
      </c>
      <c r="BA158" s="16">
        <v>41.8</v>
      </c>
      <c r="BB158" s="15">
        <v>0.72</v>
      </c>
      <c r="BC158" s="16">
        <v>25.4</v>
      </c>
      <c r="BD158" s="15">
        <v>0.97</v>
      </c>
      <c r="BE158" s="16">
        <v>55.9</v>
      </c>
      <c r="BF158" s="16">
        <v>32.1</v>
      </c>
      <c r="BG158" s="16">
        <v>23.8</v>
      </c>
      <c r="BH158" s="15">
        <v>-0.28000000000000003</v>
      </c>
      <c r="BI158" s="4"/>
      <c r="BJ158" s="4">
        <v>26</v>
      </c>
      <c r="BK158" s="2">
        <v>26</v>
      </c>
      <c r="BL158" s="3">
        <v>0.22</v>
      </c>
      <c r="BM158" s="2">
        <v>0.156</v>
      </c>
      <c r="BN158" s="17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>
        <v>2.75</v>
      </c>
      <c r="CX158" s="2">
        <v>1.91</v>
      </c>
      <c r="CY158" s="2">
        <v>1.44</v>
      </c>
      <c r="CZ158" s="2">
        <v>47.7</v>
      </c>
      <c r="DA158" s="2">
        <v>0.91</v>
      </c>
      <c r="DB158" s="2">
        <v>32.799999999999997</v>
      </c>
      <c r="DC158" s="2">
        <v>0.99</v>
      </c>
      <c r="DD158" s="2">
        <v>55.9</v>
      </c>
      <c r="DE158" s="2">
        <v>32.1</v>
      </c>
      <c r="DF158" s="2">
        <v>23.8</v>
      </c>
      <c r="DG158" s="2">
        <v>0.03</v>
      </c>
      <c r="DH158" s="2"/>
      <c r="DI158" s="3">
        <v>20.2</v>
      </c>
      <c r="DJ158" s="2">
        <v>21.3</v>
      </c>
      <c r="DK158" s="3">
        <v>0.33</v>
      </c>
      <c r="DL158" s="2">
        <v>9.4E-2</v>
      </c>
      <c r="DM158" s="2"/>
      <c r="DN158" s="2"/>
      <c r="DO158" s="2"/>
      <c r="DP158" s="19"/>
      <c r="DX158" s="5">
        <v>2.75</v>
      </c>
      <c r="DY158" s="5">
        <v>1.83</v>
      </c>
      <c r="DZ158" s="5">
        <v>1.34</v>
      </c>
      <c r="EA158" s="5">
        <v>51.4</v>
      </c>
      <c r="EB158" s="5">
        <v>1.06</v>
      </c>
      <c r="EC158" s="5">
        <v>36.9</v>
      </c>
      <c r="ED158" s="5">
        <v>0.96</v>
      </c>
      <c r="EE158" s="5">
        <v>55.9</v>
      </c>
      <c r="EF158" s="5">
        <v>32.1</v>
      </c>
      <c r="EG158" s="5">
        <v>23.8</v>
      </c>
      <c r="EH158" s="5">
        <v>0.2</v>
      </c>
      <c r="EJ158" s="22">
        <v>8.1999999999999993</v>
      </c>
      <c r="EK158" s="22">
        <v>8.8000000000000007</v>
      </c>
      <c r="EL158" s="22">
        <v>0.35</v>
      </c>
      <c r="EM158" s="5">
        <v>4.5999999999999999E-2</v>
      </c>
      <c r="EO158" s="2"/>
      <c r="EP158" s="2"/>
      <c r="EQ158" s="19"/>
      <c r="EY158" s="2">
        <v>2.75</v>
      </c>
      <c r="EZ158" s="2">
        <v>1.79</v>
      </c>
      <c r="FA158" s="2">
        <v>1.28</v>
      </c>
      <c r="FB158" s="2">
        <v>53.6</v>
      </c>
      <c r="FC158" s="2">
        <v>1.1499999999999999</v>
      </c>
      <c r="FD158" s="2">
        <v>40.200000000000003</v>
      </c>
      <c r="FE158" s="2">
        <v>0.96</v>
      </c>
      <c r="FF158" s="2">
        <v>55.9</v>
      </c>
      <c r="FG158" s="2">
        <v>32.1</v>
      </c>
      <c r="FH158" s="2">
        <v>23.8</v>
      </c>
      <c r="FI158" s="2">
        <v>0.34</v>
      </c>
      <c r="FK158" s="22">
        <v>8</v>
      </c>
      <c r="FL158" s="22">
        <v>8.9</v>
      </c>
      <c r="FM158" s="22">
        <v>0.38</v>
      </c>
      <c r="FN158" s="5">
        <v>4.2999999999999997E-2</v>
      </c>
      <c r="FR158" s="5">
        <f t="shared" si="10"/>
        <v>7.1</v>
      </c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>
        <v>2.75</v>
      </c>
      <c r="GF158" s="2">
        <v>1.78</v>
      </c>
      <c r="GG158" s="2">
        <v>1.24</v>
      </c>
      <c r="GH158" s="2">
        <v>54.8</v>
      </c>
      <c r="GI158" s="2">
        <v>1.21</v>
      </c>
      <c r="GJ158" s="2">
        <v>43.3</v>
      </c>
      <c r="GK158" s="2">
        <v>0.98</v>
      </c>
      <c r="GL158" s="2">
        <v>55.9</v>
      </c>
      <c r="GM158" s="2">
        <v>32.1</v>
      </c>
      <c r="GN158" s="2">
        <v>23.8</v>
      </c>
      <c r="GO158" s="2">
        <v>0.47</v>
      </c>
      <c r="GP158" s="2"/>
      <c r="GQ158" s="2">
        <v>6.8</v>
      </c>
      <c r="GR158" s="2">
        <v>7.7</v>
      </c>
      <c r="GS158" s="3">
        <v>0.35</v>
      </c>
      <c r="GT158" s="2">
        <v>2.1999999999999999E-2</v>
      </c>
      <c r="GU158" s="4"/>
      <c r="GV158" s="4"/>
      <c r="GW158" s="9"/>
      <c r="GX158" s="5">
        <f t="shared" si="11"/>
        <v>5.9</v>
      </c>
    </row>
    <row r="159" spans="1:207" s="5" customFormat="1" ht="11.95" customHeight="1" x14ac:dyDescent="0.3">
      <c r="A159" s="10" t="s">
        <v>264</v>
      </c>
      <c r="B159" s="11">
        <v>13</v>
      </c>
      <c r="C159" s="12">
        <v>7.8</v>
      </c>
      <c r="D159" s="13" t="s">
        <v>410</v>
      </c>
      <c r="E159" s="14" t="s">
        <v>462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5">
        <v>2.73</v>
      </c>
      <c r="R159" s="15">
        <v>2.02</v>
      </c>
      <c r="S159" s="15">
        <v>1.62</v>
      </c>
      <c r="T159" s="16">
        <v>40.5</v>
      </c>
      <c r="U159" s="15">
        <v>0.68</v>
      </c>
      <c r="V159" s="16">
        <v>24.4</v>
      </c>
      <c r="W159" s="15">
        <v>0.98</v>
      </c>
      <c r="X159" s="16">
        <v>53.8</v>
      </c>
      <c r="Y159" s="16">
        <v>30.5</v>
      </c>
      <c r="Z159" s="16">
        <v>23.3</v>
      </c>
      <c r="AA159" s="15">
        <v>-0.26</v>
      </c>
      <c r="AB159" s="15"/>
      <c r="AC159" s="15"/>
      <c r="AD159" s="4"/>
      <c r="AE159" s="15"/>
      <c r="AF159" s="4"/>
      <c r="AG159" s="6"/>
      <c r="AH159" s="6"/>
      <c r="AI159" s="2">
        <v>22.6</v>
      </c>
      <c r="AJ159" s="4">
        <v>24.9</v>
      </c>
      <c r="AK159" s="3">
        <v>0.22</v>
      </c>
      <c r="AL159" s="2">
        <v>0.158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15">
        <v>2.73</v>
      </c>
      <c r="AY159" s="15">
        <v>1.99</v>
      </c>
      <c r="AZ159" s="15">
        <v>1.58</v>
      </c>
      <c r="BA159" s="16">
        <v>42.2</v>
      </c>
      <c r="BB159" s="15">
        <v>0.73</v>
      </c>
      <c r="BC159" s="16">
        <v>26</v>
      </c>
      <c r="BD159" s="15">
        <v>0.97</v>
      </c>
      <c r="BE159" s="16">
        <v>53.8</v>
      </c>
      <c r="BF159" s="16">
        <v>30.5</v>
      </c>
      <c r="BG159" s="16">
        <v>23.3</v>
      </c>
      <c r="BH159" s="15">
        <v>-0.2</v>
      </c>
      <c r="BI159" s="4"/>
      <c r="BJ159" s="4">
        <v>24.8</v>
      </c>
      <c r="BK159" s="2">
        <v>24.8</v>
      </c>
      <c r="BL159" s="3">
        <v>0.27</v>
      </c>
      <c r="BM159" s="2">
        <v>0.152</v>
      </c>
      <c r="BN159" s="17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>
        <v>2.73</v>
      </c>
      <c r="CX159" s="2">
        <v>1.89</v>
      </c>
      <c r="CY159" s="2">
        <v>1.42</v>
      </c>
      <c r="CZ159" s="2">
        <v>47.9</v>
      </c>
      <c r="DA159" s="2">
        <v>0.92</v>
      </c>
      <c r="DB159" s="2">
        <v>32.799999999999997</v>
      </c>
      <c r="DC159" s="2">
        <v>0.98</v>
      </c>
      <c r="DD159" s="2">
        <v>53.8</v>
      </c>
      <c r="DE159" s="2">
        <v>30.5</v>
      </c>
      <c r="DF159" s="2">
        <v>23.3</v>
      </c>
      <c r="DG159" s="2">
        <v>0.1</v>
      </c>
      <c r="DH159" s="2"/>
      <c r="DI159" s="3">
        <v>18.5</v>
      </c>
      <c r="DJ159" s="2">
        <v>19.399999999999999</v>
      </c>
      <c r="DK159" s="3">
        <v>0.32</v>
      </c>
      <c r="DL159" s="2">
        <v>8.5999999999999993E-2</v>
      </c>
      <c r="DM159" s="2"/>
      <c r="DN159" s="2"/>
      <c r="DO159" s="2"/>
      <c r="DP159" s="19"/>
      <c r="DX159" s="5">
        <v>2.73</v>
      </c>
      <c r="DY159" s="5">
        <v>1.84</v>
      </c>
      <c r="DZ159" s="5">
        <v>1.34</v>
      </c>
      <c r="EA159" s="5">
        <v>50.8</v>
      </c>
      <c r="EB159" s="5">
        <v>1.03</v>
      </c>
      <c r="EC159" s="5">
        <v>37.1</v>
      </c>
      <c r="ED159" s="5">
        <v>0.98</v>
      </c>
      <c r="EE159" s="5">
        <v>53.8</v>
      </c>
      <c r="EF159" s="5">
        <v>30.5</v>
      </c>
      <c r="EG159" s="5">
        <v>23.3</v>
      </c>
      <c r="EH159" s="5">
        <v>0.28000000000000003</v>
      </c>
      <c r="EJ159" s="22">
        <v>8.1999999999999993</v>
      </c>
      <c r="EK159" s="22">
        <v>9.4</v>
      </c>
      <c r="EL159" s="22">
        <v>0.4</v>
      </c>
      <c r="EM159" s="5">
        <v>3.6999999999999998E-2</v>
      </c>
      <c r="EO159" s="2"/>
      <c r="EP159" s="2"/>
      <c r="EQ159" s="19"/>
      <c r="EY159" s="2">
        <v>2.73</v>
      </c>
      <c r="EZ159" s="2">
        <v>1.82</v>
      </c>
      <c r="FA159" s="2">
        <v>1.3</v>
      </c>
      <c r="FB159" s="2">
        <v>52.3</v>
      </c>
      <c r="FC159" s="2">
        <v>1.1000000000000001</v>
      </c>
      <c r="FD159" s="2">
        <v>39.799999999999997</v>
      </c>
      <c r="FE159" s="2">
        <v>0.99</v>
      </c>
      <c r="FF159" s="2">
        <v>53.8</v>
      </c>
      <c r="FG159" s="2">
        <v>30.5</v>
      </c>
      <c r="FH159" s="2">
        <v>23.3</v>
      </c>
      <c r="FI159" s="2">
        <v>0.4</v>
      </c>
      <c r="FK159" s="22">
        <v>8.1</v>
      </c>
      <c r="FL159" s="22">
        <v>8.6</v>
      </c>
      <c r="FM159" s="22">
        <v>0.36</v>
      </c>
      <c r="FN159" s="5">
        <v>3.7999999999999999E-2</v>
      </c>
      <c r="FR159" s="5">
        <f t="shared" si="10"/>
        <v>6.9</v>
      </c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>
        <v>2.73</v>
      </c>
      <c r="GF159" s="2">
        <v>1.81</v>
      </c>
      <c r="GG159" s="2">
        <v>1.29</v>
      </c>
      <c r="GH159" s="2">
        <v>52.7</v>
      </c>
      <c r="GI159" s="2">
        <v>1.1200000000000001</v>
      </c>
      <c r="GJ159" s="2">
        <v>40.200000000000003</v>
      </c>
      <c r="GK159" s="2">
        <v>0.98</v>
      </c>
      <c r="GL159" s="2">
        <v>53.8</v>
      </c>
      <c r="GM159" s="2">
        <v>30.5</v>
      </c>
      <c r="GN159" s="2">
        <v>23.3</v>
      </c>
      <c r="GO159" s="2">
        <v>0.41</v>
      </c>
      <c r="GP159" s="2"/>
      <c r="GQ159" s="2">
        <v>8.3000000000000007</v>
      </c>
      <c r="GR159" s="2">
        <v>8.6</v>
      </c>
      <c r="GS159" s="3">
        <v>0.37</v>
      </c>
      <c r="GT159" s="2">
        <v>3.2000000000000001E-2</v>
      </c>
      <c r="GU159" s="4"/>
      <c r="GV159" s="4"/>
      <c r="GW159" s="9"/>
      <c r="GX159" s="5">
        <f t="shared" si="11"/>
        <v>6.5</v>
      </c>
    </row>
    <row r="160" spans="1:207" s="5" customFormat="1" ht="11.95" customHeight="1" x14ac:dyDescent="0.3">
      <c r="A160" s="10" t="s">
        <v>276</v>
      </c>
      <c r="B160" s="11">
        <v>14</v>
      </c>
      <c r="C160" s="12">
        <v>5.8</v>
      </c>
      <c r="D160" s="13" t="s">
        <v>410</v>
      </c>
      <c r="E160" s="14" t="s">
        <v>462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15">
        <v>2.76</v>
      </c>
      <c r="R160" s="15">
        <v>2.06</v>
      </c>
      <c r="S160" s="15">
        <v>1.67</v>
      </c>
      <c r="T160" s="16">
        <v>39.700000000000003</v>
      </c>
      <c r="U160" s="15">
        <v>0.66</v>
      </c>
      <c r="V160" s="16">
        <v>23.7</v>
      </c>
      <c r="W160" s="15">
        <v>1</v>
      </c>
      <c r="X160" s="16">
        <v>57.6</v>
      </c>
      <c r="Y160" s="16">
        <v>32.1</v>
      </c>
      <c r="Z160" s="16">
        <v>25.5</v>
      </c>
      <c r="AA160" s="15">
        <v>-0.33</v>
      </c>
      <c r="AB160" s="15"/>
      <c r="AC160" s="15"/>
      <c r="AD160" s="4"/>
      <c r="AE160" s="15"/>
      <c r="AF160" s="4"/>
      <c r="AG160" s="6"/>
      <c r="AH160" s="6"/>
      <c r="AI160" s="2">
        <v>25.7</v>
      </c>
      <c r="AJ160" s="4">
        <v>28.8</v>
      </c>
      <c r="AK160" s="3">
        <v>0.2</v>
      </c>
      <c r="AL160" s="2">
        <v>0.16300000000000001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15">
        <v>2.76</v>
      </c>
      <c r="AY160" s="15">
        <v>2.02</v>
      </c>
      <c r="AZ160" s="15">
        <v>1.61</v>
      </c>
      <c r="BA160" s="16">
        <v>41.8</v>
      </c>
      <c r="BB160" s="15">
        <v>0.72</v>
      </c>
      <c r="BC160" s="16">
        <v>25.5</v>
      </c>
      <c r="BD160" s="15">
        <v>0.98</v>
      </c>
      <c r="BE160" s="16">
        <v>57.6</v>
      </c>
      <c r="BF160" s="16">
        <v>32.1</v>
      </c>
      <c r="BG160" s="16">
        <v>25.5</v>
      </c>
      <c r="BH160" s="15">
        <v>-0.26</v>
      </c>
      <c r="BI160" s="4"/>
      <c r="BJ160" s="4">
        <v>25.5</v>
      </c>
      <c r="BK160" s="2">
        <v>25.5</v>
      </c>
      <c r="BL160" s="3">
        <v>0.25</v>
      </c>
      <c r="BM160" s="2">
        <v>0.153</v>
      </c>
      <c r="BN160" s="17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>
        <v>2.76</v>
      </c>
      <c r="CX160" s="2">
        <v>1.86</v>
      </c>
      <c r="CY160" s="2">
        <v>1.36</v>
      </c>
      <c r="CZ160" s="2">
        <v>50.7</v>
      </c>
      <c r="DA160" s="2">
        <v>1.03</v>
      </c>
      <c r="DB160" s="2">
        <v>36.799999999999997</v>
      </c>
      <c r="DC160" s="2">
        <v>0.99</v>
      </c>
      <c r="DD160" s="2">
        <v>57.6</v>
      </c>
      <c r="DE160" s="2">
        <v>32.1</v>
      </c>
      <c r="DF160" s="2">
        <v>25.5</v>
      </c>
      <c r="DG160" s="2">
        <v>0.18</v>
      </c>
      <c r="DH160" s="2"/>
      <c r="DI160" s="3">
        <v>15.9</v>
      </c>
      <c r="DJ160" s="2">
        <v>17.2</v>
      </c>
      <c r="DK160" s="3">
        <v>0.32</v>
      </c>
      <c r="DL160" s="2">
        <v>0.08</v>
      </c>
      <c r="DM160" s="2"/>
      <c r="DN160" s="2"/>
      <c r="DO160" s="2"/>
      <c r="DP160" s="19"/>
      <c r="DX160" s="5">
        <v>2.76</v>
      </c>
      <c r="DY160" s="5">
        <v>1.84</v>
      </c>
      <c r="DZ160" s="5">
        <v>1.34</v>
      </c>
      <c r="EA160" s="5">
        <v>51.5</v>
      </c>
      <c r="EB160" s="5">
        <v>1.06</v>
      </c>
      <c r="EC160" s="5">
        <v>37.5</v>
      </c>
      <c r="ED160" s="5">
        <v>0.97</v>
      </c>
      <c r="EE160" s="5">
        <v>57.6</v>
      </c>
      <c r="EF160" s="5">
        <v>32.1</v>
      </c>
      <c r="EG160" s="5">
        <v>25.5</v>
      </c>
      <c r="EH160" s="5">
        <v>0.21</v>
      </c>
      <c r="EJ160" s="22">
        <v>8.8000000000000007</v>
      </c>
      <c r="EK160" s="22">
        <v>9</v>
      </c>
      <c r="EL160" s="22">
        <v>0.32</v>
      </c>
      <c r="EM160" s="5">
        <v>0.03</v>
      </c>
      <c r="EO160" s="2"/>
      <c r="EP160" s="2"/>
      <c r="EQ160" s="19"/>
      <c r="EY160" s="2">
        <v>2.76</v>
      </c>
      <c r="EZ160" s="2">
        <v>1.8</v>
      </c>
      <c r="FA160" s="2">
        <v>1.27</v>
      </c>
      <c r="FB160" s="2">
        <v>54.1</v>
      </c>
      <c r="FC160" s="2">
        <v>1.18</v>
      </c>
      <c r="FD160" s="2">
        <v>42.1</v>
      </c>
      <c r="FE160" s="2">
        <v>0.99</v>
      </c>
      <c r="FF160" s="2">
        <v>57.6</v>
      </c>
      <c r="FG160" s="2">
        <v>32.1</v>
      </c>
      <c r="FH160" s="2">
        <v>25.5</v>
      </c>
      <c r="FI160" s="2">
        <v>0.39</v>
      </c>
      <c r="FK160" s="22">
        <v>8.6999999999999993</v>
      </c>
      <c r="FL160" s="22">
        <v>9.3000000000000007</v>
      </c>
      <c r="FM160" s="22">
        <v>0.38</v>
      </c>
      <c r="FN160" s="5">
        <v>0.03</v>
      </c>
      <c r="FR160" s="5">
        <f t="shared" si="10"/>
        <v>7.4</v>
      </c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>
        <v>2.76</v>
      </c>
      <c r="GF160" s="2">
        <v>1.78</v>
      </c>
      <c r="GG160" s="2">
        <v>1.25</v>
      </c>
      <c r="GH160" s="2">
        <v>54.8</v>
      </c>
      <c r="GI160" s="2">
        <v>1.21</v>
      </c>
      <c r="GJ160" s="2">
        <v>43.1</v>
      </c>
      <c r="GK160" s="2">
        <v>0.98</v>
      </c>
      <c r="GL160" s="2">
        <v>57.6</v>
      </c>
      <c r="GM160" s="2">
        <v>32.1</v>
      </c>
      <c r="GN160" s="2">
        <v>25.5</v>
      </c>
      <c r="GO160" s="2">
        <v>0.43</v>
      </c>
      <c r="GP160" s="2"/>
      <c r="GQ160" s="2">
        <v>8.4</v>
      </c>
      <c r="GR160" s="2">
        <v>8.8000000000000007</v>
      </c>
      <c r="GS160" s="3">
        <v>0.41</v>
      </c>
      <c r="GT160" s="2">
        <v>0.03</v>
      </c>
      <c r="GU160" s="4"/>
      <c r="GV160" s="4"/>
      <c r="GW160" s="9"/>
      <c r="GX160" s="5">
        <f t="shared" si="11"/>
        <v>6.7</v>
      </c>
    </row>
    <row r="161" spans="1:207" s="5" customFormat="1" ht="11.95" customHeight="1" x14ac:dyDescent="0.3">
      <c r="A161" s="10" t="s">
        <v>279</v>
      </c>
      <c r="B161" s="11">
        <v>14</v>
      </c>
      <c r="C161" s="12">
        <v>7.8</v>
      </c>
      <c r="D161" s="13" t="s">
        <v>410</v>
      </c>
      <c r="E161" s="14" t="s">
        <v>462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15">
        <v>2.75</v>
      </c>
      <c r="R161" s="15">
        <v>2.04</v>
      </c>
      <c r="S161" s="15">
        <v>1.64</v>
      </c>
      <c r="T161" s="16">
        <v>40.299999999999997</v>
      </c>
      <c r="U161" s="15">
        <v>0.68</v>
      </c>
      <c r="V161" s="16">
        <v>24.3</v>
      </c>
      <c r="W161" s="15">
        <v>0.99</v>
      </c>
      <c r="X161" s="16">
        <v>55.4</v>
      </c>
      <c r="Y161" s="16">
        <v>31.3</v>
      </c>
      <c r="Z161" s="16">
        <v>24.1</v>
      </c>
      <c r="AA161" s="15">
        <v>-0.28999999999999998</v>
      </c>
      <c r="AB161" s="15"/>
      <c r="AC161" s="15"/>
      <c r="AD161" s="4"/>
      <c r="AE161" s="15"/>
      <c r="AF161" s="4"/>
      <c r="AG161" s="6"/>
      <c r="AH161" s="6"/>
      <c r="AI161" s="2">
        <v>24.4</v>
      </c>
      <c r="AJ161" s="4">
        <v>26.7</v>
      </c>
      <c r="AK161" s="3">
        <v>0.28000000000000003</v>
      </c>
      <c r="AL161" s="2">
        <v>0.16800000000000001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15">
        <v>2.75</v>
      </c>
      <c r="AY161" s="15">
        <v>2</v>
      </c>
      <c r="AZ161" s="15">
        <v>1.59</v>
      </c>
      <c r="BA161" s="16">
        <v>42.1</v>
      </c>
      <c r="BB161" s="15">
        <v>0.73</v>
      </c>
      <c r="BC161" s="16">
        <v>25.6</v>
      </c>
      <c r="BD161" s="15">
        <v>0.97</v>
      </c>
      <c r="BE161" s="16">
        <v>55.4</v>
      </c>
      <c r="BF161" s="16">
        <v>31.3</v>
      </c>
      <c r="BG161" s="16">
        <v>24.1</v>
      </c>
      <c r="BH161" s="15">
        <v>-0.23</v>
      </c>
      <c r="BI161" s="4"/>
      <c r="BJ161" s="4">
        <v>25.2</v>
      </c>
      <c r="BK161" s="2">
        <v>25.2</v>
      </c>
      <c r="BL161" s="3">
        <v>0.26</v>
      </c>
      <c r="BM161" s="2">
        <v>0.14199999999999999</v>
      </c>
      <c r="BN161" s="17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>
        <v>2.75</v>
      </c>
      <c r="CX161" s="2">
        <v>1.87</v>
      </c>
      <c r="CY161" s="2">
        <v>1.37</v>
      </c>
      <c r="CZ161" s="2">
        <v>50.1</v>
      </c>
      <c r="DA161" s="2">
        <v>1</v>
      </c>
      <c r="DB161" s="2">
        <v>36.200000000000003</v>
      </c>
      <c r="DC161" s="2">
        <v>0.99</v>
      </c>
      <c r="DD161" s="2">
        <v>55.4</v>
      </c>
      <c r="DE161" s="2">
        <v>31.3</v>
      </c>
      <c r="DF161" s="2">
        <v>24.1</v>
      </c>
      <c r="DG161" s="2">
        <v>0.2</v>
      </c>
      <c r="DH161" s="2"/>
      <c r="DI161" s="3">
        <v>15.8</v>
      </c>
      <c r="DJ161" s="2">
        <v>17.399999999999999</v>
      </c>
      <c r="DK161" s="3">
        <v>0.31</v>
      </c>
      <c r="DL161" s="2">
        <v>7.8E-2</v>
      </c>
      <c r="DM161" s="2"/>
      <c r="DN161" s="2"/>
      <c r="DO161" s="2"/>
      <c r="DP161" s="19"/>
      <c r="DX161" s="5">
        <v>2.75</v>
      </c>
      <c r="DY161" s="5">
        <v>1.86</v>
      </c>
      <c r="DZ161" s="5">
        <v>1.36</v>
      </c>
      <c r="EA161" s="5">
        <v>50.6</v>
      </c>
      <c r="EB161" s="5">
        <v>1.02</v>
      </c>
      <c r="EC161" s="5">
        <v>36.9</v>
      </c>
      <c r="ED161" s="5">
        <v>0.99</v>
      </c>
      <c r="EE161" s="5">
        <v>55.4</v>
      </c>
      <c r="EF161" s="5">
        <v>31.3</v>
      </c>
      <c r="EG161" s="5">
        <v>24.1</v>
      </c>
      <c r="EH161" s="5">
        <v>0.23</v>
      </c>
      <c r="EJ161" s="22">
        <v>7.2</v>
      </c>
      <c r="EK161" s="22">
        <v>7.5</v>
      </c>
      <c r="EL161" s="22">
        <v>0.31</v>
      </c>
      <c r="EM161" s="5">
        <v>3.2000000000000001E-2</v>
      </c>
      <c r="EO161" s="2"/>
      <c r="EP161" s="2"/>
      <c r="EQ161" s="19"/>
      <c r="EY161" s="2">
        <v>2.75</v>
      </c>
      <c r="EZ161" s="2">
        <v>1.79</v>
      </c>
      <c r="FA161" s="2">
        <v>1.27</v>
      </c>
      <c r="FB161" s="2">
        <v>53.9</v>
      </c>
      <c r="FC161" s="2">
        <v>1.17</v>
      </c>
      <c r="FD161" s="2">
        <v>41.3</v>
      </c>
      <c r="FE161" s="2">
        <v>0.97</v>
      </c>
      <c r="FF161" s="2">
        <v>55.4</v>
      </c>
      <c r="FG161" s="2">
        <v>31.3</v>
      </c>
      <c r="FH161" s="2">
        <v>24.1</v>
      </c>
      <c r="FI161" s="2">
        <v>0.41</v>
      </c>
      <c r="FK161" s="22">
        <v>7.1</v>
      </c>
      <c r="FL161" s="22">
        <v>7.5</v>
      </c>
      <c r="FM161" s="22">
        <v>0.38</v>
      </c>
      <c r="FN161" s="5">
        <v>3.2000000000000001E-2</v>
      </c>
      <c r="FR161" s="5">
        <f t="shared" si="10"/>
        <v>6</v>
      </c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>
        <v>2.75</v>
      </c>
      <c r="GF161" s="2">
        <v>1.79</v>
      </c>
      <c r="GG161" s="2">
        <v>1.26</v>
      </c>
      <c r="GH161" s="2">
        <v>54.1</v>
      </c>
      <c r="GI161" s="2">
        <v>1.18</v>
      </c>
      <c r="GJ161" s="2">
        <v>42</v>
      </c>
      <c r="GK161" s="2">
        <v>0.98</v>
      </c>
      <c r="GL161" s="2">
        <v>55.4</v>
      </c>
      <c r="GM161" s="2">
        <v>31.3</v>
      </c>
      <c r="GN161" s="2">
        <v>24.1</v>
      </c>
      <c r="GO161" s="2">
        <v>0.44</v>
      </c>
      <c r="GP161" s="2"/>
      <c r="GQ161" s="2">
        <v>8.3000000000000007</v>
      </c>
      <c r="GR161" s="2">
        <v>8.8000000000000007</v>
      </c>
      <c r="GS161" s="3">
        <v>0.42</v>
      </c>
      <c r="GT161" s="2">
        <v>2.8000000000000001E-2</v>
      </c>
      <c r="GU161" s="4"/>
      <c r="GV161" s="4"/>
      <c r="GW161" s="9"/>
      <c r="GX161" s="5">
        <f t="shared" si="11"/>
        <v>6.7</v>
      </c>
    </row>
    <row r="162" spans="1:207" s="5" customFormat="1" ht="11.95" customHeight="1" x14ac:dyDescent="0.3">
      <c r="A162" s="10" t="s">
        <v>305</v>
      </c>
      <c r="B162" s="11">
        <v>16</v>
      </c>
      <c r="C162" s="12">
        <v>6.8</v>
      </c>
      <c r="D162" s="13" t="s">
        <v>410</v>
      </c>
      <c r="E162" s="14" t="s">
        <v>462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15">
        <v>2.72</v>
      </c>
      <c r="R162" s="15">
        <v>2.0499999999999998</v>
      </c>
      <c r="S162" s="15">
        <v>1.68</v>
      </c>
      <c r="T162" s="16">
        <v>38.1</v>
      </c>
      <c r="U162" s="15">
        <v>0.62</v>
      </c>
      <c r="V162" s="16">
        <v>21.8</v>
      </c>
      <c r="W162" s="15">
        <v>0.96</v>
      </c>
      <c r="X162" s="16">
        <v>54.4</v>
      </c>
      <c r="Y162" s="16">
        <v>31.3</v>
      </c>
      <c r="Z162" s="16">
        <v>23.1</v>
      </c>
      <c r="AA162" s="15">
        <v>-0.41</v>
      </c>
      <c r="AB162" s="15"/>
      <c r="AC162" s="15"/>
      <c r="AD162" s="4"/>
      <c r="AE162" s="15"/>
      <c r="AF162" s="4"/>
      <c r="AG162" s="6"/>
      <c r="AH162" s="6"/>
      <c r="AI162" s="2">
        <v>26</v>
      </c>
      <c r="AJ162" s="4">
        <v>29.5</v>
      </c>
      <c r="AK162" s="3">
        <v>0.23</v>
      </c>
      <c r="AL162" s="2">
        <v>0.17499999999999999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15">
        <v>2.72</v>
      </c>
      <c r="AY162" s="15">
        <v>2</v>
      </c>
      <c r="AZ162" s="15">
        <v>1.58</v>
      </c>
      <c r="BA162" s="16">
        <v>41.8</v>
      </c>
      <c r="BB162" s="15">
        <v>0.72</v>
      </c>
      <c r="BC162" s="16">
        <v>26.3</v>
      </c>
      <c r="BD162" s="15">
        <v>1</v>
      </c>
      <c r="BE162" s="16">
        <v>54.4</v>
      </c>
      <c r="BF162" s="16">
        <v>31.3</v>
      </c>
      <c r="BG162" s="16">
        <v>23.1</v>
      </c>
      <c r="BH162" s="15">
        <v>-0.22</v>
      </c>
      <c r="BI162" s="4"/>
      <c r="BJ162" s="4">
        <v>21.9</v>
      </c>
      <c r="BK162" s="2">
        <v>21.9</v>
      </c>
      <c r="BL162" s="3">
        <v>0.28999999999999998</v>
      </c>
      <c r="BM162" s="2">
        <v>0.14099999999999999</v>
      </c>
      <c r="BN162" s="17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>
        <v>2.72</v>
      </c>
      <c r="CX162" s="2">
        <v>1.87</v>
      </c>
      <c r="CY162" s="2">
        <v>1.38</v>
      </c>
      <c r="CZ162" s="2">
        <v>49.1</v>
      </c>
      <c r="DA162" s="2">
        <v>0.97</v>
      </c>
      <c r="DB162" s="2">
        <v>35.200000000000003</v>
      </c>
      <c r="DC162" s="2">
        <v>0.99</v>
      </c>
      <c r="DD162" s="2">
        <v>54.4</v>
      </c>
      <c r="DE162" s="2">
        <v>31.3</v>
      </c>
      <c r="DF162" s="2">
        <v>23.1</v>
      </c>
      <c r="DG162" s="2">
        <v>0.17</v>
      </c>
      <c r="DH162" s="2"/>
      <c r="DI162" s="3">
        <v>18</v>
      </c>
      <c r="DJ162" s="2">
        <v>18.8</v>
      </c>
      <c r="DK162" s="3">
        <v>0.31</v>
      </c>
      <c r="DL162" s="2">
        <v>0.08</v>
      </c>
      <c r="DM162" s="2"/>
      <c r="DN162" s="2"/>
      <c r="DO162" s="2"/>
      <c r="DP162" s="19"/>
      <c r="DX162" s="5">
        <v>2.72</v>
      </c>
      <c r="DY162" s="5">
        <v>1.83</v>
      </c>
      <c r="DZ162" s="5">
        <v>1.34</v>
      </c>
      <c r="EA162" s="5">
        <v>50.9</v>
      </c>
      <c r="EB162" s="5">
        <v>1.03</v>
      </c>
      <c r="EC162" s="5">
        <v>36.9</v>
      </c>
      <c r="ED162" s="5">
        <v>0.97</v>
      </c>
      <c r="EE162" s="5">
        <v>54.4</v>
      </c>
      <c r="EF162" s="5">
        <v>31.3</v>
      </c>
      <c r="EG162" s="5">
        <v>23.1</v>
      </c>
      <c r="EH162" s="5">
        <v>0.24</v>
      </c>
      <c r="EJ162" s="22">
        <v>9.1</v>
      </c>
      <c r="EK162" s="22">
        <v>9.9</v>
      </c>
      <c r="EL162" s="22">
        <v>0.31</v>
      </c>
      <c r="EM162" s="5">
        <v>3.4000000000000002E-2</v>
      </c>
      <c r="EO162" s="2"/>
      <c r="EP162" s="2"/>
      <c r="EQ162" s="19"/>
      <c r="EY162" s="2">
        <v>2.72</v>
      </c>
      <c r="EZ162" s="2">
        <v>1.82</v>
      </c>
      <c r="FA162" s="2">
        <v>1.3</v>
      </c>
      <c r="FB162" s="2">
        <v>52.2</v>
      </c>
      <c r="FC162" s="2">
        <v>1.0900000000000001</v>
      </c>
      <c r="FD162" s="2">
        <v>40</v>
      </c>
      <c r="FE162" s="2">
        <v>1</v>
      </c>
      <c r="FF162" s="2">
        <v>54.4</v>
      </c>
      <c r="FG162" s="2">
        <v>31.3</v>
      </c>
      <c r="FH162" s="2">
        <v>23.1</v>
      </c>
      <c r="FI162" s="2">
        <v>0.38</v>
      </c>
      <c r="FK162" s="22">
        <v>9.3000000000000007</v>
      </c>
      <c r="FL162" s="22">
        <v>10.199999999999999</v>
      </c>
      <c r="FM162" s="22">
        <v>0.41</v>
      </c>
      <c r="FN162" s="5">
        <v>3.4000000000000002E-2</v>
      </c>
      <c r="FR162" s="5">
        <f t="shared" si="10"/>
        <v>8.1999999999999993</v>
      </c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>
        <v>2.72</v>
      </c>
      <c r="GF162" s="2">
        <v>1.8</v>
      </c>
      <c r="GG162" s="2">
        <v>1.28</v>
      </c>
      <c r="GH162" s="2">
        <v>53</v>
      </c>
      <c r="GI162" s="2">
        <v>1.1299999999999999</v>
      </c>
      <c r="GJ162" s="2">
        <v>40.9</v>
      </c>
      <c r="GK162" s="2">
        <v>0.98</v>
      </c>
      <c r="GL162" s="2">
        <v>54.4</v>
      </c>
      <c r="GM162" s="2">
        <v>31.3</v>
      </c>
      <c r="GN162" s="2">
        <v>23.1</v>
      </c>
      <c r="GO162" s="2">
        <v>0.41</v>
      </c>
      <c r="GP162" s="2"/>
      <c r="GQ162" s="2">
        <v>8.1</v>
      </c>
      <c r="GR162" s="2">
        <v>8.8000000000000007</v>
      </c>
      <c r="GS162" s="3">
        <v>0.42</v>
      </c>
      <c r="GT162" s="2">
        <v>3.1E-2</v>
      </c>
      <c r="GU162" s="4"/>
      <c r="GV162" s="4"/>
      <c r="GW162" s="9"/>
      <c r="GX162" s="5">
        <f t="shared" si="11"/>
        <v>6.7</v>
      </c>
    </row>
    <row r="163" spans="1:207" s="5" customFormat="1" ht="11.95" customHeight="1" x14ac:dyDescent="0.3">
      <c r="A163" s="10" t="s">
        <v>306</v>
      </c>
      <c r="B163" s="11">
        <v>16</v>
      </c>
      <c r="C163" s="12">
        <v>8.8000000000000007</v>
      </c>
      <c r="D163" s="13" t="s">
        <v>410</v>
      </c>
      <c r="E163" s="14" t="s">
        <v>462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15">
        <v>2.73</v>
      </c>
      <c r="R163" s="15">
        <v>2.06</v>
      </c>
      <c r="S163" s="15">
        <v>1.68</v>
      </c>
      <c r="T163" s="16">
        <v>38.5</v>
      </c>
      <c r="U163" s="15">
        <v>0.63</v>
      </c>
      <c r="V163" s="16">
        <v>22.7</v>
      </c>
      <c r="W163" s="15">
        <v>0.99</v>
      </c>
      <c r="X163" s="16">
        <v>56.7</v>
      </c>
      <c r="Y163" s="16">
        <v>32.299999999999997</v>
      </c>
      <c r="Z163" s="16">
        <v>24.4</v>
      </c>
      <c r="AA163" s="15">
        <v>-0.39</v>
      </c>
      <c r="AB163" s="15"/>
      <c r="AC163" s="15"/>
      <c r="AD163" s="4"/>
      <c r="AE163" s="15"/>
      <c r="AF163" s="4"/>
      <c r="AG163" s="6"/>
      <c r="AH163" s="6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15">
        <v>2.73</v>
      </c>
      <c r="AY163" s="15">
        <v>1.99</v>
      </c>
      <c r="AZ163" s="15">
        <v>1.57</v>
      </c>
      <c r="BA163" s="16">
        <v>42.7</v>
      </c>
      <c r="BB163" s="15">
        <v>0.74</v>
      </c>
      <c r="BC163" s="16">
        <v>27.2</v>
      </c>
      <c r="BD163" s="15">
        <v>1</v>
      </c>
      <c r="BE163" s="16">
        <v>56.7</v>
      </c>
      <c r="BF163" s="16">
        <v>32.299999999999997</v>
      </c>
      <c r="BG163" s="16">
        <v>24.4</v>
      </c>
      <c r="BH163" s="15">
        <v>-0.21</v>
      </c>
      <c r="BI163" s="4"/>
      <c r="BJ163" s="4"/>
      <c r="BK163" s="4"/>
      <c r="BL163" s="8"/>
      <c r="CE163" s="2">
        <v>23.1</v>
      </c>
      <c r="CF163" s="2">
        <v>19</v>
      </c>
      <c r="CG163" s="2">
        <v>0.82</v>
      </c>
      <c r="CH163" s="2">
        <v>6.6000000000000003E-2</v>
      </c>
      <c r="CI163" s="2">
        <v>16</v>
      </c>
      <c r="CJ163" s="2">
        <v>3.6999999999999998E-2</v>
      </c>
      <c r="CK163" s="2">
        <v>10</v>
      </c>
      <c r="EY163" s="5">
        <v>2.73</v>
      </c>
      <c r="EZ163" s="5">
        <v>1.78</v>
      </c>
      <c r="FA163" s="5">
        <v>1.25</v>
      </c>
      <c r="FB163" s="5">
        <v>54.3</v>
      </c>
      <c r="FC163" s="5">
        <v>1.19</v>
      </c>
      <c r="FD163" s="5">
        <v>42.7</v>
      </c>
      <c r="FE163" s="5">
        <v>0.98</v>
      </c>
      <c r="FF163" s="5">
        <v>56.7</v>
      </c>
      <c r="FG163" s="5">
        <v>32.299999999999997</v>
      </c>
      <c r="FH163" s="5">
        <v>24.4</v>
      </c>
      <c r="FI163" s="5">
        <v>0.43</v>
      </c>
      <c r="FO163" s="5">
        <v>7.2</v>
      </c>
      <c r="FP163" s="5">
        <v>6.5</v>
      </c>
      <c r="FQ163" s="5">
        <v>0.9</v>
      </c>
      <c r="FR163" s="5" t="str">
        <f t="shared" si="10"/>
        <v/>
      </c>
      <c r="FS163" s="5">
        <v>0.03</v>
      </c>
      <c r="GE163" s="5">
        <v>2.73</v>
      </c>
      <c r="GF163" s="5">
        <v>1.8</v>
      </c>
      <c r="GG163" s="5">
        <v>1.26</v>
      </c>
      <c r="GH163" s="5">
        <v>53.8</v>
      </c>
      <c r="GI163" s="5">
        <v>1.17</v>
      </c>
      <c r="GJ163" s="5">
        <v>42.4</v>
      </c>
      <c r="GK163" s="5">
        <v>0.99</v>
      </c>
      <c r="GL163" s="5">
        <v>56.7</v>
      </c>
      <c r="GM163" s="5">
        <v>32.299999999999997</v>
      </c>
      <c r="GN163" s="5">
        <v>24.4</v>
      </c>
      <c r="GO163" s="5">
        <v>0.41</v>
      </c>
      <c r="GU163" s="2">
        <v>9.1999999999999993</v>
      </c>
      <c r="GV163" s="2">
        <v>7.5</v>
      </c>
      <c r="GW163" s="2">
        <v>0.82</v>
      </c>
      <c r="GX163" s="5" t="str">
        <f t="shared" si="11"/>
        <v/>
      </c>
      <c r="GY163" s="2">
        <v>1.9E-2</v>
      </c>
    </row>
    <row r="164" spans="1:207" s="5" customFormat="1" ht="11.95" customHeight="1" x14ac:dyDescent="0.3">
      <c r="A164" s="10" t="s">
        <v>318</v>
      </c>
      <c r="B164" s="11">
        <v>17</v>
      </c>
      <c r="C164" s="12">
        <v>14.8</v>
      </c>
      <c r="D164" s="13" t="s">
        <v>411</v>
      </c>
      <c r="E164" s="14" t="s">
        <v>462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5">
        <v>2.74</v>
      </c>
      <c r="R164" s="15">
        <v>1.97</v>
      </c>
      <c r="S164" s="15">
        <v>1.55</v>
      </c>
      <c r="T164" s="16">
        <v>43.3</v>
      </c>
      <c r="U164" s="15">
        <v>0.76</v>
      </c>
      <c r="V164" s="16">
        <v>26.8</v>
      </c>
      <c r="W164" s="15">
        <v>0.96</v>
      </c>
      <c r="X164" s="16">
        <v>48.6</v>
      </c>
      <c r="Y164" s="16">
        <v>25.9</v>
      </c>
      <c r="Z164" s="16">
        <v>22.7</v>
      </c>
      <c r="AA164" s="15">
        <v>0.04</v>
      </c>
      <c r="AB164" s="15"/>
      <c r="AC164" s="15"/>
      <c r="AD164" s="4"/>
      <c r="AE164" s="15"/>
      <c r="AF164" s="4"/>
      <c r="AG164" s="6"/>
      <c r="AH164" s="6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15">
        <v>2.74</v>
      </c>
      <c r="AY164" s="15">
        <v>1.96</v>
      </c>
      <c r="AZ164" s="15">
        <v>1.52</v>
      </c>
      <c r="BA164" s="16">
        <v>44.5</v>
      </c>
      <c r="BB164" s="15">
        <v>0.8</v>
      </c>
      <c r="BC164" s="16">
        <v>29</v>
      </c>
      <c r="BD164" s="15">
        <v>0.99</v>
      </c>
      <c r="BE164" s="16">
        <v>48.6</v>
      </c>
      <c r="BF164" s="16">
        <v>25.9</v>
      </c>
      <c r="BG164" s="16">
        <v>22.7</v>
      </c>
      <c r="BH164" s="15">
        <v>0.14000000000000001</v>
      </c>
      <c r="BI164" s="4"/>
      <c r="BJ164" s="4"/>
      <c r="BK164" s="4"/>
      <c r="BL164" s="8"/>
      <c r="CE164" s="2">
        <v>17.5</v>
      </c>
      <c r="CF164" s="2">
        <v>14.2</v>
      </c>
      <c r="CG164" s="2">
        <v>0.81</v>
      </c>
      <c r="CH164" s="2">
        <v>5.3999999999999999E-2</v>
      </c>
      <c r="CI164" s="2">
        <v>15</v>
      </c>
      <c r="CJ164" s="2">
        <v>3.1E-2</v>
      </c>
      <c r="CK164" s="2">
        <v>10</v>
      </c>
      <c r="EY164" s="5">
        <v>2.74</v>
      </c>
      <c r="EZ164" s="5">
        <v>1.81</v>
      </c>
      <c r="FA164" s="5">
        <v>1.3</v>
      </c>
      <c r="FB164" s="5">
        <v>52.6</v>
      </c>
      <c r="FC164" s="5">
        <v>1.1100000000000001</v>
      </c>
      <c r="FD164" s="5">
        <v>39.4</v>
      </c>
      <c r="FE164" s="5">
        <v>0.97</v>
      </c>
      <c r="FF164" s="5">
        <v>48.6</v>
      </c>
      <c r="FG164" s="5">
        <v>25.9</v>
      </c>
      <c r="FH164" s="5">
        <v>22.7</v>
      </c>
      <c r="FI164" s="5">
        <v>0.59</v>
      </c>
      <c r="FO164" s="5">
        <v>7.5</v>
      </c>
      <c r="FP164" s="5">
        <v>5.5</v>
      </c>
      <c r="FQ164" s="5">
        <v>0.73</v>
      </c>
      <c r="FR164" s="5" t="str">
        <f t="shared" si="10"/>
        <v/>
      </c>
      <c r="FS164" s="5">
        <v>2.5000000000000001E-2</v>
      </c>
      <c r="GE164" s="5">
        <v>2.74</v>
      </c>
      <c r="GF164" s="5">
        <v>1.8</v>
      </c>
      <c r="GG164" s="5">
        <v>1.28</v>
      </c>
      <c r="GH164" s="5">
        <v>53.4</v>
      </c>
      <c r="GI164" s="5">
        <v>1.1499999999999999</v>
      </c>
      <c r="GJ164" s="5">
        <v>41</v>
      </c>
      <c r="GK164" s="5">
        <v>0.98</v>
      </c>
      <c r="GL164" s="5">
        <v>48.6</v>
      </c>
      <c r="GM164" s="5">
        <v>25.9</v>
      </c>
      <c r="GN164" s="5">
        <v>22.7</v>
      </c>
      <c r="GO164" s="5">
        <v>0.67</v>
      </c>
      <c r="GU164" s="2">
        <v>6.9</v>
      </c>
      <c r="GV164" s="2">
        <v>5.0999999999999996</v>
      </c>
      <c r="GW164" s="2">
        <v>0.74</v>
      </c>
      <c r="GX164" s="5" t="str">
        <f t="shared" si="11"/>
        <v/>
      </c>
      <c r="GY164" s="2">
        <v>2.4E-2</v>
      </c>
    </row>
    <row r="165" spans="1:207" s="5" customFormat="1" ht="11.95" customHeight="1" x14ac:dyDescent="0.3">
      <c r="A165" s="10" t="s">
        <v>55</v>
      </c>
      <c r="B165" s="10" t="s">
        <v>429</v>
      </c>
      <c r="C165" s="12">
        <v>13.4</v>
      </c>
      <c r="D165" s="13" t="s">
        <v>410</v>
      </c>
      <c r="E165" s="14" t="s">
        <v>462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15">
        <v>2.78</v>
      </c>
      <c r="R165" s="15">
        <v>2.0299999999999998</v>
      </c>
      <c r="S165" s="15">
        <v>1.61</v>
      </c>
      <c r="T165" s="16">
        <v>42.1</v>
      </c>
      <c r="U165" s="15">
        <v>0.73</v>
      </c>
      <c r="V165" s="16">
        <v>26.1</v>
      </c>
      <c r="W165" s="15">
        <v>1</v>
      </c>
      <c r="X165" s="16">
        <v>59</v>
      </c>
      <c r="Y165" s="16">
        <v>33.9</v>
      </c>
      <c r="Z165" s="16">
        <v>25.1</v>
      </c>
      <c r="AA165" s="15">
        <v>-0.31</v>
      </c>
      <c r="AB165" s="15"/>
      <c r="AC165" s="15"/>
      <c r="AD165" s="4"/>
      <c r="AE165" s="15"/>
      <c r="AF165" s="4"/>
      <c r="AG165" s="6"/>
      <c r="AH165" s="6"/>
      <c r="AI165" s="4"/>
      <c r="AJ165" s="4"/>
      <c r="AK165" s="4"/>
      <c r="AL165" s="7"/>
      <c r="AM165" s="23"/>
      <c r="AN165" s="23"/>
      <c r="AV165" s="24"/>
      <c r="AW165" s="24"/>
      <c r="AX165" s="24"/>
      <c r="AY165" s="24"/>
      <c r="FR165" s="5" t="str">
        <f t="shared" si="10"/>
        <v/>
      </c>
      <c r="GX165" s="5" t="str">
        <f t="shared" si="11"/>
        <v/>
      </c>
    </row>
    <row r="166" spans="1:207" s="5" customFormat="1" ht="11.95" customHeight="1" x14ac:dyDescent="0.3">
      <c r="A166" s="10" t="s">
        <v>58</v>
      </c>
      <c r="B166" s="10" t="s">
        <v>429</v>
      </c>
      <c r="C166" s="12">
        <v>14.4</v>
      </c>
      <c r="D166" s="13" t="s">
        <v>410</v>
      </c>
      <c r="E166" s="14" t="s">
        <v>462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15">
        <v>2.76</v>
      </c>
      <c r="R166" s="15">
        <v>2.02</v>
      </c>
      <c r="S166" s="15">
        <v>1.6</v>
      </c>
      <c r="T166" s="16">
        <v>42</v>
      </c>
      <c r="U166" s="15">
        <v>0.72</v>
      </c>
      <c r="V166" s="16">
        <v>26.2</v>
      </c>
      <c r="W166" s="15">
        <v>1</v>
      </c>
      <c r="X166" s="16">
        <v>53.9</v>
      </c>
      <c r="Y166" s="16">
        <v>30</v>
      </c>
      <c r="Z166" s="16">
        <v>23.9</v>
      </c>
      <c r="AA166" s="15">
        <v>-0.16</v>
      </c>
      <c r="AB166" s="15"/>
      <c r="AC166" s="15"/>
      <c r="AD166" s="4"/>
      <c r="AE166" s="15"/>
      <c r="AF166" s="4"/>
      <c r="AG166" s="6"/>
      <c r="AH166" s="6"/>
      <c r="AI166" s="4"/>
      <c r="AJ166" s="4"/>
      <c r="AK166" s="4"/>
      <c r="AL166" s="7"/>
      <c r="AM166" s="23"/>
      <c r="AN166" s="23"/>
      <c r="AV166" s="24"/>
      <c r="AW166" s="24"/>
      <c r="AX166" s="24"/>
      <c r="AY166" s="24"/>
      <c r="FR166" s="5" t="str">
        <f t="shared" si="10"/>
        <v/>
      </c>
      <c r="GX166" s="5" t="str">
        <f t="shared" si="11"/>
        <v/>
      </c>
    </row>
    <row r="167" spans="1:207" s="5" customFormat="1" ht="11.95" customHeight="1" x14ac:dyDescent="0.3">
      <c r="A167" s="10" t="s">
        <v>61</v>
      </c>
      <c r="B167" s="10" t="s">
        <v>429</v>
      </c>
      <c r="C167" s="12">
        <v>16.8</v>
      </c>
      <c r="D167" s="13" t="s">
        <v>410</v>
      </c>
      <c r="E167" s="14" t="s">
        <v>462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15">
        <v>2.76</v>
      </c>
      <c r="R167" s="15">
        <v>2.02</v>
      </c>
      <c r="S167" s="15">
        <v>1.6</v>
      </c>
      <c r="T167" s="16">
        <v>41.9</v>
      </c>
      <c r="U167" s="15">
        <v>0.72</v>
      </c>
      <c r="V167" s="16">
        <v>26</v>
      </c>
      <c r="W167" s="15">
        <v>0.99</v>
      </c>
      <c r="X167" s="16">
        <v>55.1</v>
      </c>
      <c r="Y167" s="16">
        <v>31</v>
      </c>
      <c r="Z167" s="16">
        <v>24.1</v>
      </c>
      <c r="AA167" s="15">
        <v>-0.21</v>
      </c>
      <c r="AB167" s="15"/>
      <c r="AC167" s="15"/>
      <c r="AD167" s="4"/>
      <c r="AE167" s="15"/>
      <c r="AF167" s="4"/>
      <c r="AG167" s="6"/>
      <c r="AH167" s="6"/>
      <c r="AI167" s="4"/>
      <c r="AJ167" s="4"/>
      <c r="AK167" s="4"/>
      <c r="AL167" s="7"/>
      <c r="AM167" s="23"/>
      <c r="AN167" s="23"/>
      <c r="AV167" s="24"/>
      <c r="AW167" s="24"/>
      <c r="AX167" s="24"/>
      <c r="AY167" s="24"/>
      <c r="FR167" s="5" t="str">
        <f t="shared" si="10"/>
        <v/>
      </c>
      <c r="GX167" s="5" t="str">
        <f t="shared" si="11"/>
        <v/>
      </c>
    </row>
    <row r="168" spans="1:207" s="5" customFormat="1" ht="11.95" customHeight="1" x14ac:dyDescent="0.3">
      <c r="A168" s="10" t="s">
        <v>63</v>
      </c>
      <c r="B168" s="10" t="s">
        <v>429</v>
      </c>
      <c r="C168" s="12">
        <v>19.8</v>
      </c>
      <c r="D168" s="13" t="s">
        <v>410</v>
      </c>
      <c r="E168" s="14" t="s">
        <v>462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15">
        <v>2.72</v>
      </c>
      <c r="R168" s="15">
        <v>2.0299999999999998</v>
      </c>
      <c r="S168" s="15">
        <v>1.64</v>
      </c>
      <c r="T168" s="16">
        <v>39.6</v>
      </c>
      <c r="U168" s="15">
        <v>0.65</v>
      </c>
      <c r="V168" s="16">
        <v>23.5</v>
      </c>
      <c r="W168" s="15">
        <v>0.98</v>
      </c>
      <c r="X168" s="16">
        <v>54.1</v>
      </c>
      <c r="Y168" s="16">
        <v>30.6</v>
      </c>
      <c r="Z168" s="16">
        <v>23.5</v>
      </c>
      <c r="AA168" s="15">
        <v>-0.3</v>
      </c>
      <c r="AB168" s="15"/>
      <c r="AC168" s="15"/>
      <c r="AD168" s="4"/>
      <c r="AE168" s="15"/>
      <c r="AF168" s="4"/>
      <c r="AG168" s="6"/>
      <c r="AH168" s="6"/>
      <c r="AI168" s="4"/>
      <c r="AJ168" s="4"/>
      <c r="AK168" s="4"/>
      <c r="AL168" s="7"/>
      <c r="AM168" s="23"/>
      <c r="AN168" s="23"/>
      <c r="AV168" s="24"/>
      <c r="AW168" s="24"/>
      <c r="AX168" s="24"/>
      <c r="AY168" s="24"/>
      <c r="FR168" s="5" t="str">
        <f t="shared" si="10"/>
        <v/>
      </c>
      <c r="GX168" s="5" t="str">
        <f t="shared" si="11"/>
        <v/>
      </c>
    </row>
    <row r="169" spans="1:207" s="5" customFormat="1" ht="11.95" customHeight="1" x14ac:dyDescent="0.3">
      <c r="A169" s="10" t="s">
        <v>65</v>
      </c>
      <c r="B169" s="10" t="s">
        <v>429</v>
      </c>
      <c r="C169" s="12">
        <v>23.4</v>
      </c>
      <c r="D169" s="13" t="s">
        <v>410</v>
      </c>
      <c r="E169" s="14" t="s">
        <v>462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15">
        <v>2.75</v>
      </c>
      <c r="R169" s="15">
        <v>2.02</v>
      </c>
      <c r="S169" s="15">
        <v>1.61</v>
      </c>
      <c r="T169" s="16">
        <v>41.5</v>
      </c>
      <c r="U169" s="15">
        <v>0.71</v>
      </c>
      <c r="V169" s="16">
        <v>25.6</v>
      </c>
      <c r="W169" s="15">
        <v>0.99</v>
      </c>
      <c r="X169" s="16">
        <v>53.4</v>
      </c>
      <c r="Y169" s="16">
        <v>30.3</v>
      </c>
      <c r="Z169" s="16">
        <v>23.1</v>
      </c>
      <c r="AA169" s="15">
        <v>-0.2</v>
      </c>
      <c r="AB169" s="15"/>
      <c r="AC169" s="15"/>
      <c r="AD169" s="4"/>
      <c r="AE169" s="15"/>
      <c r="AF169" s="4"/>
      <c r="AG169" s="6"/>
      <c r="AH169" s="6"/>
      <c r="AI169" s="4"/>
      <c r="AJ169" s="4"/>
      <c r="AK169" s="4"/>
      <c r="AL169" s="7"/>
      <c r="AM169" s="23"/>
      <c r="AN169" s="23"/>
      <c r="AV169" s="24"/>
      <c r="AW169" s="24"/>
      <c r="AX169" s="24"/>
      <c r="AY169" s="24"/>
      <c r="FR169" s="5" t="str">
        <f t="shared" si="10"/>
        <v/>
      </c>
      <c r="GX169" s="5" t="str">
        <f t="shared" si="11"/>
        <v/>
      </c>
    </row>
    <row r="170" spans="1:207" s="5" customFormat="1" ht="11.95" customHeight="1" x14ac:dyDescent="0.3">
      <c r="A170" s="10" t="s">
        <v>67</v>
      </c>
      <c r="B170" s="10" t="s">
        <v>429</v>
      </c>
      <c r="C170" s="12">
        <v>28.8</v>
      </c>
      <c r="D170" s="13" t="s">
        <v>410</v>
      </c>
      <c r="E170" s="14" t="s">
        <v>462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15">
        <v>2.75</v>
      </c>
      <c r="R170" s="15">
        <v>1.99</v>
      </c>
      <c r="S170" s="15">
        <v>1.6</v>
      </c>
      <c r="T170" s="16">
        <v>41.7</v>
      </c>
      <c r="U170" s="15">
        <v>0.71</v>
      </c>
      <c r="V170" s="16">
        <v>24.1</v>
      </c>
      <c r="W170" s="15">
        <v>0.93</v>
      </c>
      <c r="X170" s="16">
        <v>55.9</v>
      </c>
      <c r="Y170" s="16">
        <v>31.6</v>
      </c>
      <c r="Z170" s="16">
        <v>24.3</v>
      </c>
      <c r="AA170" s="15">
        <v>-0.31</v>
      </c>
      <c r="AB170" s="15"/>
      <c r="AC170" s="15"/>
      <c r="AD170" s="4"/>
      <c r="AE170" s="15"/>
      <c r="AF170" s="4"/>
      <c r="AG170" s="6"/>
      <c r="AH170" s="6"/>
      <c r="AI170" s="4"/>
      <c r="AJ170" s="4"/>
      <c r="AK170" s="4"/>
      <c r="AL170" s="7"/>
      <c r="AM170" s="23"/>
      <c r="AN170" s="23"/>
      <c r="AV170" s="24"/>
      <c r="AW170" s="24"/>
      <c r="AX170" s="24"/>
      <c r="AY170" s="24"/>
      <c r="FR170" s="5" t="str">
        <f t="shared" si="10"/>
        <v/>
      </c>
      <c r="GX170" s="5" t="str">
        <f t="shared" si="11"/>
        <v/>
      </c>
    </row>
    <row r="171" spans="1:207" s="5" customFormat="1" ht="11.95" customHeight="1" x14ac:dyDescent="0.3">
      <c r="A171" s="10" t="s">
        <v>119</v>
      </c>
      <c r="B171" s="10" t="s">
        <v>433</v>
      </c>
      <c r="C171" s="12">
        <v>15.8</v>
      </c>
      <c r="D171" s="13" t="s">
        <v>410</v>
      </c>
      <c r="E171" s="14" t="s">
        <v>462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15">
        <v>2.71</v>
      </c>
      <c r="R171" s="15">
        <v>1.98</v>
      </c>
      <c r="S171" s="15">
        <v>1.59</v>
      </c>
      <c r="T171" s="16">
        <v>41.4</v>
      </c>
      <c r="U171" s="15">
        <v>0.71</v>
      </c>
      <c r="V171" s="16">
        <v>24.6</v>
      </c>
      <c r="W171" s="15">
        <v>0.95</v>
      </c>
      <c r="X171" s="16">
        <v>43.3</v>
      </c>
      <c r="Y171" s="16">
        <v>26.2</v>
      </c>
      <c r="Z171" s="16">
        <v>17.100000000000001</v>
      </c>
      <c r="AA171" s="15">
        <v>-0.09</v>
      </c>
      <c r="AB171" s="15"/>
      <c r="AC171" s="15"/>
      <c r="AD171" s="4"/>
      <c r="AE171" s="15"/>
      <c r="AF171" s="4"/>
      <c r="AG171" s="6"/>
      <c r="AH171" s="6"/>
      <c r="AI171" s="4"/>
      <c r="AJ171" s="4"/>
      <c r="AK171" s="4"/>
      <c r="AL171" s="4"/>
      <c r="AM171" s="23"/>
      <c r="AN171" s="23"/>
      <c r="AV171" s="24"/>
      <c r="AW171" s="24"/>
      <c r="AX171" s="24"/>
      <c r="AY171" s="24"/>
      <c r="FR171" s="5" t="str">
        <f t="shared" si="10"/>
        <v/>
      </c>
      <c r="GX171" s="5" t="str">
        <f t="shared" si="11"/>
        <v/>
      </c>
    </row>
    <row r="172" spans="1:207" s="5" customFormat="1" ht="11.95" customHeight="1" x14ac:dyDescent="0.3">
      <c r="A172" s="10" t="s">
        <v>136</v>
      </c>
      <c r="B172" s="10" t="s">
        <v>435</v>
      </c>
      <c r="C172" s="12">
        <v>19.8</v>
      </c>
      <c r="D172" s="13" t="s">
        <v>410</v>
      </c>
      <c r="E172" s="14" t="s">
        <v>462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5">
        <v>2.73</v>
      </c>
      <c r="R172" s="15">
        <v>2.02</v>
      </c>
      <c r="S172" s="15">
        <v>1.66</v>
      </c>
      <c r="T172" s="16">
        <v>39.4</v>
      </c>
      <c r="U172" s="15">
        <v>0.65</v>
      </c>
      <c r="V172" s="16">
        <v>22</v>
      </c>
      <c r="W172" s="15">
        <v>0.93</v>
      </c>
      <c r="X172" s="16">
        <v>42.4</v>
      </c>
      <c r="Y172" s="16">
        <v>25.1</v>
      </c>
      <c r="Z172" s="16">
        <v>17.3</v>
      </c>
      <c r="AA172" s="15">
        <v>-0.18</v>
      </c>
      <c r="AB172" s="15"/>
      <c r="AC172" s="15"/>
      <c r="AD172" s="4"/>
      <c r="AE172" s="15"/>
      <c r="AF172" s="4"/>
      <c r="AG172" s="6"/>
      <c r="AH172" s="6"/>
      <c r="AI172" s="4"/>
      <c r="AJ172" s="4"/>
      <c r="AK172" s="4"/>
      <c r="AL172" s="4"/>
      <c r="AM172" s="23"/>
      <c r="AN172" s="23"/>
      <c r="AV172" s="24"/>
      <c r="AW172" s="24"/>
      <c r="AX172" s="24"/>
      <c r="AY172" s="24"/>
      <c r="FR172" s="5" t="str">
        <f t="shared" si="10"/>
        <v/>
      </c>
      <c r="GX172" s="5" t="str">
        <f t="shared" si="11"/>
        <v/>
      </c>
    </row>
    <row r="173" spans="1:207" s="5" customFormat="1" ht="11.95" customHeight="1" x14ac:dyDescent="0.3">
      <c r="A173" s="10" t="s">
        <v>137</v>
      </c>
      <c r="B173" s="10" t="s">
        <v>435</v>
      </c>
      <c r="C173" s="12">
        <v>26.8</v>
      </c>
      <c r="D173" s="13" t="s">
        <v>411</v>
      </c>
      <c r="E173" s="14" t="s">
        <v>462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15">
        <v>2.75</v>
      </c>
      <c r="R173" s="15">
        <v>1.99</v>
      </c>
      <c r="S173" s="15">
        <v>1.58</v>
      </c>
      <c r="T173" s="16">
        <v>42.6</v>
      </c>
      <c r="U173" s="15">
        <v>0.74</v>
      </c>
      <c r="V173" s="16">
        <v>26</v>
      </c>
      <c r="W173" s="15">
        <v>0.96</v>
      </c>
      <c r="X173" s="16">
        <v>45.3</v>
      </c>
      <c r="Y173" s="16">
        <v>24.5</v>
      </c>
      <c r="Z173" s="16">
        <v>20.8</v>
      </c>
      <c r="AA173" s="15">
        <v>7.0000000000000007E-2</v>
      </c>
      <c r="AB173" s="15"/>
      <c r="AC173" s="15"/>
      <c r="AD173" s="4"/>
      <c r="AE173" s="15"/>
      <c r="AF173" s="4"/>
      <c r="AG173" s="6"/>
      <c r="AH173" s="6"/>
      <c r="AI173" s="4"/>
      <c r="AJ173" s="4"/>
      <c r="AK173" s="4"/>
      <c r="AL173" s="4"/>
      <c r="AM173" s="23"/>
      <c r="AN173" s="23"/>
      <c r="AV173" s="24"/>
      <c r="AW173" s="24"/>
      <c r="AX173" s="24"/>
      <c r="AY173" s="24"/>
      <c r="FR173" s="5" t="str">
        <f t="shared" si="10"/>
        <v/>
      </c>
      <c r="GX173" s="5" t="str">
        <f t="shared" si="11"/>
        <v/>
      </c>
    </row>
    <row r="174" spans="1:207" s="5" customFormat="1" ht="11.95" customHeight="1" x14ac:dyDescent="0.3">
      <c r="A174" s="10" t="s">
        <v>138</v>
      </c>
      <c r="B174" s="10" t="s">
        <v>435</v>
      </c>
      <c r="C174" s="12">
        <v>29.8</v>
      </c>
      <c r="D174" s="13" t="s">
        <v>410</v>
      </c>
      <c r="E174" s="14" t="s">
        <v>462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15">
        <v>2.75</v>
      </c>
      <c r="R174" s="15">
        <v>2.0299999999999998</v>
      </c>
      <c r="S174" s="15">
        <v>1.63</v>
      </c>
      <c r="T174" s="16">
        <v>40.9</v>
      </c>
      <c r="U174" s="15">
        <v>0.69</v>
      </c>
      <c r="V174" s="16">
        <v>24.8</v>
      </c>
      <c r="W174" s="15">
        <v>0.99</v>
      </c>
      <c r="X174" s="16">
        <v>58.4</v>
      </c>
      <c r="Y174" s="16">
        <v>33.5</v>
      </c>
      <c r="Z174" s="16">
        <v>24.9</v>
      </c>
      <c r="AA174" s="15">
        <v>-0.35</v>
      </c>
      <c r="AB174" s="15"/>
      <c r="AC174" s="15"/>
      <c r="AD174" s="4"/>
      <c r="AE174" s="15"/>
      <c r="AF174" s="4"/>
      <c r="AG174" s="6"/>
      <c r="AH174" s="6"/>
      <c r="AI174" s="4"/>
      <c r="AJ174" s="4"/>
      <c r="AK174" s="4"/>
      <c r="AL174" s="4"/>
      <c r="AM174" s="23"/>
      <c r="AN174" s="23"/>
      <c r="AV174" s="24"/>
      <c r="AW174" s="24"/>
      <c r="AX174" s="24"/>
      <c r="AY174" s="24"/>
      <c r="FR174" s="5" t="str">
        <f t="shared" si="10"/>
        <v/>
      </c>
      <c r="GX174" s="5" t="str">
        <f t="shared" si="11"/>
        <v/>
      </c>
    </row>
    <row r="175" spans="1:207" s="5" customFormat="1" ht="11.95" customHeight="1" x14ac:dyDescent="0.3">
      <c r="A175" s="10" t="s">
        <v>146</v>
      </c>
      <c r="B175" s="10" t="s">
        <v>437</v>
      </c>
      <c r="C175" s="12">
        <v>10.8</v>
      </c>
      <c r="D175" s="13" t="s">
        <v>410</v>
      </c>
      <c r="E175" s="14" t="s">
        <v>462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15">
        <v>2.76</v>
      </c>
      <c r="R175" s="15">
        <v>2</v>
      </c>
      <c r="S175" s="15">
        <v>1.57</v>
      </c>
      <c r="T175" s="16">
        <v>43</v>
      </c>
      <c r="U175" s="15">
        <v>0.75</v>
      </c>
      <c r="V175" s="16">
        <v>27.1</v>
      </c>
      <c r="W175" s="15">
        <v>0.99</v>
      </c>
      <c r="X175" s="16">
        <v>54.4</v>
      </c>
      <c r="Y175" s="16">
        <v>31.9</v>
      </c>
      <c r="Z175" s="16">
        <v>22.5</v>
      </c>
      <c r="AA175" s="15">
        <v>-0.21</v>
      </c>
      <c r="AB175" s="15"/>
      <c r="AC175" s="15"/>
      <c r="AD175" s="4"/>
      <c r="AE175" s="15"/>
      <c r="AF175" s="4"/>
      <c r="AG175" s="6"/>
      <c r="AH175" s="6"/>
      <c r="AI175" s="4"/>
      <c r="AJ175" s="4"/>
      <c r="AK175" s="4"/>
      <c r="AL175" s="4"/>
      <c r="AM175" s="23"/>
      <c r="AN175" s="23"/>
      <c r="AV175" s="24"/>
      <c r="AW175" s="24"/>
      <c r="AX175" s="24"/>
      <c r="AY175" s="24"/>
      <c r="FR175" s="5" t="str">
        <f t="shared" si="10"/>
        <v/>
      </c>
      <c r="GX175" s="5" t="str">
        <f t="shared" si="11"/>
        <v/>
      </c>
    </row>
    <row r="176" spans="1:207" s="5" customFormat="1" ht="11.95" customHeight="1" x14ac:dyDescent="0.3">
      <c r="A176" s="10" t="s">
        <v>153</v>
      </c>
      <c r="B176" s="10" t="s">
        <v>437</v>
      </c>
      <c r="C176" s="12">
        <v>31.8</v>
      </c>
      <c r="D176" s="13" t="s">
        <v>410</v>
      </c>
      <c r="E176" s="14" t="s">
        <v>462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5">
        <v>2.75</v>
      </c>
      <c r="R176" s="15">
        <v>2.0499999999999998</v>
      </c>
      <c r="S176" s="15">
        <v>1.66</v>
      </c>
      <c r="T176" s="16">
        <v>39.799999999999997</v>
      </c>
      <c r="U176" s="15">
        <v>0.66</v>
      </c>
      <c r="V176" s="16">
        <v>23.8</v>
      </c>
      <c r="W176" s="15">
        <v>0.99</v>
      </c>
      <c r="X176" s="16">
        <v>55.4</v>
      </c>
      <c r="Y176" s="16">
        <v>31.7</v>
      </c>
      <c r="Z176" s="16">
        <v>23.7</v>
      </c>
      <c r="AA176" s="15">
        <v>-0.33</v>
      </c>
      <c r="AB176" s="15"/>
      <c r="AC176" s="15"/>
      <c r="AD176" s="4"/>
      <c r="AE176" s="15"/>
      <c r="AF176" s="4"/>
      <c r="AG176" s="6"/>
      <c r="AH176" s="6"/>
      <c r="AI176" s="4"/>
      <c r="AJ176" s="4"/>
      <c r="AK176" s="4"/>
      <c r="AL176" s="4"/>
      <c r="AM176" s="23"/>
      <c r="AN176" s="23"/>
      <c r="AV176" s="24"/>
      <c r="AW176" s="24"/>
      <c r="AX176" s="24"/>
      <c r="AY176" s="24"/>
      <c r="FR176" s="5" t="str">
        <f t="shared" si="10"/>
        <v/>
      </c>
      <c r="GX176" s="5" t="str">
        <f t="shared" si="11"/>
        <v/>
      </c>
    </row>
    <row r="177" spans="1:206" s="5" customFormat="1" ht="11.95" customHeight="1" x14ac:dyDescent="0.3">
      <c r="A177" s="10" t="s">
        <v>154</v>
      </c>
      <c r="B177" s="10" t="s">
        <v>437</v>
      </c>
      <c r="C177" s="12">
        <v>34.799999999999997</v>
      </c>
      <c r="D177" s="13" t="s">
        <v>410</v>
      </c>
      <c r="E177" s="14" t="s">
        <v>462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5">
        <v>2.74</v>
      </c>
      <c r="R177" s="15">
        <v>1.99</v>
      </c>
      <c r="S177" s="15">
        <v>1.61</v>
      </c>
      <c r="T177" s="16">
        <v>41.3</v>
      </c>
      <c r="U177" s="15">
        <v>0.7</v>
      </c>
      <c r="V177" s="16">
        <v>23.8</v>
      </c>
      <c r="W177" s="15">
        <v>0.93</v>
      </c>
      <c r="X177" s="16">
        <v>57</v>
      </c>
      <c r="Y177" s="16">
        <v>32.4</v>
      </c>
      <c r="Z177" s="16">
        <v>24.6</v>
      </c>
      <c r="AA177" s="15">
        <v>-0.35</v>
      </c>
      <c r="AB177" s="15"/>
      <c r="AC177" s="15"/>
      <c r="AD177" s="4"/>
      <c r="AE177" s="15"/>
      <c r="AF177" s="4"/>
      <c r="AG177" s="6"/>
      <c r="AH177" s="6"/>
      <c r="AI177" s="4"/>
      <c r="AJ177" s="4"/>
      <c r="AK177" s="4"/>
      <c r="AL177" s="4"/>
      <c r="AM177" s="23"/>
      <c r="AN177" s="23"/>
      <c r="AV177" s="24"/>
      <c r="AW177" s="24"/>
      <c r="AX177" s="24"/>
      <c r="AY177" s="24"/>
      <c r="FR177" s="5" t="str">
        <f t="shared" si="10"/>
        <v/>
      </c>
      <c r="GX177" s="5" t="str">
        <f t="shared" si="11"/>
        <v/>
      </c>
    </row>
    <row r="178" spans="1:206" s="5" customFormat="1" ht="11.95" customHeight="1" x14ac:dyDescent="0.3">
      <c r="A178" s="10" t="s">
        <v>169</v>
      </c>
      <c r="B178" s="10" t="s">
        <v>438</v>
      </c>
      <c r="C178" s="12">
        <v>17.8</v>
      </c>
      <c r="D178" s="13" t="s">
        <v>410</v>
      </c>
      <c r="E178" s="14" t="s">
        <v>462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15">
        <v>2.75</v>
      </c>
      <c r="R178" s="15">
        <v>2.0499999999999998</v>
      </c>
      <c r="S178" s="15">
        <v>1.65</v>
      </c>
      <c r="T178" s="16">
        <v>39.9</v>
      </c>
      <c r="U178" s="15">
        <v>0.66</v>
      </c>
      <c r="V178" s="16">
        <v>24</v>
      </c>
      <c r="W178" s="15">
        <v>0.99</v>
      </c>
      <c r="X178" s="16">
        <v>59.7</v>
      </c>
      <c r="Y178" s="16">
        <v>34.200000000000003</v>
      </c>
      <c r="Z178" s="16">
        <v>25.5</v>
      </c>
      <c r="AA178" s="15">
        <v>-0.4</v>
      </c>
      <c r="AB178" s="15"/>
      <c r="AC178" s="15"/>
      <c r="AD178" s="4"/>
      <c r="AE178" s="15"/>
      <c r="AF178" s="4"/>
      <c r="AG178" s="6"/>
      <c r="AH178" s="6"/>
      <c r="AI178" s="4"/>
      <c r="AJ178" s="4"/>
      <c r="AK178" s="4"/>
      <c r="AL178" s="4"/>
      <c r="AM178" s="23"/>
      <c r="AN178" s="23"/>
      <c r="AV178" s="24"/>
      <c r="AW178" s="24"/>
      <c r="AX178" s="24"/>
      <c r="AY178" s="24"/>
      <c r="FR178" s="5" t="str">
        <f t="shared" si="10"/>
        <v/>
      </c>
      <c r="GX178" s="5" t="str">
        <f t="shared" si="11"/>
        <v/>
      </c>
    </row>
    <row r="179" spans="1:206" s="5" customFormat="1" ht="11.95" customHeight="1" x14ac:dyDescent="0.3">
      <c r="A179" s="10" t="s">
        <v>170</v>
      </c>
      <c r="B179" s="10" t="s">
        <v>438</v>
      </c>
      <c r="C179" s="12">
        <v>20.8</v>
      </c>
      <c r="D179" s="13" t="s">
        <v>410</v>
      </c>
      <c r="E179" s="14" t="s">
        <v>462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15">
        <v>2.73</v>
      </c>
      <c r="R179" s="15">
        <v>2.0099999999999998</v>
      </c>
      <c r="S179" s="15">
        <v>1.64</v>
      </c>
      <c r="T179" s="16">
        <v>39.9</v>
      </c>
      <c r="U179" s="15">
        <v>0.67</v>
      </c>
      <c r="V179" s="16">
        <v>22.6</v>
      </c>
      <c r="W179" s="15">
        <v>0.93</v>
      </c>
      <c r="X179" s="16">
        <v>50</v>
      </c>
      <c r="Y179" s="16">
        <v>27.9</v>
      </c>
      <c r="Z179" s="16">
        <v>22.1</v>
      </c>
      <c r="AA179" s="15">
        <v>-0.24</v>
      </c>
      <c r="AB179" s="15"/>
      <c r="AC179" s="15"/>
      <c r="AD179" s="4"/>
      <c r="AE179" s="15"/>
      <c r="AF179" s="4"/>
      <c r="AG179" s="6"/>
      <c r="AH179" s="6"/>
      <c r="AI179" s="4"/>
      <c r="AJ179" s="4"/>
      <c r="AK179" s="4"/>
      <c r="AL179" s="4"/>
      <c r="AM179" s="23"/>
      <c r="AN179" s="23"/>
      <c r="AV179" s="24"/>
      <c r="AW179" s="24"/>
      <c r="AX179" s="24"/>
      <c r="AY179" s="24"/>
      <c r="FR179" s="5" t="str">
        <f t="shared" si="10"/>
        <v/>
      </c>
      <c r="GX179" s="5" t="str">
        <f t="shared" si="11"/>
        <v/>
      </c>
    </row>
    <row r="180" spans="1:206" s="5" customFormat="1" ht="11.95" customHeight="1" x14ac:dyDescent="0.3">
      <c r="A180" s="10" t="s">
        <v>171</v>
      </c>
      <c r="B180" s="10" t="s">
        <v>438</v>
      </c>
      <c r="C180" s="12">
        <v>23.8</v>
      </c>
      <c r="D180" s="13" t="s">
        <v>410</v>
      </c>
      <c r="E180" s="14" t="s">
        <v>462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15">
        <v>2.74</v>
      </c>
      <c r="R180" s="15">
        <v>1.96</v>
      </c>
      <c r="S180" s="15">
        <v>1.59</v>
      </c>
      <c r="T180" s="16">
        <v>42</v>
      </c>
      <c r="U180" s="15">
        <v>0.73</v>
      </c>
      <c r="V180" s="16">
        <v>23.4</v>
      </c>
      <c r="W180" s="15">
        <v>0.88</v>
      </c>
      <c r="X180" s="16">
        <v>47.3</v>
      </c>
      <c r="Y180" s="16">
        <v>27.2</v>
      </c>
      <c r="Z180" s="16">
        <v>20.100000000000001</v>
      </c>
      <c r="AA180" s="15">
        <v>-0.19</v>
      </c>
      <c r="AB180" s="15"/>
      <c r="AC180" s="15"/>
      <c r="AD180" s="4"/>
      <c r="AE180" s="15"/>
      <c r="AF180" s="4"/>
      <c r="AG180" s="6"/>
      <c r="AH180" s="6"/>
      <c r="AI180" s="4"/>
      <c r="AJ180" s="4"/>
      <c r="AK180" s="4"/>
      <c r="AL180" s="4"/>
      <c r="AM180" s="23"/>
      <c r="AN180" s="23"/>
      <c r="AV180" s="24"/>
      <c r="AW180" s="24"/>
      <c r="AX180" s="24"/>
      <c r="AY180" s="24"/>
      <c r="FR180" s="5" t="str">
        <f t="shared" si="10"/>
        <v/>
      </c>
      <c r="GX180" s="5" t="str">
        <f t="shared" si="11"/>
        <v/>
      </c>
    </row>
    <row r="181" spans="1:206" s="5" customFormat="1" ht="11.95" customHeight="1" x14ac:dyDescent="0.3">
      <c r="A181" s="10" t="s">
        <v>177</v>
      </c>
      <c r="B181" s="10" t="s">
        <v>439</v>
      </c>
      <c r="C181" s="12">
        <v>8.8000000000000007</v>
      </c>
      <c r="D181" s="13" t="s">
        <v>410</v>
      </c>
      <c r="E181" s="14" t="s">
        <v>462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15">
        <v>2.71</v>
      </c>
      <c r="R181" s="15">
        <v>1.98</v>
      </c>
      <c r="S181" s="15">
        <v>1.56</v>
      </c>
      <c r="T181" s="16">
        <v>42.5</v>
      </c>
      <c r="U181" s="15">
        <v>0.74</v>
      </c>
      <c r="V181" s="16">
        <v>27</v>
      </c>
      <c r="W181" s="15">
        <v>0.99</v>
      </c>
      <c r="X181" s="16">
        <v>54.4</v>
      </c>
      <c r="Y181" s="16">
        <v>31.8</v>
      </c>
      <c r="Z181" s="16">
        <v>22.6</v>
      </c>
      <c r="AA181" s="15">
        <v>-0.21</v>
      </c>
      <c r="AB181" s="15"/>
      <c r="AC181" s="15"/>
      <c r="AD181" s="4"/>
      <c r="AE181" s="15"/>
      <c r="AF181" s="4"/>
      <c r="AG181" s="6"/>
      <c r="AH181" s="6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15">
        <v>2.71</v>
      </c>
      <c r="AY181" s="15">
        <v>1.95</v>
      </c>
      <c r="AZ181" s="15">
        <v>1.51</v>
      </c>
      <c r="BA181" s="16">
        <v>44.4</v>
      </c>
      <c r="BB181" s="15">
        <v>0.8</v>
      </c>
      <c r="BC181" s="16">
        <v>29.5</v>
      </c>
      <c r="BD181" s="15">
        <v>1</v>
      </c>
      <c r="BE181" s="16">
        <v>54.4</v>
      </c>
      <c r="BF181" s="16">
        <v>31.8</v>
      </c>
      <c r="BG181" s="16">
        <v>22.6</v>
      </c>
      <c r="BH181" s="15">
        <v>-0.1</v>
      </c>
      <c r="BI181" s="4"/>
      <c r="BJ181" s="4"/>
      <c r="BK181" s="4"/>
      <c r="BL181" s="8"/>
      <c r="BN181" s="20">
        <v>3.4500000000000003E-2</v>
      </c>
      <c r="BO181" s="21">
        <v>1.33E-3</v>
      </c>
      <c r="BP181" s="5">
        <v>6.9104206477923561E-6</v>
      </c>
      <c r="BQ181" s="5">
        <v>145</v>
      </c>
      <c r="BR181" s="5">
        <v>0.65</v>
      </c>
      <c r="BS181" s="5">
        <v>12300</v>
      </c>
      <c r="BT181" s="5">
        <v>0.84299999999999997</v>
      </c>
      <c r="BU181" s="5">
        <v>21600</v>
      </c>
      <c r="BV181" s="5">
        <v>70</v>
      </c>
      <c r="BW181" s="5">
        <v>19</v>
      </c>
      <c r="BX181" s="2">
        <v>46</v>
      </c>
      <c r="BY181" s="2">
        <v>13</v>
      </c>
      <c r="BZ181" s="5">
        <v>77400</v>
      </c>
      <c r="CA181" s="5">
        <v>0.19</v>
      </c>
      <c r="CB181" s="5">
        <v>-0.9</v>
      </c>
      <c r="CC181" s="5">
        <v>1.7210000000000001</v>
      </c>
      <c r="CD181" s="5">
        <v>98</v>
      </c>
      <c r="FR181" s="5" t="str">
        <f t="shared" si="10"/>
        <v/>
      </c>
      <c r="GX181" s="5" t="str">
        <f t="shared" si="11"/>
        <v/>
      </c>
    </row>
    <row r="182" spans="1:206" s="5" customFormat="1" ht="11.95" customHeight="1" x14ac:dyDescent="0.3">
      <c r="A182" s="10" t="s">
        <v>200</v>
      </c>
      <c r="B182" s="10" t="s">
        <v>441</v>
      </c>
      <c r="C182" s="12">
        <v>15.8</v>
      </c>
      <c r="D182" s="13" t="s">
        <v>410</v>
      </c>
      <c r="E182" s="14" t="s">
        <v>462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15">
        <v>2.74</v>
      </c>
      <c r="R182" s="15">
        <v>2.02</v>
      </c>
      <c r="S182" s="15">
        <v>1.61</v>
      </c>
      <c r="T182" s="16">
        <v>41.2</v>
      </c>
      <c r="U182" s="15">
        <v>0.7</v>
      </c>
      <c r="V182" s="16">
        <v>25.3</v>
      </c>
      <c r="W182" s="15">
        <v>0.99</v>
      </c>
      <c r="X182" s="16">
        <v>57.1</v>
      </c>
      <c r="Y182" s="16">
        <v>32</v>
      </c>
      <c r="Z182" s="16">
        <v>25.1</v>
      </c>
      <c r="AA182" s="15">
        <v>-0.27</v>
      </c>
      <c r="AB182" s="15"/>
      <c r="AC182" s="15"/>
      <c r="AD182" s="4"/>
      <c r="AE182" s="15"/>
      <c r="AF182" s="4"/>
      <c r="AG182" s="6"/>
      <c r="AH182" s="6"/>
      <c r="AI182" s="4"/>
      <c r="AJ182" s="4"/>
      <c r="AK182" s="4"/>
      <c r="AL182" s="4"/>
      <c r="AM182" s="23"/>
      <c r="AN182" s="23"/>
      <c r="AV182" s="24"/>
      <c r="AW182" s="24"/>
      <c r="AX182" s="24"/>
      <c r="AY182" s="24"/>
      <c r="FR182" s="5" t="str">
        <f t="shared" si="10"/>
        <v/>
      </c>
      <c r="GX182" s="5" t="str">
        <f t="shared" si="11"/>
        <v/>
      </c>
    </row>
    <row r="183" spans="1:206" s="5" customFormat="1" ht="11.95" customHeight="1" x14ac:dyDescent="0.3">
      <c r="A183" s="10" t="s">
        <v>220</v>
      </c>
      <c r="B183" s="10" t="s">
        <v>442</v>
      </c>
      <c r="C183" s="12">
        <v>32.4</v>
      </c>
      <c r="D183" s="13" t="s">
        <v>410</v>
      </c>
      <c r="E183" s="14" t="s">
        <v>462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5">
        <v>2.72</v>
      </c>
      <c r="R183" s="15">
        <v>2</v>
      </c>
      <c r="S183" s="15">
        <v>1.59</v>
      </c>
      <c r="T183" s="16">
        <v>41.5</v>
      </c>
      <c r="U183" s="15">
        <v>0.71</v>
      </c>
      <c r="V183" s="16">
        <v>25.6</v>
      </c>
      <c r="W183" s="15">
        <v>0.98</v>
      </c>
      <c r="X183" s="16">
        <v>60.1</v>
      </c>
      <c r="Y183" s="16">
        <v>34.200000000000003</v>
      </c>
      <c r="Z183" s="16">
        <v>25.9</v>
      </c>
      <c r="AA183" s="15">
        <v>-0.33</v>
      </c>
      <c r="AB183" s="15"/>
      <c r="AC183" s="15"/>
      <c r="AD183" s="4"/>
      <c r="AE183" s="15"/>
      <c r="AF183" s="4"/>
      <c r="AG183" s="6"/>
      <c r="AH183" s="6"/>
      <c r="AI183" s="4"/>
      <c r="AJ183" s="4"/>
      <c r="AK183" s="4"/>
      <c r="AL183" s="4"/>
      <c r="AM183" s="23"/>
      <c r="AN183" s="23"/>
      <c r="AV183" s="24"/>
      <c r="AW183" s="24"/>
      <c r="AX183" s="24"/>
      <c r="AY183" s="24"/>
      <c r="FR183" s="5" t="str">
        <f t="shared" si="10"/>
        <v/>
      </c>
      <c r="GX183" s="5" t="str">
        <f t="shared" si="11"/>
        <v/>
      </c>
    </row>
    <row r="184" spans="1:206" s="5" customFormat="1" ht="11.95" customHeight="1" x14ac:dyDescent="0.3">
      <c r="A184" s="10" t="s">
        <v>236</v>
      </c>
      <c r="B184" s="10" t="s">
        <v>443</v>
      </c>
      <c r="C184" s="12">
        <v>12.4</v>
      </c>
      <c r="D184" s="13" t="s">
        <v>410</v>
      </c>
      <c r="E184" s="14" t="s">
        <v>462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15">
        <v>2.76</v>
      </c>
      <c r="R184" s="15">
        <v>1.99</v>
      </c>
      <c r="S184" s="15">
        <v>1.56</v>
      </c>
      <c r="T184" s="16">
        <v>43.6</v>
      </c>
      <c r="U184" s="15">
        <v>0.77</v>
      </c>
      <c r="V184" s="16">
        <v>27.9</v>
      </c>
      <c r="W184" s="15">
        <v>1</v>
      </c>
      <c r="X184" s="16">
        <v>52.7</v>
      </c>
      <c r="Y184" s="16">
        <v>29.3</v>
      </c>
      <c r="Z184" s="16">
        <v>23.4</v>
      </c>
      <c r="AA184" s="15">
        <v>-0.06</v>
      </c>
      <c r="AB184" s="15"/>
      <c r="AC184" s="15"/>
      <c r="AD184" s="4"/>
      <c r="AE184" s="15"/>
      <c r="AF184" s="4"/>
      <c r="AG184" s="6"/>
      <c r="AH184" s="6"/>
      <c r="AI184" s="4"/>
      <c r="AJ184" s="4"/>
      <c r="AK184" s="4"/>
      <c r="AL184" s="4"/>
      <c r="AM184" s="23"/>
      <c r="AN184" s="23"/>
      <c r="FR184" s="5" t="str">
        <f t="shared" si="10"/>
        <v/>
      </c>
      <c r="GX184" s="5" t="str">
        <f t="shared" si="11"/>
        <v/>
      </c>
    </row>
    <row r="185" spans="1:206" s="5" customFormat="1" ht="11.95" customHeight="1" x14ac:dyDescent="0.3">
      <c r="A185" s="10" t="s">
        <v>237</v>
      </c>
      <c r="B185" s="10" t="s">
        <v>443</v>
      </c>
      <c r="C185" s="12">
        <v>13.4</v>
      </c>
      <c r="D185" s="13" t="s">
        <v>410</v>
      </c>
      <c r="E185" s="14" t="s">
        <v>462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15">
        <v>2.73</v>
      </c>
      <c r="R185" s="15">
        <v>2.02</v>
      </c>
      <c r="S185" s="15">
        <v>1.61</v>
      </c>
      <c r="T185" s="16">
        <v>40.9</v>
      </c>
      <c r="U185" s="15">
        <v>0.69</v>
      </c>
      <c r="V185" s="16">
        <v>25.2</v>
      </c>
      <c r="W185" s="15">
        <v>0.99</v>
      </c>
      <c r="X185" s="16">
        <v>52.6</v>
      </c>
      <c r="Y185" s="16">
        <v>30.1</v>
      </c>
      <c r="Z185" s="16">
        <v>22.5</v>
      </c>
      <c r="AA185" s="15">
        <v>-0.22</v>
      </c>
      <c r="AB185" s="15"/>
      <c r="AC185" s="15"/>
      <c r="AD185" s="4"/>
      <c r="AE185" s="15"/>
      <c r="AF185" s="4"/>
      <c r="AG185" s="6"/>
      <c r="AH185" s="6"/>
      <c r="AI185" s="4"/>
      <c r="AJ185" s="4"/>
      <c r="AK185" s="4"/>
      <c r="AL185" s="4"/>
      <c r="AM185" s="23"/>
      <c r="AN185" s="23"/>
      <c r="FR185" s="5" t="str">
        <f t="shared" si="10"/>
        <v/>
      </c>
      <c r="GX185" s="5" t="str">
        <f t="shared" si="11"/>
        <v/>
      </c>
    </row>
    <row r="186" spans="1:206" s="5" customFormat="1" ht="11.95" customHeight="1" x14ac:dyDescent="0.3">
      <c r="A186" s="10" t="s">
        <v>238</v>
      </c>
      <c r="B186" s="10" t="s">
        <v>443</v>
      </c>
      <c r="C186" s="12">
        <v>15.4</v>
      </c>
      <c r="D186" s="13" t="s">
        <v>410</v>
      </c>
      <c r="E186" s="14" t="s">
        <v>462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15">
        <v>2.73</v>
      </c>
      <c r="R186" s="15">
        <v>1.98</v>
      </c>
      <c r="S186" s="15">
        <v>1.57</v>
      </c>
      <c r="T186" s="16">
        <v>42.5</v>
      </c>
      <c r="U186" s="15">
        <v>0.74</v>
      </c>
      <c r="V186" s="16">
        <v>26.1</v>
      </c>
      <c r="W186" s="15">
        <v>0.96</v>
      </c>
      <c r="X186" s="16">
        <v>50.3</v>
      </c>
      <c r="Y186" s="16">
        <v>28.7</v>
      </c>
      <c r="Z186" s="16">
        <v>21.6</v>
      </c>
      <c r="AA186" s="15">
        <v>-0.12</v>
      </c>
      <c r="AB186" s="15"/>
      <c r="AC186" s="15"/>
      <c r="AD186" s="4"/>
      <c r="AE186" s="15"/>
      <c r="AF186" s="4"/>
      <c r="AG186" s="6"/>
      <c r="AH186" s="6"/>
      <c r="AI186" s="4"/>
      <c r="AJ186" s="4"/>
      <c r="AK186" s="4"/>
      <c r="AL186" s="4"/>
      <c r="AM186" s="23"/>
      <c r="AN186" s="23"/>
      <c r="FR186" s="5" t="str">
        <f t="shared" si="10"/>
        <v/>
      </c>
      <c r="GX186" s="5" t="str">
        <f t="shared" si="11"/>
        <v/>
      </c>
    </row>
    <row r="187" spans="1:206" s="5" customFormat="1" ht="11.95" customHeight="1" x14ac:dyDescent="0.3">
      <c r="A187" s="10" t="s">
        <v>241</v>
      </c>
      <c r="B187" s="10" t="s">
        <v>443</v>
      </c>
      <c r="C187" s="12">
        <v>26.8</v>
      </c>
      <c r="D187" s="13" t="s">
        <v>410</v>
      </c>
      <c r="E187" s="14" t="s">
        <v>462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5">
        <v>2.73</v>
      </c>
      <c r="R187" s="15">
        <v>2</v>
      </c>
      <c r="S187" s="15">
        <v>1.61</v>
      </c>
      <c r="T187" s="16">
        <v>40.9</v>
      </c>
      <c r="U187" s="15">
        <v>0.69</v>
      </c>
      <c r="V187" s="16">
        <v>24</v>
      </c>
      <c r="W187" s="15">
        <v>0.95</v>
      </c>
      <c r="X187" s="16">
        <v>58.5</v>
      </c>
      <c r="Y187" s="16">
        <v>33.299999999999997</v>
      </c>
      <c r="Z187" s="16">
        <v>25.2</v>
      </c>
      <c r="AA187" s="15">
        <v>-0.37</v>
      </c>
      <c r="AB187" s="15"/>
      <c r="AC187" s="15"/>
      <c r="AD187" s="4"/>
      <c r="AE187" s="15"/>
      <c r="AF187" s="4"/>
      <c r="AG187" s="6"/>
      <c r="AH187" s="6"/>
      <c r="AI187" s="4"/>
      <c r="AJ187" s="4"/>
      <c r="AK187" s="4"/>
      <c r="AL187" s="4"/>
      <c r="AM187" s="23"/>
      <c r="AN187" s="23"/>
      <c r="FR187" s="5" t="str">
        <f t="shared" si="10"/>
        <v/>
      </c>
      <c r="GX187" s="5" t="str">
        <f t="shared" si="11"/>
        <v/>
      </c>
    </row>
    <row r="188" spans="1:206" s="5" customFormat="1" ht="11.95" customHeight="1" x14ac:dyDescent="0.3">
      <c r="A188" s="10" t="s">
        <v>242</v>
      </c>
      <c r="B188" s="10" t="s">
        <v>443</v>
      </c>
      <c r="C188" s="12">
        <v>30.4</v>
      </c>
      <c r="D188" s="13" t="s">
        <v>410</v>
      </c>
      <c r="E188" s="14" t="s">
        <v>462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15">
        <v>2.75</v>
      </c>
      <c r="R188" s="15">
        <v>1.98</v>
      </c>
      <c r="S188" s="15">
        <v>1.58</v>
      </c>
      <c r="T188" s="16">
        <v>42.6</v>
      </c>
      <c r="U188" s="15">
        <v>0.74</v>
      </c>
      <c r="V188" s="16">
        <v>25.4</v>
      </c>
      <c r="W188" s="15">
        <v>0.94</v>
      </c>
      <c r="X188" s="16">
        <v>57.9</v>
      </c>
      <c r="Y188" s="16">
        <v>33.1</v>
      </c>
      <c r="Z188" s="16">
        <v>24.8</v>
      </c>
      <c r="AA188" s="15">
        <v>-0.31</v>
      </c>
      <c r="AB188" s="15"/>
      <c r="AC188" s="15"/>
      <c r="AD188" s="4"/>
      <c r="AE188" s="15"/>
      <c r="AF188" s="4"/>
      <c r="AG188" s="6"/>
      <c r="AH188" s="6"/>
      <c r="AI188" s="4"/>
      <c r="AJ188" s="4"/>
      <c r="AK188" s="4"/>
      <c r="AL188" s="4"/>
      <c r="AM188" s="23"/>
      <c r="AN188" s="23"/>
      <c r="FR188" s="5" t="str">
        <f t="shared" si="10"/>
        <v/>
      </c>
      <c r="GX188" s="5" t="str">
        <f t="shared" si="11"/>
        <v/>
      </c>
    </row>
    <row r="189" spans="1:206" s="5" customFormat="1" ht="11.95" customHeight="1" x14ac:dyDescent="0.3">
      <c r="A189" s="10" t="s">
        <v>252</v>
      </c>
      <c r="B189" s="10" t="s">
        <v>444</v>
      </c>
      <c r="C189" s="12">
        <v>8.8000000000000007</v>
      </c>
      <c r="D189" s="13" t="s">
        <v>410</v>
      </c>
      <c r="E189" s="14" t="s">
        <v>462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15">
        <v>2.75</v>
      </c>
      <c r="R189" s="15">
        <v>1.96</v>
      </c>
      <c r="S189" s="15">
        <v>1.55</v>
      </c>
      <c r="T189" s="16">
        <v>43.7</v>
      </c>
      <c r="U189" s="15">
        <v>0.78</v>
      </c>
      <c r="V189" s="16">
        <v>26.7</v>
      </c>
      <c r="W189" s="15">
        <v>0.94</v>
      </c>
      <c r="X189" s="16">
        <v>56.4</v>
      </c>
      <c r="Y189" s="16">
        <v>32.799999999999997</v>
      </c>
      <c r="Z189" s="16">
        <v>23.6</v>
      </c>
      <c r="AA189" s="15">
        <v>-0.26</v>
      </c>
      <c r="AB189" s="15"/>
      <c r="AC189" s="15"/>
      <c r="AD189" s="4"/>
      <c r="AE189" s="15"/>
      <c r="AF189" s="4"/>
      <c r="AG189" s="6"/>
      <c r="AH189" s="6"/>
      <c r="AI189" s="4"/>
      <c r="AJ189" s="4"/>
      <c r="AK189" s="4"/>
      <c r="AL189" s="4"/>
      <c r="AM189" s="23"/>
      <c r="AN189" s="23"/>
      <c r="FR189" s="5" t="str">
        <f t="shared" si="10"/>
        <v/>
      </c>
      <c r="GX189" s="5" t="str">
        <f t="shared" si="11"/>
        <v/>
      </c>
    </row>
    <row r="190" spans="1:206" s="5" customFormat="1" ht="11.95" customHeight="1" x14ac:dyDescent="0.3">
      <c r="A190" s="10" t="s">
        <v>266</v>
      </c>
      <c r="B190" s="10" t="s">
        <v>445</v>
      </c>
      <c r="C190" s="12">
        <v>9.8000000000000007</v>
      </c>
      <c r="D190" s="13" t="s">
        <v>410</v>
      </c>
      <c r="E190" s="14" t="s">
        <v>462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5">
        <v>2.73</v>
      </c>
      <c r="R190" s="15">
        <v>1.95</v>
      </c>
      <c r="S190" s="15">
        <v>1.55</v>
      </c>
      <c r="T190" s="16">
        <v>43.4</v>
      </c>
      <c r="U190" s="15">
        <v>0.77</v>
      </c>
      <c r="V190" s="16">
        <v>26.2</v>
      </c>
      <c r="W190" s="15">
        <v>0.93</v>
      </c>
      <c r="X190" s="16">
        <v>56.8</v>
      </c>
      <c r="Y190" s="16">
        <v>32.700000000000003</v>
      </c>
      <c r="Z190" s="16">
        <v>24.1</v>
      </c>
      <c r="AA190" s="15">
        <v>-0.27</v>
      </c>
      <c r="AB190" s="15"/>
      <c r="AC190" s="15"/>
      <c r="AD190" s="4"/>
      <c r="AE190" s="15"/>
      <c r="AF190" s="4"/>
      <c r="AG190" s="6"/>
      <c r="AH190" s="6"/>
      <c r="AI190" s="4"/>
      <c r="AJ190" s="4"/>
      <c r="AK190" s="4"/>
      <c r="AL190" s="4"/>
      <c r="AM190" s="23"/>
      <c r="AN190" s="23"/>
      <c r="FR190" s="5" t="str">
        <f t="shared" si="10"/>
        <v/>
      </c>
      <c r="GX190" s="5" t="str">
        <f t="shared" si="11"/>
        <v/>
      </c>
    </row>
    <row r="191" spans="1:206" s="5" customFormat="1" ht="11.95" customHeight="1" x14ac:dyDescent="0.3">
      <c r="A191" s="10" t="s">
        <v>284</v>
      </c>
      <c r="B191" s="10" t="s">
        <v>446</v>
      </c>
      <c r="C191" s="12">
        <v>18.8</v>
      </c>
      <c r="D191" s="13" t="s">
        <v>410</v>
      </c>
      <c r="E191" s="14" t="s">
        <v>462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15">
        <v>2.75</v>
      </c>
      <c r="R191" s="15">
        <v>2.02</v>
      </c>
      <c r="S191" s="15">
        <v>1.61</v>
      </c>
      <c r="T191" s="16">
        <v>41.3</v>
      </c>
      <c r="U191" s="15">
        <v>0.7</v>
      </c>
      <c r="V191" s="16">
        <v>25.2</v>
      </c>
      <c r="W191" s="15">
        <v>0.98</v>
      </c>
      <c r="X191" s="16">
        <v>57</v>
      </c>
      <c r="Y191" s="16">
        <v>32.299999999999997</v>
      </c>
      <c r="Z191" s="16">
        <v>24.7</v>
      </c>
      <c r="AA191" s="15">
        <v>-0.28999999999999998</v>
      </c>
      <c r="AB191" s="15"/>
      <c r="AC191" s="15"/>
      <c r="AD191" s="4"/>
      <c r="AE191" s="15"/>
      <c r="AF191" s="4"/>
      <c r="AG191" s="6"/>
      <c r="AH191" s="6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15">
        <v>2.75</v>
      </c>
      <c r="AY191" s="15">
        <v>1.99</v>
      </c>
      <c r="AZ191" s="15">
        <v>1.57</v>
      </c>
      <c r="BA191" s="16">
        <v>42.9</v>
      </c>
      <c r="BB191" s="15">
        <v>0.75</v>
      </c>
      <c r="BC191" s="16">
        <v>26.8</v>
      </c>
      <c r="BD191" s="15">
        <v>0.98</v>
      </c>
      <c r="BE191" s="16">
        <v>57</v>
      </c>
      <c r="BF191" s="16">
        <v>32.299999999999997</v>
      </c>
      <c r="BG191" s="16">
        <v>24.7</v>
      </c>
      <c r="BH191" s="15">
        <v>-0.22</v>
      </c>
      <c r="BI191" s="4"/>
      <c r="BJ191" s="4"/>
      <c r="BK191" s="4"/>
      <c r="BL191" s="8"/>
      <c r="BN191" s="20">
        <v>8.8999999999999999E-3</v>
      </c>
      <c r="BO191" s="21">
        <v>1.2899999999999999E-3</v>
      </c>
      <c r="BP191" s="5">
        <v>1.07113494714884E-6</v>
      </c>
      <c r="BQ191" s="5">
        <v>145</v>
      </c>
      <c r="BR191" s="5">
        <v>0.64</v>
      </c>
      <c r="BS191" s="5">
        <v>13700</v>
      </c>
      <c r="BT191" s="5">
        <v>0.77500000000000002</v>
      </c>
      <c r="BU191" s="5">
        <v>23500</v>
      </c>
      <c r="BV191" s="5">
        <v>86</v>
      </c>
      <c r="BW191" s="5">
        <v>24</v>
      </c>
      <c r="BX191" s="2">
        <v>51</v>
      </c>
      <c r="BY191" s="2">
        <v>15</v>
      </c>
      <c r="BZ191" s="5">
        <v>85600</v>
      </c>
      <c r="CA191" s="5">
        <v>0.2</v>
      </c>
      <c r="CB191" s="5">
        <v>-0.4</v>
      </c>
      <c r="CC191" s="5">
        <v>1.907</v>
      </c>
      <c r="CD191" s="5">
        <v>176</v>
      </c>
      <c r="FR191" s="5" t="str">
        <f t="shared" si="10"/>
        <v/>
      </c>
      <c r="GX191" s="5" t="str">
        <f t="shared" si="11"/>
        <v/>
      </c>
    </row>
    <row r="192" spans="1:206" s="5" customFormat="1" ht="11.95" customHeight="1" x14ac:dyDescent="0.3">
      <c r="A192" s="10" t="s">
        <v>307</v>
      </c>
      <c r="B192" s="10" t="s">
        <v>448</v>
      </c>
      <c r="C192" s="12">
        <v>10.8</v>
      </c>
      <c r="D192" s="13" t="s">
        <v>410</v>
      </c>
      <c r="E192" s="14" t="s">
        <v>462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15">
        <v>2.75</v>
      </c>
      <c r="R192" s="15">
        <v>2.0499999999999998</v>
      </c>
      <c r="S192" s="15">
        <v>1.69</v>
      </c>
      <c r="T192" s="16">
        <v>38.5</v>
      </c>
      <c r="U192" s="15">
        <v>0.63</v>
      </c>
      <c r="V192" s="16">
        <v>21.3</v>
      </c>
      <c r="W192" s="15">
        <v>0.93</v>
      </c>
      <c r="X192" s="16">
        <v>55.6</v>
      </c>
      <c r="Y192" s="16">
        <v>31.2</v>
      </c>
      <c r="Z192" s="16">
        <v>24.4</v>
      </c>
      <c r="AA192" s="15">
        <v>-0.41</v>
      </c>
      <c r="AB192" s="15"/>
      <c r="AC192" s="15"/>
      <c r="AD192" s="4"/>
      <c r="AE192" s="15"/>
      <c r="AF192" s="4"/>
      <c r="AG192" s="6"/>
      <c r="AH192" s="6"/>
      <c r="AI192" s="4"/>
      <c r="AJ192" s="4"/>
      <c r="AK192" s="4"/>
      <c r="AL192" s="4"/>
      <c r="FR192" s="5" t="str">
        <f t="shared" si="10"/>
        <v/>
      </c>
      <c r="GX192" s="5" t="str">
        <f t="shared" si="11"/>
        <v/>
      </c>
    </row>
    <row r="193" spans="1:206" s="5" customFormat="1" ht="11.95" customHeight="1" x14ac:dyDescent="0.3">
      <c r="A193" s="10" t="s">
        <v>313</v>
      </c>
      <c r="B193" s="10" t="s">
        <v>449</v>
      </c>
      <c r="C193" s="12">
        <v>7.8</v>
      </c>
      <c r="D193" s="13" t="s">
        <v>410</v>
      </c>
      <c r="E193" s="14" t="s">
        <v>462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5">
        <v>2.75</v>
      </c>
      <c r="R193" s="15">
        <v>2.0299999999999998</v>
      </c>
      <c r="S193" s="15">
        <v>1.63</v>
      </c>
      <c r="T193" s="16">
        <v>40.799999999999997</v>
      </c>
      <c r="U193" s="15">
        <v>0.69</v>
      </c>
      <c r="V193" s="16">
        <v>24.6</v>
      </c>
      <c r="W193" s="15">
        <v>0.98</v>
      </c>
      <c r="X193" s="16">
        <v>59.4</v>
      </c>
      <c r="Y193" s="16">
        <v>34.1</v>
      </c>
      <c r="Z193" s="16">
        <v>25.3</v>
      </c>
      <c r="AA193" s="15">
        <v>-0.38</v>
      </c>
      <c r="AB193" s="15"/>
      <c r="AC193" s="15"/>
      <c r="AD193" s="4"/>
      <c r="AE193" s="15"/>
      <c r="AF193" s="4"/>
      <c r="AG193" s="6"/>
      <c r="AH193" s="6"/>
      <c r="AI193" s="4"/>
      <c r="AJ193" s="4"/>
      <c r="AK193" s="4"/>
      <c r="AL193" s="4"/>
      <c r="FR193" s="5" t="str">
        <f t="shared" si="10"/>
        <v/>
      </c>
      <c r="GX193" s="5" t="str">
        <f t="shared" si="11"/>
        <v/>
      </c>
    </row>
    <row r="194" spans="1:206" s="5" customFormat="1" ht="11.95" customHeight="1" x14ac:dyDescent="0.3">
      <c r="A194" s="10" t="s">
        <v>316</v>
      </c>
      <c r="B194" s="10" t="s">
        <v>449</v>
      </c>
      <c r="C194" s="12">
        <v>9.8000000000000007</v>
      </c>
      <c r="D194" s="13" t="s">
        <v>410</v>
      </c>
      <c r="E194" s="14" t="s">
        <v>462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5">
        <v>2.74</v>
      </c>
      <c r="R194" s="15">
        <v>2</v>
      </c>
      <c r="S194" s="15">
        <v>1.61</v>
      </c>
      <c r="T194" s="16">
        <v>41.4</v>
      </c>
      <c r="U194" s="15">
        <v>0.71</v>
      </c>
      <c r="V194" s="16">
        <v>24.5</v>
      </c>
      <c r="W194" s="15">
        <v>0.95</v>
      </c>
      <c r="X194" s="16">
        <v>59.1</v>
      </c>
      <c r="Y194" s="16">
        <v>33.299999999999997</v>
      </c>
      <c r="Z194" s="16">
        <v>25.8</v>
      </c>
      <c r="AA194" s="15">
        <v>-0.34</v>
      </c>
      <c r="AB194" s="15"/>
      <c r="AC194" s="15"/>
      <c r="AD194" s="4"/>
      <c r="AE194" s="15"/>
      <c r="AF194" s="4"/>
      <c r="AG194" s="6"/>
      <c r="AH194" s="6"/>
      <c r="AI194" s="4"/>
      <c r="AJ194" s="4"/>
      <c r="AK194" s="4"/>
      <c r="AL194" s="4"/>
      <c r="FR194" s="5" t="str">
        <f t="shared" si="10"/>
        <v/>
      </c>
      <c r="GX194" s="5" t="str">
        <f t="shared" si="11"/>
        <v/>
      </c>
    </row>
    <row r="195" spans="1:206" s="5" customFormat="1" ht="11.95" customHeight="1" x14ac:dyDescent="0.3">
      <c r="A195" s="10" t="s">
        <v>329</v>
      </c>
      <c r="B195" s="10" t="s">
        <v>450</v>
      </c>
      <c r="C195" s="12">
        <v>13.8</v>
      </c>
      <c r="D195" s="13" t="s">
        <v>410</v>
      </c>
      <c r="E195" s="14" t="s">
        <v>462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15">
        <v>2.73</v>
      </c>
      <c r="R195" s="15">
        <v>2.0099999999999998</v>
      </c>
      <c r="S195" s="15">
        <v>1.64</v>
      </c>
      <c r="T195" s="16">
        <v>39.9</v>
      </c>
      <c r="U195" s="15">
        <v>0.66</v>
      </c>
      <c r="V195" s="16">
        <v>22.5</v>
      </c>
      <c r="W195" s="15">
        <v>0.93</v>
      </c>
      <c r="X195" s="16">
        <v>53</v>
      </c>
      <c r="Y195" s="16">
        <v>30.1</v>
      </c>
      <c r="Z195" s="16">
        <v>22.9</v>
      </c>
      <c r="AA195" s="15">
        <v>-0.33</v>
      </c>
      <c r="AB195" s="15"/>
      <c r="AC195" s="15"/>
      <c r="AD195" s="4"/>
      <c r="AE195" s="15"/>
      <c r="AF195" s="4"/>
      <c r="AG195" s="6"/>
      <c r="AH195" s="6"/>
      <c r="AI195" s="4"/>
      <c r="AJ195" s="4"/>
      <c r="AK195" s="4"/>
      <c r="AL195" s="4"/>
      <c r="FR195" s="5" t="str">
        <f t="shared" si="10"/>
        <v/>
      </c>
      <c r="GX195" s="5" t="str">
        <f t="shared" si="11"/>
        <v/>
      </c>
    </row>
    <row r="196" spans="1:206" s="5" customFormat="1" ht="11.95" customHeight="1" x14ac:dyDescent="0.3">
      <c r="A196" s="10" t="s">
        <v>330</v>
      </c>
      <c r="B196" s="10" t="s">
        <v>450</v>
      </c>
      <c r="C196" s="12">
        <v>18.8</v>
      </c>
      <c r="D196" s="13" t="s">
        <v>410</v>
      </c>
      <c r="E196" s="14" t="s">
        <v>462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15">
        <v>2.76</v>
      </c>
      <c r="R196" s="15">
        <v>2.04</v>
      </c>
      <c r="S196" s="15">
        <v>1.63</v>
      </c>
      <c r="T196" s="16">
        <v>40.9</v>
      </c>
      <c r="U196" s="15">
        <v>0.69</v>
      </c>
      <c r="V196" s="16">
        <v>25</v>
      </c>
      <c r="W196" s="15">
        <v>1</v>
      </c>
      <c r="X196" s="16">
        <v>58</v>
      </c>
      <c r="Y196" s="16">
        <v>33.6</v>
      </c>
      <c r="Z196" s="16">
        <v>24.4</v>
      </c>
      <c r="AA196" s="15">
        <v>-0.35</v>
      </c>
      <c r="AB196" s="15"/>
      <c r="AC196" s="15"/>
      <c r="AD196" s="4"/>
      <c r="AE196" s="15"/>
      <c r="AF196" s="4"/>
      <c r="AG196" s="6"/>
      <c r="AH196" s="6"/>
      <c r="AI196" s="4"/>
      <c r="AJ196" s="4"/>
      <c r="AK196" s="4"/>
      <c r="AL196" s="4"/>
      <c r="FR196" s="5" t="str">
        <f t="shared" si="10"/>
        <v/>
      </c>
      <c r="GX196" s="5" t="str">
        <f t="shared" si="11"/>
        <v/>
      </c>
    </row>
    <row r="197" spans="1:206" s="5" customFormat="1" ht="11.95" customHeight="1" x14ac:dyDescent="0.3">
      <c r="A197" s="10" t="s">
        <v>331</v>
      </c>
      <c r="B197" s="10" t="s">
        <v>450</v>
      </c>
      <c r="C197" s="12">
        <v>19.8</v>
      </c>
      <c r="D197" s="13" t="s">
        <v>410</v>
      </c>
      <c r="E197" s="14" t="s">
        <v>462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15">
        <v>2.74</v>
      </c>
      <c r="R197" s="15">
        <v>2.0299999999999998</v>
      </c>
      <c r="S197" s="15">
        <v>1.62</v>
      </c>
      <c r="T197" s="16">
        <v>40.700000000000003</v>
      </c>
      <c r="U197" s="15">
        <v>0.69</v>
      </c>
      <c r="V197" s="16">
        <v>25</v>
      </c>
      <c r="W197" s="15">
        <v>1</v>
      </c>
      <c r="X197" s="16">
        <v>55.2</v>
      </c>
      <c r="Y197" s="16">
        <v>31.8</v>
      </c>
      <c r="Z197" s="16">
        <v>23.4</v>
      </c>
      <c r="AA197" s="15">
        <v>-0.28999999999999998</v>
      </c>
      <c r="AB197" s="15"/>
      <c r="AC197" s="15"/>
      <c r="AD197" s="4"/>
      <c r="AE197" s="15"/>
      <c r="AF197" s="4"/>
      <c r="AG197" s="6"/>
      <c r="AH197" s="6"/>
      <c r="AI197" s="4"/>
      <c r="AJ197" s="4"/>
      <c r="AK197" s="4"/>
      <c r="AL197" s="4"/>
      <c r="FR197" s="5" t="str">
        <f t="shared" si="10"/>
        <v/>
      </c>
      <c r="GX197" s="5" t="str">
        <f t="shared" si="11"/>
        <v/>
      </c>
    </row>
    <row r="198" spans="1:206" s="5" customFormat="1" ht="11.95" customHeight="1" x14ac:dyDescent="0.3">
      <c r="A198" s="10" t="s">
        <v>334</v>
      </c>
      <c r="B198" s="10" t="s">
        <v>450</v>
      </c>
      <c r="C198" s="12">
        <v>29.8</v>
      </c>
      <c r="D198" s="13" t="s">
        <v>410</v>
      </c>
      <c r="E198" s="14" t="s">
        <v>462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15">
        <v>2.75</v>
      </c>
      <c r="R198" s="15">
        <v>1.99</v>
      </c>
      <c r="S198" s="15">
        <v>1.62</v>
      </c>
      <c r="T198" s="16">
        <v>41</v>
      </c>
      <c r="U198" s="15">
        <v>0.69</v>
      </c>
      <c r="V198" s="16">
        <v>22.6</v>
      </c>
      <c r="W198" s="15">
        <v>0.9</v>
      </c>
      <c r="X198" s="16">
        <v>56.5</v>
      </c>
      <c r="Y198" s="16">
        <v>32.1</v>
      </c>
      <c r="Z198" s="16">
        <v>24.4</v>
      </c>
      <c r="AA198" s="15">
        <v>-0.39</v>
      </c>
      <c r="AB198" s="15"/>
      <c r="AC198" s="15"/>
      <c r="AD198" s="4"/>
      <c r="AE198" s="15"/>
      <c r="AF198" s="4"/>
      <c r="AG198" s="6"/>
      <c r="AH198" s="6"/>
      <c r="AI198" s="4"/>
      <c r="AJ198" s="4"/>
      <c r="AK198" s="4"/>
      <c r="AL198" s="4"/>
      <c r="FR198" s="5" t="str">
        <f t="shared" si="10"/>
        <v/>
      </c>
      <c r="GX198" s="5" t="str">
        <f t="shared" si="11"/>
        <v/>
      </c>
    </row>
    <row r="199" spans="1:206" s="5" customFormat="1" ht="11.95" customHeight="1" x14ac:dyDescent="0.3">
      <c r="A199" s="10" t="s">
        <v>347</v>
      </c>
      <c r="B199" s="10" t="s">
        <v>451</v>
      </c>
      <c r="C199" s="12">
        <v>16.399999999999999</v>
      </c>
      <c r="D199" s="13" t="s">
        <v>410</v>
      </c>
      <c r="E199" s="14" t="s">
        <v>462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15">
        <v>2.74</v>
      </c>
      <c r="R199" s="15">
        <v>2</v>
      </c>
      <c r="S199" s="15">
        <v>1.61</v>
      </c>
      <c r="T199" s="16">
        <v>41.3</v>
      </c>
      <c r="U199" s="15">
        <v>0.7</v>
      </c>
      <c r="V199" s="16">
        <v>24.4</v>
      </c>
      <c r="W199" s="15">
        <v>0.95</v>
      </c>
      <c r="X199" s="16">
        <v>47.1</v>
      </c>
      <c r="Y199" s="16">
        <v>25.3</v>
      </c>
      <c r="Z199" s="16">
        <v>21.8</v>
      </c>
      <c r="AA199" s="15">
        <v>-0.04</v>
      </c>
      <c r="AB199" s="15"/>
      <c r="AC199" s="15"/>
      <c r="AD199" s="4"/>
      <c r="AE199" s="15"/>
      <c r="AF199" s="4"/>
      <c r="AG199" s="6"/>
      <c r="AH199" s="6"/>
      <c r="AI199" s="4"/>
      <c r="AJ199" s="4"/>
      <c r="AK199" s="4"/>
      <c r="AL199" s="4"/>
      <c r="FR199" s="5" t="str">
        <f t="shared" si="10"/>
        <v/>
      </c>
      <c r="GX199" s="5" t="str">
        <f t="shared" si="11"/>
        <v/>
      </c>
    </row>
    <row r="200" spans="1:206" s="5" customFormat="1" ht="11.95" customHeight="1" x14ac:dyDescent="0.3">
      <c r="A200" s="10" t="s">
        <v>349</v>
      </c>
      <c r="B200" s="10" t="s">
        <v>451</v>
      </c>
      <c r="C200" s="12">
        <v>18.8</v>
      </c>
      <c r="D200" s="13" t="s">
        <v>410</v>
      </c>
      <c r="E200" s="14" t="s">
        <v>462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15">
        <v>2.75</v>
      </c>
      <c r="R200" s="15">
        <v>1.99</v>
      </c>
      <c r="S200" s="15">
        <v>1.66</v>
      </c>
      <c r="T200" s="16">
        <v>39.5</v>
      </c>
      <c r="U200" s="15">
        <v>0.65</v>
      </c>
      <c r="V200" s="16">
        <v>19.7</v>
      </c>
      <c r="W200" s="15">
        <v>0.83</v>
      </c>
      <c r="X200" s="16">
        <v>47</v>
      </c>
      <c r="Y200" s="16">
        <v>27.4</v>
      </c>
      <c r="Z200" s="16">
        <v>19.600000000000001</v>
      </c>
      <c r="AA200" s="15">
        <v>-0.39</v>
      </c>
      <c r="AB200" s="15"/>
      <c r="AC200" s="15"/>
      <c r="AD200" s="4"/>
      <c r="AE200" s="15"/>
      <c r="AF200" s="4"/>
      <c r="AG200" s="6"/>
      <c r="AH200" s="6"/>
      <c r="AI200" s="4"/>
      <c r="AJ200" s="4"/>
      <c r="AK200" s="4"/>
      <c r="AL200" s="4"/>
      <c r="FR200" s="5" t="str">
        <f t="shared" si="10"/>
        <v/>
      </c>
      <c r="GX200" s="5" t="str">
        <f t="shared" si="11"/>
        <v/>
      </c>
    </row>
    <row r="201" spans="1:206" s="5" customFormat="1" ht="11.95" customHeight="1" x14ac:dyDescent="0.3">
      <c r="A201" s="10" t="s">
        <v>361</v>
      </c>
      <c r="B201" s="10" t="s">
        <v>451</v>
      </c>
      <c r="C201" s="12">
        <v>27.8</v>
      </c>
      <c r="D201" s="13" t="s">
        <v>410</v>
      </c>
      <c r="E201" s="14" t="s">
        <v>462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15">
        <v>2.75</v>
      </c>
      <c r="R201" s="15">
        <v>2.0499999999999998</v>
      </c>
      <c r="S201" s="15">
        <v>1.65</v>
      </c>
      <c r="T201" s="16">
        <v>39.9</v>
      </c>
      <c r="U201" s="15">
        <v>0.66</v>
      </c>
      <c r="V201" s="16">
        <v>24.1</v>
      </c>
      <c r="W201" s="15">
        <v>1</v>
      </c>
      <c r="X201" s="16">
        <v>57</v>
      </c>
      <c r="Y201" s="16">
        <v>31.9</v>
      </c>
      <c r="Z201" s="16">
        <v>25.1</v>
      </c>
      <c r="AA201" s="15">
        <v>-0.31</v>
      </c>
      <c r="AB201" s="15"/>
      <c r="AC201" s="15"/>
      <c r="AD201" s="4"/>
      <c r="AE201" s="15"/>
      <c r="AF201" s="4"/>
      <c r="AG201" s="6"/>
      <c r="AH201" s="6"/>
      <c r="AI201" s="4"/>
      <c r="AJ201" s="4"/>
      <c r="AK201" s="4"/>
      <c r="AL201" s="4"/>
      <c r="FR201" s="5" t="str">
        <f t="shared" si="10"/>
        <v/>
      </c>
      <c r="GX201" s="5" t="str">
        <f t="shared" si="11"/>
        <v/>
      </c>
    </row>
    <row r="202" spans="1:206" s="5" customFormat="1" ht="11.95" customHeight="1" x14ac:dyDescent="0.3">
      <c r="A202" s="10" t="s">
        <v>371</v>
      </c>
      <c r="B202" s="10" t="s">
        <v>452</v>
      </c>
      <c r="C202" s="12">
        <v>13.4</v>
      </c>
      <c r="D202" s="13" t="s">
        <v>410</v>
      </c>
      <c r="E202" s="14" t="s">
        <v>462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15">
        <v>2.71</v>
      </c>
      <c r="R202" s="15">
        <v>2.04</v>
      </c>
      <c r="S202" s="15">
        <v>1.69</v>
      </c>
      <c r="T202" s="16">
        <v>37.799999999999997</v>
      </c>
      <c r="U202" s="15">
        <v>0.61</v>
      </c>
      <c r="V202" s="16">
        <v>21</v>
      </c>
      <c r="W202" s="15">
        <v>0.94</v>
      </c>
      <c r="X202" s="16">
        <v>49.3</v>
      </c>
      <c r="Y202" s="16">
        <v>27</v>
      </c>
      <c r="Z202" s="16">
        <v>22.3</v>
      </c>
      <c r="AA202" s="15">
        <v>-0.27</v>
      </c>
      <c r="AB202" s="15"/>
      <c r="AC202" s="15"/>
      <c r="AD202" s="4"/>
      <c r="AE202" s="15"/>
      <c r="AF202" s="4"/>
      <c r="AG202" s="6"/>
      <c r="AH202" s="6"/>
      <c r="AI202" s="4"/>
      <c r="AJ202" s="4"/>
      <c r="AK202" s="4"/>
      <c r="AL202" s="4"/>
      <c r="FR202" s="5" t="str">
        <f t="shared" si="10"/>
        <v/>
      </c>
      <c r="GX202" s="5" t="str">
        <f t="shared" si="11"/>
        <v/>
      </c>
    </row>
    <row r="203" spans="1:206" s="5" customFormat="1" ht="11.95" customHeight="1" x14ac:dyDescent="0.3">
      <c r="A203" s="10" t="s">
        <v>374</v>
      </c>
      <c r="B203" s="10" t="s">
        <v>452</v>
      </c>
      <c r="C203" s="12">
        <v>19.399999999999999</v>
      </c>
      <c r="D203" s="13" t="s">
        <v>410</v>
      </c>
      <c r="E203" s="14" t="s">
        <v>462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15">
        <v>2.73</v>
      </c>
      <c r="R203" s="15">
        <v>1.98</v>
      </c>
      <c r="S203" s="15">
        <v>1.56</v>
      </c>
      <c r="T203" s="16">
        <v>42.8</v>
      </c>
      <c r="U203" s="15">
        <v>0.75</v>
      </c>
      <c r="V203" s="16">
        <v>26.7</v>
      </c>
      <c r="W203" s="15">
        <v>0.98</v>
      </c>
      <c r="X203" s="16">
        <v>50</v>
      </c>
      <c r="Y203" s="16">
        <v>28.2</v>
      </c>
      <c r="Z203" s="16">
        <v>21.8</v>
      </c>
      <c r="AA203" s="15">
        <v>-7.0000000000000007E-2</v>
      </c>
      <c r="AB203" s="15"/>
      <c r="AC203" s="15"/>
      <c r="AD203" s="4"/>
      <c r="AE203" s="15"/>
      <c r="AF203" s="4"/>
      <c r="AG203" s="6"/>
      <c r="AH203" s="6"/>
      <c r="AI203" s="4"/>
      <c r="AJ203" s="4"/>
      <c r="AK203" s="4"/>
      <c r="AL203" s="4"/>
      <c r="FR203" s="5" t="str">
        <f t="shared" si="10"/>
        <v/>
      </c>
      <c r="GX203" s="5" t="str">
        <f t="shared" si="11"/>
        <v/>
      </c>
    </row>
    <row r="204" spans="1:206" s="5" customFormat="1" ht="11.95" customHeight="1" x14ac:dyDescent="0.3">
      <c r="A204" s="10" t="s">
        <v>375</v>
      </c>
      <c r="B204" s="10" t="s">
        <v>452</v>
      </c>
      <c r="C204" s="12">
        <v>22.8</v>
      </c>
      <c r="D204" s="13" t="s">
        <v>411</v>
      </c>
      <c r="E204" s="14" t="s">
        <v>462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15">
        <v>2.74</v>
      </c>
      <c r="R204" s="15">
        <v>1.96</v>
      </c>
      <c r="S204" s="15">
        <v>1.52</v>
      </c>
      <c r="T204" s="16">
        <v>44.5</v>
      </c>
      <c r="U204" s="15">
        <v>0.8</v>
      </c>
      <c r="V204" s="16">
        <v>29</v>
      </c>
      <c r="W204" s="15">
        <v>0.99</v>
      </c>
      <c r="X204" s="16">
        <v>51.8</v>
      </c>
      <c r="Y204" s="16">
        <v>28.3</v>
      </c>
      <c r="Z204" s="16">
        <v>23.5</v>
      </c>
      <c r="AA204" s="15">
        <v>0.03</v>
      </c>
      <c r="AB204" s="15"/>
      <c r="AC204" s="15"/>
      <c r="AD204" s="4"/>
      <c r="AE204" s="15"/>
      <c r="AF204" s="4"/>
      <c r="AG204" s="6"/>
      <c r="AH204" s="6"/>
      <c r="AI204" s="4"/>
      <c r="AJ204" s="4"/>
      <c r="AK204" s="4"/>
      <c r="AL204" s="4"/>
      <c r="FR204" s="5" t="str">
        <f t="shared" si="10"/>
        <v/>
      </c>
      <c r="GX204" s="5" t="str">
        <f t="shared" si="11"/>
        <v/>
      </c>
    </row>
    <row r="205" spans="1:206" s="5" customFormat="1" ht="11.95" customHeight="1" x14ac:dyDescent="0.3">
      <c r="A205" s="10" t="s">
        <v>377</v>
      </c>
      <c r="B205" s="10" t="s">
        <v>452</v>
      </c>
      <c r="C205" s="12">
        <v>28.4</v>
      </c>
      <c r="D205" s="13" t="s">
        <v>410</v>
      </c>
      <c r="E205" s="14" t="s">
        <v>462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5">
        <v>2.76</v>
      </c>
      <c r="R205" s="15">
        <v>1.98</v>
      </c>
      <c r="S205" s="15">
        <v>1.54</v>
      </c>
      <c r="T205" s="16">
        <v>44.1</v>
      </c>
      <c r="U205" s="15">
        <v>0.79</v>
      </c>
      <c r="V205" s="16">
        <v>28.3</v>
      </c>
      <c r="W205" s="15">
        <v>0.99</v>
      </c>
      <c r="X205" s="16">
        <v>59.3</v>
      </c>
      <c r="Y205" s="16">
        <v>34.700000000000003</v>
      </c>
      <c r="Z205" s="16">
        <v>24.6</v>
      </c>
      <c r="AA205" s="15">
        <v>-0.26</v>
      </c>
      <c r="AB205" s="15"/>
      <c r="AC205" s="15"/>
      <c r="AD205" s="4"/>
      <c r="AE205" s="15"/>
      <c r="AF205" s="4"/>
      <c r="AG205" s="6"/>
      <c r="AH205" s="6"/>
      <c r="AI205" s="4"/>
      <c r="AJ205" s="4"/>
      <c r="AK205" s="4"/>
      <c r="AL205" s="4"/>
      <c r="FR205" s="5" t="str">
        <f t="shared" si="10"/>
        <v/>
      </c>
      <c r="GX205" s="5" t="str">
        <f t="shared" si="11"/>
        <v/>
      </c>
    </row>
    <row r="206" spans="1:206" s="5" customFormat="1" ht="11.95" customHeight="1" x14ac:dyDescent="0.3">
      <c r="A206" s="10" t="s">
        <v>385</v>
      </c>
      <c r="B206" s="10" t="s">
        <v>453</v>
      </c>
      <c r="C206" s="12">
        <v>20.8</v>
      </c>
      <c r="D206" s="13" t="s">
        <v>410</v>
      </c>
      <c r="E206" s="14" t="s">
        <v>462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5">
        <v>2.75</v>
      </c>
      <c r="R206" s="15">
        <v>2.0299999999999998</v>
      </c>
      <c r="S206" s="15">
        <v>1.67</v>
      </c>
      <c r="T206" s="16">
        <v>39.299999999999997</v>
      </c>
      <c r="U206" s="15">
        <v>0.65</v>
      </c>
      <c r="V206" s="16">
        <v>21.7</v>
      </c>
      <c r="W206" s="15">
        <v>0.92</v>
      </c>
      <c r="X206" s="16">
        <v>55</v>
      </c>
      <c r="Y206" s="16">
        <v>30.9</v>
      </c>
      <c r="Z206" s="16">
        <v>24.1</v>
      </c>
      <c r="AA206" s="15">
        <v>-0.38</v>
      </c>
      <c r="AB206" s="15"/>
      <c r="AC206" s="15"/>
      <c r="AD206" s="4"/>
      <c r="AE206" s="15"/>
      <c r="AF206" s="4"/>
      <c r="AG206" s="6"/>
      <c r="AH206" s="6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15">
        <v>2.75</v>
      </c>
      <c r="AY206" s="15">
        <v>1.97</v>
      </c>
      <c r="AZ206" s="15">
        <v>1.55</v>
      </c>
      <c r="BA206" s="16">
        <v>43.8</v>
      </c>
      <c r="BB206" s="15">
        <v>0.78</v>
      </c>
      <c r="BC206" s="16">
        <v>27.5</v>
      </c>
      <c r="BD206" s="15">
        <v>0.97</v>
      </c>
      <c r="BE206" s="16">
        <v>55</v>
      </c>
      <c r="BF206" s="16">
        <v>30.9</v>
      </c>
      <c r="BG206" s="16">
        <v>24.1</v>
      </c>
      <c r="BH206" s="15">
        <v>-0.14000000000000001</v>
      </c>
      <c r="BI206" s="4"/>
      <c r="BJ206" s="4"/>
      <c r="BK206" s="4"/>
      <c r="BL206" s="8"/>
      <c r="BN206" s="20">
        <v>2.53E-2</v>
      </c>
      <c r="BO206" s="21">
        <v>1.6000000000000001E-3</v>
      </c>
      <c r="BP206" s="5">
        <v>3.0729995622323241E-6</v>
      </c>
      <c r="BQ206" s="5">
        <v>145</v>
      </c>
      <c r="BR206" s="5">
        <v>0.63</v>
      </c>
      <c r="BS206" s="5">
        <v>13400</v>
      </c>
      <c r="BT206" s="5">
        <v>0.68600000000000005</v>
      </c>
      <c r="BU206" s="5">
        <v>23000</v>
      </c>
      <c r="BV206" s="5">
        <v>76</v>
      </c>
      <c r="BW206" s="5">
        <v>23</v>
      </c>
      <c r="BX206" s="2">
        <v>54</v>
      </c>
      <c r="BY206" s="2">
        <v>15</v>
      </c>
      <c r="BZ206" s="5">
        <v>64800</v>
      </c>
      <c r="CA206" s="5">
        <v>0.2</v>
      </c>
      <c r="CB206" s="5">
        <v>-0.8</v>
      </c>
      <c r="CC206" s="5">
        <v>1.6970000000000001</v>
      </c>
      <c r="CD206" s="5">
        <v>169.99999999999997</v>
      </c>
      <c r="FR206" s="5" t="str">
        <f t="shared" si="10"/>
        <v/>
      </c>
      <c r="GX206" s="5" t="str">
        <f t="shared" si="11"/>
        <v/>
      </c>
    </row>
    <row r="207" spans="1:206" s="5" customFormat="1" ht="11.95" customHeight="1" x14ac:dyDescent="0.3">
      <c r="A207" s="10" t="s">
        <v>387</v>
      </c>
      <c r="B207" s="10" t="s">
        <v>453</v>
      </c>
      <c r="C207" s="12">
        <v>32.799999999999997</v>
      </c>
      <c r="D207" s="13" t="s">
        <v>425</v>
      </c>
      <c r="E207" s="14" t="s">
        <v>462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15">
        <v>2.75</v>
      </c>
      <c r="R207" s="15">
        <v>1.99</v>
      </c>
      <c r="S207" s="15">
        <v>1.58</v>
      </c>
      <c r="T207" s="16">
        <v>42.4</v>
      </c>
      <c r="U207" s="15">
        <v>0.74</v>
      </c>
      <c r="V207" s="16">
        <v>25.7</v>
      </c>
      <c r="W207" s="15">
        <v>0.96</v>
      </c>
      <c r="X207" s="16">
        <v>63.4</v>
      </c>
      <c r="Y207" s="16">
        <v>36.1</v>
      </c>
      <c r="Z207" s="16">
        <v>27.3</v>
      </c>
      <c r="AA207" s="15">
        <v>-0.38</v>
      </c>
      <c r="AB207" s="15"/>
      <c r="AC207" s="15"/>
      <c r="AD207" s="4"/>
      <c r="AE207" s="15"/>
      <c r="AF207" s="4"/>
      <c r="AG207" s="6"/>
      <c r="AH207" s="6"/>
      <c r="AI207" s="4"/>
      <c r="AJ207" s="4"/>
      <c r="AK207" s="4"/>
      <c r="AL207" s="4"/>
      <c r="FR207" s="5" t="str">
        <f t="shared" si="10"/>
        <v/>
      </c>
      <c r="GX207" s="5" t="str">
        <f t="shared" si="11"/>
        <v/>
      </c>
    </row>
    <row r="208" spans="1:206" s="5" customFormat="1" ht="11.95" customHeight="1" x14ac:dyDescent="0.3">
      <c r="A208" s="10" t="s">
        <v>398</v>
      </c>
      <c r="B208" s="10" t="s">
        <v>454</v>
      </c>
      <c r="C208" s="12">
        <v>11.8</v>
      </c>
      <c r="D208" s="13" t="s">
        <v>410</v>
      </c>
      <c r="E208" s="14" t="s">
        <v>462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15">
        <v>2.76</v>
      </c>
      <c r="R208" s="15">
        <v>2</v>
      </c>
      <c r="S208" s="15">
        <v>1.57</v>
      </c>
      <c r="T208" s="16">
        <v>43.1</v>
      </c>
      <c r="U208" s="15">
        <v>0.76</v>
      </c>
      <c r="V208" s="16">
        <v>27.4</v>
      </c>
      <c r="W208" s="15">
        <v>1</v>
      </c>
      <c r="X208" s="16">
        <v>53.4</v>
      </c>
      <c r="Y208" s="16">
        <v>29.5</v>
      </c>
      <c r="Z208" s="16">
        <v>23.9</v>
      </c>
      <c r="AA208" s="15">
        <v>-0.09</v>
      </c>
      <c r="AB208" s="15"/>
      <c r="AC208" s="15"/>
      <c r="AD208" s="4"/>
      <c r="AE208" s="15"/>
      <c r="AF208" s="4"/>
      <c r="AG208" s="6"/>
      <c r="AH208" s="6"/>
      <c r="AI208" s="4"/>
      <c r="AJ208" s="4"/>
      <c r="AK208" s="4"/>
      <c r="AL208" s="4"/>
      <c r="FR208" s="5" t="str">
        <f t="shared" si="10"/>
        <v/>
      </c>
      <c r="GX208" s="5" t="str">
        <f t="shared" si="11"/>
        <v/>
      </c>
    </row>
    <row r="209" spans="1:207" s="5" customFormat="1" ht="11.95" customHeight="1" x14ac:dyDescent="0.3">
      <c r="A209" s="10" t="s">
        <v>399</v>
      </c>
      <c r="B209" s="10" t="s">
        <v>454</v>
      </c>
      <c r="C209" s="12">
        <v>12.4</v>
      </c>
      <c r="D209" s="13" t="s">
        <v>410</v>
      </c>
      <c r="E209" s="14" t="s">
        <v>462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15">
        <v>2.76</v>
      </c>
      <c r="R209" s="15">
        <v>2.0299999999999998</v>
      </c>
      <c r="S209" s="15">
        <v>1.62</v>
      </c>
      <c r="T209" s="16">
        <v>41.3</v>
      </c>
      <c r="U209" s="15">
        <v>0.7</v>
      </c>
      <c r="V209" s="16">
        <v>25.3</v>
      </c>
      <c r="W209" s="15">
        <v>0.99</v>
      </c>
      <c r="X209" s="16">
        <v>58.5</v>
      </c>
      <c r="Y209" s="16">
        <v>33.1</v>
      </c>
      <c r="Z209" s="16">
        <v>25.4</v>
      </c>
      <c r="AA209" s="15">
        <v>-0.31</v>
      </c>
      <c r="AB209" s="15"/>
      <c r="AC209" s="15"/>
      <c r="AD209" s="4"/>
      <c r="AE209" s="15"/>
      <c r="AF209" s="4"/>
      <c r="AG209" s="6"/>
      <c r="AH209" s="6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15">
        <v>2.76</v>
      </c>
      <c r="AY209" s="15">
        <v>2</v>
      </c>
      <c r="AZ209" s="15">
        <v>1.57</v>
      </c>
      <c r="BA209" s="16">
        <v>43.1</v>
      </c>
      <c r="BB209" s="15">
        <v>0.76</v>
      </c>
      <c r="BC209" s="16">
        <v>27.2</v>
      </c>
      <c r="BD209" s="15">
        <v>0.99</v>
      </c>
      <c r="BE209" s="16">
        <v>58.5</v>
      </c>
      <c r="BF209" s="16">
        <v>33.1</v>
      </c>
      <c r="BG209" s="16">
        <v>25.4</v>
      </c>
      <c r="BH209" s="15">
        <v>-0.23</v>
      </c>
      <c r="BI209" s="4"/>
      <c r="BJ209" s="4"/>
      <c r="BK209" s="4"/>
      <c r="BL209" s="8"/>
      <c r="BN209" s="20">
        <v>1.18E-2</v>
      </c>
      <c r="BO209" s="21">
        <v>1.3699999999999999E-3</v>
      </c>
      <c r="BP209" s="5">
        <v>1.734508684293562E-6</v>
      </c>
      <c r="BQ209" s="5">
        <v>145</v>
      </c>
      <c r="BR209" s="5">
        <v>0.67</v>
      </c>
      <c r="BS209" s="5">
        <v>14600</v>
      </c>
      <c r="BT209" s="5">
        <v>0.78600000000000003</v>
      </c>
      <c r="BU209" s="5">
        <v>23100</v>
      </c>
      <c r="BV209" s="5">
        <v>88</v>
      </c>
      <c r="BW209" s="5">
        <v>21</v>
      </c>
      <c r="BX209" s="2">
        <v>48</v>
      </c>
      <c r="BY209" s="2">
        <v>12</v>
      </c>
      <c r="BZ209" s="5">
        <v>67700</v>
      </c>
      <c r="CA209" s="5">
        <v>0.22</v>
      </c>
      <c r="CB209" s="5">
        <v>-0.1</v>
      </c>
      <c r="CC209" s="5">
        <v>1.5960000000000001</v>
      </c>
      <c r="CD209" s="5">
        <v>127.00000000000003</v>
      </c>
      <c r="FR209" s="5" t="str">
        <f t="shared" si="10"/>
        <v/>
      </c>
      <c r="GX209" s="5" t="str">
        <f t="shared" si="11"/>
        <v/>
      </c>
    </row>
    <row r="210" spans="1:207" s="5" customFormat="1" ht="11.95" customHeight="1" x14ac:dyDescent="0.3">
      <c r="A210" s="10" t="s">
        <v>401</v>
      </c>
      <c r="B210" s="10" t="s">
        <v>454</v>
      </c>
      <c r="C210" s="12">
        <v>15.8</v>
      </c>
      <c r="D210" s="13" t="s">
        <v>410</v>
      </c>
      <c r="E210" s="14" t="s">
        <v>462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15">
        <v>2.72</v>
      </c>
      <c r="R210" s="15">
        <v>1.97</v>
      </c>
      <c r="S210" s="15">
        <v>1.63</v>
      </c>
      <c r="T210" s="16">
        <v>40</v>
      </c>
      <c r="U210" s="15">
        <v>0.67</v>
      </c>
      <c r="V210" s="16">
        <v>20.8</v>
      </c>
      <c r="W210" s="15">
        <v>0.85</v>
      </c>
      <c r="X210" s="16">
        <v>47.6</v>
      </c>
      <c r="Y210" s="16">
        <v>26</v>
      </c>
      <c r="Z210" s="16">
        <v>21.6</v>
      </c>
      <c r="AA210" s="15">
        <v>-0.24</v>
      </c>
      <c r="AB210" s="15"/>
      <c r="AC210" s="15"/>
      <c r="AD210" s="4"/>
      <c r="AE210" s="15"/>
      <c r="AF210" s="4"/>
      <c r="AG210" s="6"/>
      <c r="AH210" s="6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15">
        <v>2.72</v>
      </c>
      <c r="AY210" s="15">
        <v>2.0099999999999998</v>
      </c>
      <c r="AZ210" s="15">
        <v>1.6</v>
      </c>
      <c r="BA210" s="16">
        <v>41.1</v>
      </c>
      <c r="BB210" s="15">
        <v>0.7</v>
      </c>
      <c r="BC210" s="16">
        <v>25.7</v>
      </c>
      <c r="BD210" s="15">
        <v>1</v>
      </c>
      <c r="BE210" s="16">
        <v>47.6</v>
      </c>
      <c r="BF210" s="16">
        <v>26</v>
      </c>
      <c r="BG210" s="16">
        <v>21.6</v>
      </c>
      <c r="BH210" s="15">
        <v>-0.01</v>
      </c>
      <c r="BI210" s="4"/>
      <c r="BJ210" s="4"/>
      <c r="BK210" s="4"/>
      <c r="BL210" s="8"/>
      <c r="BN210" s="20">
        <v>5.7799999999999997E-2</v>
      </c>
      <c r="BO210" s="21">
        <v>1.4400000000000001E-3</v>
      </c>
      <c r="BP210" s="5">
        <v>9.356245351475117E-6</v>
      </c>
      <c r="BQ210" s="5">
        <v>145</v>
      </c>
      <c r="BR210" s="5">
        <v>0.66</v>
      </c>
      <c r="BS210" s="5">
        <v>14400</v>
      </c>
      <c r="BT210" s="5">
        <v>0.70399999999999996</v>
      </c>
      <c r="BU210" s="5">
        <v>23600</v>
      </c>
      <c r="BV210" s="5">
        <v>91</v>
      </c>
      <c r="BW210" s="5">
        <v>23</v>
      </c>
      <c r="BX210" s="2">
        <v>45</v>
      </c>
      <c r="BY210" s="2">
        <v>15</v>
      </c>
      <c r="BZ210" s="5">
        <v>76800</v>
      </c>
      <c r="CA210" s="5">
        <v>0.18</v>
      </c>
      <c r="CB210" s="5">
        <v>-0.4</v>
      </c>
      <c r="CC210" s="5">
        <v>1.5329999999999999</v>
      </c>
      <c r="CD210" s="5">
        <v>131</v>
      </c>
      <c r="FR210" s="5" t="str">
        <f t="shared" si="10"/>
        <v/>
      </c>
      <c r="GX210" s="5" t="str">
        <f t="shared" si="11"/>
        <v/>
      </c>
    </row>
    <row r="211" spans="1:207" s="5" customFormat="1" ht="11.95" customHeight="1" x14ac:dyDescent="0.3">
      <c r="A211" s="10" t="s">
        <v>403</v>
      </c>
      <c r="B211" s="10" t="s">
        <v>454</v>
      </c>
      <c r="C211" s="12">
        <v>23.8</v>
      </c>
      <c r="D211" s="13" t="s">
        <v>410</v>
      </c>
      <c r="E211" s="14" t="s">
        <v>462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5">
        <v>2.75</v>
      </c>
      <c r="R211" s="15">
        <v>1.99</v>
      </c>
      <c r="S211" s="15">
        <v>1.56</v>
      </c>
      <c r="T211" s="16">
        <v>43.3</v>
      </c>
      <c r="U211" s="15">
        <v>0.76</v>
      </c>
      <c r="V211" s="16">
        <v>27.7</v>
      </c>
      <c r="W211" s="15">
        <v>1</v>
      </c>
      <c r="X211" s="16">
        <v>59.7</v>
      </c>
      <c r="Y211" s="16">
        <v>35.299999999999997</v>
      </c>
      <c r="Z211" s="16">
        <v>24.4</v>
      </c>
      <c r="AA211" s="15">
        <v>-0.31</v>
      </c>
      <c r="AB211" s="15"/>
      <c r="AC211" s="15"/>
      <c r="AD211" s="4"/>
      <c r="AE211" s="15"/>
      <c r="AF211" s="4"/>
      <c r="AG211" s="6"/>
      <c r="AH211" s="6"/>
      <c r="AI211" s="4"/>
      <c r="AJ211" s="4"/>
      <c r="AK211" s="4"/>
      <c r="AL211" s="4"/>
      <c r="FR211" s="5" t="str">
        <f t="shared" si="10"/>
        <v/>
      </c>
      <c r="GX211" s="5" t="str">
        <f t="shared" si="11"/>
        <v/>
      </c>
    </row>
    <row r="212" spans="1:207" s="5" customFormat="1" ht="11.95" customHeight="1" x14ac:dyDescent="0.3">
      <c r="A212" s="10" t="s">
        <v>404</v>
      </c>
      <c r="B212" s="10" t="s">
        <v>454</v>
      </c>
      <c r="C212" s="12">
        <v>25.8</v>
      </c>
      <c r="D212" s="13" t="s">
        <v>410</v>
      </c>
      <c r="E212" s="14" t="s">
        <v>462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15">
        <v>2.72</v>
      </c>
      <c r="R212" s="15">
        <v>1.96</v>
      </c>
      <c r="S212" s="15">
        <v>1.55</v>
      </c>
      <c r="T212" s="16">
        <v>43</v>
      </c>
      <c r="U212" s="15">
        <v>0.75</v>
      </c>
      <c r="V212" s="16">
        <v>26.4</v>
      </c>
      <c r="W212" s="15">
        <v>0.95</v>
      </c>
      <c r="X212" s="16">
        <v>51.6</v>
      </c>
      <c r="Y212" s="16">
        <v>27.4</v>
      </c>
      <c r="Z212" s="16">
        <v>24.2</v>
      </c>
      <c r="AA212" s="15">
        <v>-0.04</v>
      </c>
      <c r="AB212" s="15"/>
      <c r="AC212" s="15"/>
      <c r="AD212" s="4"/>
      <c r="AE212" s="15"/>
      <c r="AF212" s="4"/>
      <c r="AG212" s="6"/>
      <c r="AH212" s="6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15">
        <v>2.72</v>
      </c>
      <c r="AY212" s="15">
        <v>1.97</v>
      </c>
      <c r="AZ212" s="15">
        <v>1.54</v>
      </c>
      <c r="BA212" s="16">
        <v>43.5</v>
      </c>
      <c r="BB212" s="15">
        <v>0.77</v>
      </c>
      <c r="BC212" s="16">
        <v>28.3</v>
      </c>
      <c r="BD212" s="15">
        <v>1</v>
      </c>
      <c r="BE212" s="16">
        <v>51.6</v>
      </c>
      <c r="BF212" s="16">
        <v>27.4</v>
      </c>
      <c r="BG212" s="16">
        <v>24.2</v>
      </c>
      <c r="BH212" s="15">
        <v>0.04</v>
      </c>
      <c r="BI212" s="4"/>
      <c r="BJ212" s="4"/>
      <c r="BK212" s="4"/>
      <c r="BL212" s="8"/>
      <c r="BN212" s="20">
        <v>1.34E-2</v>
      </c>
      <c r="BO212" s="21">
        <v>1.7799999999999999E-3</v>
      </c>
      <c r="BP212" s="5">
        <v>2.384370299433425E-6</v>
      </c>
      <c r="BQ212" s="5">
        <v>145</v>
      </c>
      <c r="BR212" s="5">
        <v>0.68</v>
      </c>
      <c r="BS212" s="5">
        <v>14200</v>
      </c>
      <c r="BT212" s="5">
        <v>0.65500000000000003</v>
      </c>
      <c r="BU212" s="5">
        <v>22500</v>
      </c>
      <c r="BV212" s="5">
        <v>74</v>
      </c>
      <c r="BW212" s="5">
        <v>20</v>
      </c>
      <c r="BX212" s="2">
        <v>44</v>
      </c>
      <c r="BY212" s="2">
        <v>14</v>
      </c>
      <c r="BZ212" s="5">
        <v>82800</v>
      </c>
      <c r="CA212" s="5">
        <v>0.18</v>
      </c>
      <c r="CB212" s="5">
        <v>-0.1</v>
      </c>
      <c r="CC212" s="5">
        <v>1.669</v>
      </c>
      <c r="CD212" s="5">
        <v>229.99999999999997</v>
      </c>
      <c r="FR212" s="5" t="str">
        <f t="shared" si="10"/>
        <v/>
      </c>
      <c r="GX212" s="5" t="str">
        <f t="shared" si="11"/>
        <v/>
      </c>
    </row>
    <row r="213" spans="1:207" s="5" customFormat="1" ht="11.95" customHeight="1" x14ac:dyDescent="0.3">
      <c r="A213" s="10" t="s">
        <v>405</v>
      </c>
      <c r="B213" s="10" t="s">
        <v>454</v>
      </c>
      <c r="C213" s="12">
        <v>29.4</v>
      </c>
      <c r="D213" s="13" t="s">
        <v>410</v>
      </c>
      <c r="E213" s="14" t="s">
        <v>462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15">
        <v>2.75</v>
      </c>
      <c r="R213" s="15">
        <v>2.0299999999999998</v>
      </c>
      <c r="S213" s="15">
        <v>1.62</v>
      </c>
      <c r="T213" s="16">
        <v>41</v>
      </c>
      <c r="U213" s="15">
        <v>0.7</v>
      </c>
      <c r="V213" s="16">
        <v>25.2</v>
      </c>
      <c r="W213" s="15">
        <v>1</v>
      </c>
      <c r="X213" s="16">
        <v>58.3</v>
      </c>
      <c r="Y213" s="16">
        <v>33</v>
      </c>
      <c r="Z213" s="16">
        <v>25.3</v>
      </c>
      <c r="AA213" s="15">
        <v>-0.31</v>
      </c>
      <c r="AB213" s="15"/>
      <c r="AC213" s="15"/>
      <c r="AD213" s="4"/>
      <c r="AE213" s="15"/>
      <c r="AF213" s="4"/>
      <c r="AG213" s="6"/>
      <c r="AH213" s="6"/>
      <c r="AI213" s="4"/>
      <c r="AJ213" s="4"/>
      <c r="AK213" s="4"/>
      <c r="AL213" s="4"/>
      <c r="FR213" s="5" t="str">
        <f t="shared" si="10"/>
        <v/>
      </c>
      <c r="GX213" s="5" t="str">
        <f t="shared" si="11"/>
        <v/>
      </c>
    </row>
    <row r="214" spans="1:207" s="5" customFormat="1" ht="11.95" customHeight="1" x14ac:dyDescent="0.3">
      <c r="A214" s="10" t="s">
        <v>406</v>
      </c>
      <c r="B214" s="10" t="s">
        <v>454</v>
      </c>
      <c r="C214" s="12">
        <v>33.799999999999997</v>
      </c>
      <c r="D214" s="13" t="s">
        <v>410</v>
      </c>
      <c r="E214" s="14" t="s">
        <v>462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15">
        <v>2.74</v>
      </c>
      <c r="R214" s="15">
        <v>1.92</v>
      </c>
      <c r="S214" s="15">
        <v>1.56</v>
      </c>
      <c r="T214" s="16">
        <v>43</v>
      </c>
      <c r="U214" s="15">
        <v>0.75</v>
      </c>
      <c r="V214" s="16">
        <v>22.9</v>
      </c>
      <c r="W214" s="15">
        <v>0.83</v>
      </c>
      <c r="X214" s="16">
        <v>54.5</v>
      </c>
      <c r="Y214" s="16">
        <v>31.2</v>
      </c>
      <c r="Z214" s="16">
        <v>23.3</v>
      </c>
      <c r="AA214" s="15">
        <v>-0.36</v>
      </c>
      <c r="AB214" s="15"/>
      <c r="AC214" s="15"/>
      <c r="AD214" s="4"/>
      <c r="AE214" s="15"/>
      <c r="AF214" s="4"/>
      <c r="AG214" s="6"/>
      <c r="AH214" s="6"/>
      <c r="AI214" s="4"/>
      <c r="AJ214" s="4"/>
      <c r="AK214" s="4"/>
      <c r="AL214" s="4"/>
      <c r="FR214" s="5" t="str">
        <f t="shared" si="10"/>
        <v/>
      </c>
      <c r="GX214" s="5" t="str">
        <f t="shared" si="11"/>
        <v/>
      </c>
    </row>
    <row r="215" spans="1:207" s="5" customFormat="1" ht="11.95" customHeight="1" x14ac:dyDescent="0.3">
      <c r="A215" s="10" t="s">
        <v>407</v>
      </c>
      <c r="B215" s="10" t="s">
        <v>454</v>
      </c>
      <c r="C215" s="12">
        <v>34.799999999999997</v>
      </c>
      <c r="D215" s="13" t="s">
        <v>410</v>
      </c>
      <c r="E215" s="14" t="s">
        <v>462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15">
        <v>2.74</v>
      </c>
      <c r="R215" s="15">
        <v>1.98</v>
      </c>
      <c r="S215" s="15">
        <v>1.59</v>
      </c>
      <c r="T215" s="16">
        <v>41.9</v>
      </c>
      <c r="U215" s="15">
        <v>0.72</v>
      </c>
      <c r="V215" s="16">
        <v>24.3</v>
      </c>
      <c r="W215" s="15">
        <v>0.92</v>
      </c>
      <c r="X215" s="16">
        <v>62.3</v>
      </c>
      <c r="Y215" s="16">
        <v>35.4</v>
      </c>
      <c r="Z215" s="16">
        <v>26.9</v>
      </c>
      <c r="AA215" s="15">
        <v>-0.41</v>
      </c>
      <c r="AB215" s="15"/>
      <c r="AC215" s="15"/>
      <c r="AD215" s="4"/>
      <c r="AE215" s="15"/>
      <c r="AF215" s="4"/>
      <c r="AG215" s="6"/>
      <c r="AH215" s="6"/>
      <c r="AI215" s="4"/>
      <c r="AJ215" s="4"/>
      <c r="AK215" s="4"/>
      <c r="AL215" s="4"/>
      <c r="FR215" s="5" t="str">
        <f t="shared" si="10"/>
        <v/>
      </c>
      <c r="GX215" s="5" t="str">
        <f t="shared" si="11"/>
        <v/>
      </c>
    </row>
    <row r="216" spans="1:207" s="5" customFormat="1" ht="11.95" customHeight="1" x14ac:dyDescent="0.3">
      <c r="A216" s="10" t="s">
        <v>47</v>
      </c>
      <c r="B216" s="11">
        <v>1</v>
      </c>
      <c r="C216" s="12">
        <v>4.4000000000000004</v>
      </c>
      <c r="D216" s="13" t="s">
        <v>411</v>
      </c>
      <c r="E216" s="14" t="s">
        <v>459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15">
        <v>2.71</v>
      </c>
      <c r="R216" s="15">
        <v>1.89</v>
      </c>
      <c r="S216" s="15">
        <v>1.48</v>
      </c>
      <c r="T216" s="16">
        <v>45.3</v>
      </c>
      <c r="U216" s="15">
        <v>0.83</v>
      </c>
      <c r="V216" s="16">
        <v>27.5</v>
      </c>
      <c r="W216" s="15">
        <v>0.9</v>
      </c>
      <c r="X216" s="16">
        <v>48.5</v>
      </c>
      <c r="Y216" s="16">
        <v>26.9</v>
      </c>
      <c r="Z216" s="16">
        <v>21.6</v>
      </c>
      <c r="AA216" s="15">
        <v>0.03</v>
      </c>
      <c r="AB216" s="15"/>
      <c r="AC216" s="15"/>
      <c r="AD216" s="4"/>
      <c r="AE216" s="15"/>
      <c r="AF216" s="4"/>
      <c r="AG216" s="6"/>
      <c r="AH216" s="6"/>
      <c r="AI216" s="2">
        <v>16.5</v>
      </c>
      <c r="AJ216" s="4">
        <v>17.3</v>
      </c>
      <c r="AK216" s="3">
        <v>0.38</v>
      </c>
      <c r="AL216" s="2">
        <v>0.11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15">
        <v>2.71</v>
      </c>
      <c r="AY216" s="15">
        <v>1.93</v>
      </c>
      <c r="AZ216" s="15">
        <v>1.48</v>
      </c>
      <c r="BA216" s="16">
        <v>45.5</v>
      </c>
      <c r="BB216" s="15">
        <v>0.83</v>
      </c>
      <c r="BC216" s="16">
        <v>30.5</v>
      </c>
      <c r="BD216" s="15">
        <v>0.99</v>
      </c>
      <c r="BE216" s="16">
        <v>48.5</v>
      </c>
      <c r="BF216" s="16">
        <v>26.9</v>
      </c>
      <c r="BG216" s="16">
        <v>21.6</v>
      </c>
      <c r="BH216" s="15">
        <v>0.16</v>
      </c>
      <c r="BI216" s="4"/>
      <c r="BJ216" s="4">
        <v>14.1</v>
      </c>
      <c r="BK216" s="2">
        <v>14.1</v>
      </c>
      <c r="BL216" s="3">
        <v>0.38</v>
      </c>
      <c r="BM216" s="2">
        <v>9.1999999999999998E-2</v>
      </c>
      <c r="BN216" s="17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>
        <v>2.71</v>
      </c>
      <c r="CX216" s="2">
        <v>1.85</v>
      </c>
      <c r="CY216" s="2">
        <v>1.35</v>
      </c>
      <c r="CZ216" s="2">
        <v>50.1</v>
      </c>
      <c r="DA216" s="2">
        <v>1</v>
      </c>
      <c r="DB216" s="2">
        <v>36.700000000000003</v>
      </c>
      <c r="DC216" s="2">
        <v>0.99</v>
      </c>
      <c r="DD216" s="2">
        <v>48.5</v>
      </c>
      <c r="DE216" s="2">
        <v>26.9</v>
      </c>
      <c r="DF216" s="2">
        <v>21.6</v>
      </c>
      <c r="DG216" s="2">
        <v>0.45</v>
      </c>
      <c r="DH216" s="2"/>
      <c r="DI216" s="3">
        <v>9.3000000000000007</v>
      </c>
      <c r="DJ216" s="2">
        <v>10</v>
      </c>
      <c r="DK216" s="3">
        <v>0.39</v>
      </c>
      <c r="DL216" s="2">
        <v>5.2999999999999999E-2</v>
      </c>
      <c r="DM216" s="2"/>
      <c r="DN216" s="2"/>
      <c r="DO216" s="2"/>
      <c r="DP216" s="19"/>
      <c r="DX216" s="5">
        <v>2.71</v>
      </c>
      <c r="DY216" s="5">
        <v>1.81</v>
      </c>
      <c r="DZ216" s="5">
        <v>1.3</v>
      </c>
      <c r="EA216" s="5">
        <v>52</v>
      </c>
      <c r="EB216" s="5">
        <v>1.08</v>
      </c>
      <c r="EC216" s="5">
        <v>39.1</v>
      </c>
      <c r="ED216" s="5">
        <v>0.98</v>
      </c>
      <c r="EE216" s="5">
        <v>48.5</v>
      </c>
      <c r="EF216" s="5">
        <v>26.9</v>
      </c>
      <c r="EG216" s="5">
        <v>21.6</v>
      </c>
      <c r="EH216" s="5">
        <v>0.56000000000000005</v>
      </c>
      <c r="EJ216" s="22">
        <v>5.9</v>
      </c>
      <c r="EK216" s="22">
        <v>6.1</v>
      </c>
      <c r="EL216" s="22">
        <v>0.4</v>
      </c>
      <c r="EM216" s="5">
        <v>2.4E-2</v>
      </c>
      <c r="EO216" s="2"/>
      <c r="EP216" s="2"/>
      <c r="EQ216" s="19"/>
      <c r="EY216" s="2">
        <v>2.71</v>
      </c>
      <c r="EZ216" s="2">
        <v>1.81</v>
      </c>
      <c r="FA216" s="2">
        <v>1.29</v>
      </c>
      <c r="FB216" s="2">
        <v>52.3</v>
      </c>
      <c r="FC216" s="2">
        <v>1.1000000000000001</v>
      </c>
      <c r="FD216" s="2">
        <v>40</v>
      </c>
      <c r="FE216" s="2">
        <v>0.99</v>
      </c>
      <c r="FF216" s="2">
        <v>48.5</v>
      </c>
      <c r="FG216" s="2">
        <v>26.9</v>
      </c>
      <c r="FH216" s="2">
        <v>21.6</v>
      </c>
      <c r="FI216" s="2">
        <v>0.61</v>
      </c>
      <c r="FK216" s="22">
        <v>5.9</v>
      </c>
      <c r="FL216" s="22">
        <v>6.2</v>
      </c>
      <c r="FM216" s="22">
        <v>0.39</v>
      </c>
      <c r="FN216" s="5">
        <v>2.1999999999999999E-2</v>
      </c>
      <c r="FR216" s="5">
        <f>IF(FL216&gt;0,ROUND(FL216*0.82,1),"")</f>
        <v>5.0999999999999996</v>
      </c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>
        <v>2.71</v>
      </c>
      <c r="GF216" s="2">
        <v>1.8</v>
      </c>
      <c r="GG216" s="2">
        <v>1.28</v>
      </c>
      <c r="GH216" s="2">
        <v>52.8</v>
      </c>
      <c r="GI216" s="2">
        <v>1.1200000000000001</v>
      </c>
      <c r="GJ216" s="2">
        <v>40.9</v>
      </c>
      <c r="GK216" s="2">
        <v>0.99</v>
      </c>
      <c r="GL216" s="2">
        <v>48.5</v>
      </c>
      <c r="GM216" s="2">
        <v>26.9</v>
      </c>
      <c r="GN216" s="2">
        <v>21.6</v>
      </c>
      <c r="GO216" s="2">
        <v>0.65</v>
      </c>
      <c r="GP216" s="2"/>
      <c r="GQ216" s="2">
        <v>5.4</v>
      </c>
      <c r="GR216" s="2">
        <v>5.9</v>
      </c>
      <c r="GS216" s="3">
        <v>0.38</v>
      </c>
      <c r="GT216" s="2">
        <v>2.1999999999999999E-2</v>
      </c>
      <c r="GU216" s="4"/>
      <c r="GV216" s="4"/>
      <c r="GW216" s="9"/>
      <c r="GX216" s="5">
        <f>IF(GR216&gt;0,ROUND(GR216*0.78,1),"")</f>
        <v>4.5999999999999996</v>
      </c>
    </row>
    <row r="217" spans="1:207" s="5" customFormat="1" ht="11.95" customHeight="1" x14ac:dyDescent="0.3">
      <c r="A217" s="10" t="s">
        <v>66</v>
      </c>
      <c r="B217" s="11">
        <v>1</v>
      </c>
      <c r="C217" s="12">
        <v>25.8</v>
      </c>
      <c r="D217" s="13" t="s">
        <v>410</v>
      </c>
      <c r="E217" s="14" t="s">
        <v>459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5">
        <v>2.73</v>
      </c>
      <c r="R217" s="15">
        <v>1.92</v>
      </c>
      <c r="S217" s="15">
        <v>1.48</v>
      </c>
      <c r="T217" s="16">
        <v>45.7</v>
      </c>
      <c r="U217" s="15">
        <v>0.84</v>
      </c>
      <c r="V217" s="16">
        <v>29.6</v>
      </c>
      <c r="W217" s="15">
        <v>0.96</v>
      </c>
      <c r="X217" s="16">
        <v>57.1</v>
      </c>
      <c r="Y217" s="16">
        <v>33</v>
      </c>
      <c r="Z217" s="16">
        <v>24.1</v>
      </c>
      <c r="AA217" s="15">
        <v>-0.14000000000000001</v>
      </c>
      <c r="AB217" s="15"/>
      <c r="AC217" s="15"/>
      <c r="AD217" s="4"/>
      <c r="AE217" s="15"/>
      <c r="AF217" s="4"/>
      <c r="AG217" s="6"/>
      <c r="AH217" s="6"/>
      <c r="AI217" s="4"/>
      <c r="AJ217" s="4"/>
      <c r="AK217" s="4"/>
      <c r="AL217" s="7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15">
        <v>2.73</v>
      </c>
      <c r="AY217" s="15">
        <v>1.89</v>
      </c>
      <c r="AZ217" s="15">
        <v>1.43</v>
      </c>
      <c r="BA217" s="16">
        <v>47.7</v>
      </c>
      <c r="BB217" s="15">
        <v>0.91</v>
      </c>
      <c r="BC217" s="16">
        <v>32.4</v>
      </c>
      <c r="BD217" s="15">
        <v>0.97</v>
      </c>
      <c r="BE217" s="16">
        <v>57.1</v>
      </c>
      <c r="BF217" s="16">
        <v>33</v>
      </c>
      <c r="BG217" s="16">
        <v>24.1</v>
      </c>
      <c r="BH217" s="15">
        <v>-0.03</v>
      </c>
      <c r="BI217" s="4"/>
      <c r="BJ217" s="4"/>
      <c r="BK217" s="4"/>
      <c r="BL217" s="8"/>
      <c r="CE217" s="2">
        <v>16.8</v>
      </c>
      <c r="CF217" s="2">
        <v>13.1</v>
      </c>
      <c r="CG217" s="2">
        <v>0.78</v>
      </c>
      <c r="CH217" s="2">
        <v>5.1999999999999998E-2</v>
      </c>
      <c r="CI217" s="2">
        <v>18</v>
      </c>
      <c r="CJ217" s="2">
        <v>3.1E-2</v>
      </c>
      <c r="CK217" s="2">
        <v>11</v>
      </c>
      <c r="EY217" s="5">
        <v>2.73</v>
      </c>
      <c r="EZ217" s="5">
        <v>1.75</v>
      </c>
      <c r="FA217" s="5">
        <v>1.2</v>
      </c>
      <c r="FB217" s="5">
        <v>56.1</v>
      </c>
      <c r="FC217" s="5">
        <v>1.28</v>
      </c>
      <c r="FD217" s="5">
        <v>46</v>
      </c>
      <c r="FE217" s="5">
        <v>0.98</v>
      </c>
      <c r="FF217" s="5">
        <v>57.1</v>
      </c>
      <c r="FG217" s="5">
        <v>33</v>
      </c>
      <c r="FH217" s="5">
        <v>24.1</v>
      </c>
      <c r="FI217" s="5">
        <v>0.54</v>
      </c>
      <c r="FO217" s="5">
        <v>6</v>
      </c>
      <c r="FP217" s="5">
        <v>4.5999999999999996</v>
      </c>
      <c r="FQ217" s="5">
        <v>0.77</v>
      </c>
      <c r="FR217" s="5" t="str">
        <f t="shared" ref="FR217:FR244" si="12">IF(FL217&gt;0,ROUND(FL217*0.82,1),"")</f>
        <v/>
      </c>
      <c r="FS217" s="5">
        <v>1.7999999999999999E-2</v>
      </c>
      <c r="GE217" s="5">
        <v>2.73</v>
      </c>
      <c r="GF217" s="5">
        <v>1.75</v>
      </c>
      <c r="GG217" s="5">
        <v>1.2</v>
      </c>
      <c r="GH217" s="5">
        <v>56.1</v>
      </c>
      <c r="GI217" s="5">
        <v>1.28</v>
      </c>
      <c r="GJ217" s="5">
        <v>45.8</v>
      </c>
      <c r="GK217" s="5">
        <v>0.98</v>
      </c>
      <c r="GL217" s="5">
        <v>57.1</v>
      </c>
      <c r="GM217" s="5">
        <v>33</v>
      </c>
      <c r="GN217" s="5">
        <v>24.1</v>
      </c>
      <c r="GO217" s="5">
        <v>0.53</v>
      </c>
      <c r="GU217" s="2">
        <v>6</v>
      </c>
      <c r="GV217" s="2">
        <v>4.5</v>
      </c>
      <c r="GW217" s="2">
        <v>0.75</v>
      </c>
      <c r="GX217" s="5" t="str">
        <f t="shared" ref="GX217:GX244" si="13">IF(GR217&gt;0,ROUND(GR217*0.78,1),"")</f>
        <v/>
      </c>
      <c r="GY217" s="2">
        <v>1.7999999999999999E-2</v>
      </c>
    </row>
    <row r="218" spans="1:207" s="5" customFormat="1" ht="11.95" customHeight="1" x14ac:dyDescent="0.3">
      <c r="A218" s="10" t="s">
        <v>145</v>
      </c>
      <c r="B218" s="11">
        <v>5</v>
      </c>
      <c r="C218" s="12">
        <v>8.8000000000000007</v>
      </c>
      <c r="D218" s="13" t="s">
        <v>410</v>
      </c>
      <c r="E218" s="14" t="s">
        <v>459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15">
        <v>2.75</v>
      </c>
      <c r="R218" s="15">
        <v>1.96</v>
      </c>
      <c r="S218" s="15">
        <v>1.51</v>
      </c>
      <c r="T218" s="16">
        <v>45</v>
      </c>
      <c r="U218" s="15">
        <v>0.82</v>
      </c>
      <c r="V218" s="16">
        <v>29.5</v>
      </c>
      <c r="W218" s="15">
        <v>0.99</v>
      </c>
      <c r="X218" s="16">
        <v>53.4</v>
      </c>
      <c r="Y218" s="16">
        <v>30.6</v>
      </c>
      <c r="Z218" s="16">
        <v>22.8</v>
      </c>
      <c r="AA218" s="15">
        <v>-0.05</v>
      </c>
      <c r="AB218" s="15"/>
      <c r="AC218" s="15"/>
      <c r="AD218" s="4"/>
      <c r="AE218" s="15"/>
      <c r="AF218" s="4"/>
      <c r="AG218" s="6"/>
      <c r="AH218" s="6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15">
        <v>2.75</v>
      </c>
      <c r="AY218" s="15">
        <v>1.94</v>
      </c>
      <c r="AZ218" s="15">
        <v>1.47</v>
      </c>
      <c r="BA218" s="16">
        <v>46.4</v>
      </c>
      <c r="BB218" s="15">
        <v>0.87</v>
      </c>
      <c r="BC218" s="16">
        <v>31.5</v>
      </c>
      <c r="BD218" s="15">
        <v>1</v>
      </c>
      <c r="BE218" s="16">
        <v>53.4</v>
      </c>
      <c r="BF218" s="16">
        <v>30.6</v>
      </c>
      <c r="BG218" s="16">
        <v>22.8</v>
      </c>
      <c r="BH218" s="15">
        <v>0.04</v>
      </c>
      <c r="BI218" s="4"/>
      <c r="BJ218" s="4"/>
      <c r="BK218" s="4"/>
      <c r="BL218" s="8"/>
      <c r="CE218" s="2">
        <v>16.3</v>
      </c>
      <c r="CF218" s="2">
        <v>13.1</v>
      </c>
      <c r="CG218" s="2">
        <v>0.8</v>
      </c>
      <c r="CH218" s="2">
        <v>5.2999999999999999E-2</v>
      </c>
      <c r="CI218" s="2">
        <v>14</v>
      </c>
      <c r="CJ218" s="2">
        <v>2.9000000000000001E-2</v>
      </c>
      <c r="CK218" s="2">
        <v>9</v>
      </c>
      <c r="EY218" s="5">
        <v>2.75</v>
      </c>
      <c r="EZ218" s="5">
        <v>1.82</v>
      </c>
      <c r="FA218" s="5">
        <v>1.3</v>
      </c>
      <c r="FB218" s="5">
        <v>52.7</v>
      </c>
      <c r="FC218" s="5">
        <v>1.1200000000000001</v>
      </c>
      <c r="FD218" s="5">
        <v>40</v>
      </c>
      <c r="FE218" s="5">
        <v>0.99</v>
      </c>
      <c r="FF218" s="5">
        <v>53.4</v>
      </c>
      <c r="FG218" s="5">
        <v>30.6</v>
      </c>
      <c r="FH218" s="5">
        <v>22.8</v>
      </c>
      <c r="FI218" s="5">
        <v>0.41</v>
      </c>
      <c r="FO218" s="5">
        <v>8.3000000000000007</v>
      </c>
      <c r="FP218" s="5">
        <v>7</v>
      </c>
      <c r="FQ218" s="5">
        <v>0.84</v>
      </c>
      <c r="FR218" s="5" t="str">
        <f t="shared" si="12"/>
        <v/>
      </c>
      <c r="FS218" s="5">
        <v>3.3000000000000002E-2</v>
      </c>
      <c r="GE218" s="5">
        <v>2.75</v>
      </c>
      <c r="GF218" s="5">
        <v>1.82</v>
      </c>
      <c r="GG218" s="5">
        <v>1.3</v>
      </c>
      <c r="GH218" s="5">
        <v>52.7</v>
      </c>
      <c r="GI218" s="5">
        <v>1.1200000000000001</v>
      </c>
      <c r="GJ218" s="5">
        <v>40</v>
      </c>
      <c r="GK218" s="5">
        <v>0.99</v>
      </c>
      <c r="GL218" s="5">
        <v>53.4</v>
      </c>
      <c r="GM218" s="5">
        <v>30.6</v>
      </c>
      <c r="GN218" s="5">
        <v>22.8</v>
      </c>
      <c r="GO218" s="5">
        <v>0.41</v>
      </c>
      <c r="GU218" s="2">
        <v>8.6999999999999993</v>
      </c>
      <c r="GV218" s="2">
        <v>7.1</v>
      </c>
      <c r="GW218" s="2">
        <v>0.81</v>
      </c>
      <c r="GX218" s="5" t="str">
        <f t="shared" si="13"/>
        <v/>
      </c>
      <c r="GY218" s="2">
        <v>2.1000000000000001E-2</v>
      </c>
    </row>
    <row r="219" spans="1:207" s="5" customFormat="1" ht="11.95" customHeight="1" x14ac:dyDescent="0.3">
      <c r="A219" s="10" t="s">
        <v>172</v>
      </c>
      <c r="B219" s="11">
        <v>6</v>
      </c>
      <c r="C219" s="12">
        <v>24.4</v>
      </c>
      <c r="D219" s="13" t="s">
        <v>410</v>
      </c>
      <c r="E219" s="14" t="s">
        <v>459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15">
        <v>2.74</v>
      </c>
      <c r="R219" s="15">
        <v>1.89</v>
      </c>
      <c r="S219" s="15">
        <v>1.47</v>
      </c>
      <c r="T219" s="16">
        <v>46.3</v>
      </c>
      <c r="U219" s="15">
        <v>0.86</v>
      </c>
      <c r="V219" s="16">
        <v>28.5</v>
      </c>
      <c r="W219" s="15">
        <v>0.9</v>
      </c>
      <c r="X219" s="16">
        <v>56.6</v>
      </c>
      <c r="Y219" s="16">
        <v>32.200000000000003</v>
      </c>
      <c r="Z219" s="16">
        <v>24.4</v>
      </c>
      <c r="AA219" s="15">
        <v>-0.15</v>
      </c>
      <c r="AB219" s="15"/>
      <c r="AC219" s="15"/>
      <c r="AD219" s="4"/>
      <c r="AE219" s="15"/>
      <c r="AF219" s="4"/>
      <c r="AG219" s="6"/>
      <c r="AH219" s="6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15">
        <v>2.74</v>
      </c>
      <c r="AY219" s="15">
        <v>1.91</v>
      </c>
      <c r="AZ219" s="15">
        <v>1.44</v>
      </c>
      <c r="BA219" s="16">
        <v>47.4</v>
      </c>
      <c r="BB219" s="15">
        <v>0.9</v>
      </c>
      <c r="BC219" s="16">
        <v>32.6</v>
      </c>
      <c r="BD219" s="15">
        <v>0.99</v>
      </c>
      <c r="BE219" s="16">
        <v>56.6</v>
      </c>
      <c r="BF219" s="16">
        <v>32.200000000000003</v>
      </c>
      <c r="BG219" s="16">
        <v>24.4</v>
      </c>
      <c r="BH219" s="15">
        <v>0.01</v>
      </c>
      <c r="BI219" s="4"/>
      <c r="BJ219" s="4"/>
      <c r="BK219" s="4"/>
      <c r="BL219" s="8"/>
      <c r="CE219" s="2">
        <v>16.399999999999999</v>
      </c>
      <c r="CF219" s="2">
        <v>12.3</v>
      </c>
      <c r="CG219" s="2">
        <v>0.75</v>
      </c>
      <c r="CH219" s="2">
        <v>5.6000000000000001E-2</v>
      </c>
      <c r="CI219" s="2">
        <v>15</v>
      </c>
      <c r="CJ219" s="2">
        <v>3.1E-2</v>
      </c>
      <c r="CK219" s="2">
        <v>9</v>
      </c>
      <c r="EY219" s="5">
        <v>2.74</v>
      </c>
      <c r="EZ219" s="5">
        <v>1.79</v>
      </c>
      <c r="FA219" s="5">
        <v>1.26</v>
      </c>
      <c r="FB219" s="5">
        <v>54</v>
      </c>
      <c r="FC219" s="5">
        <v>1.17</v>
      </c>
      <c r="FD219" s="5">
        <v>41.9</v>
      </c>
      <c r="FE219" s="5">
        <v>0.98</v>
      </c>
      <c r="FF219" s="5">
        <v>56.6</v>
      </c>
      <c r="FG219" s="5">
        <v>32.200000000000003</v>
      </c>
      <c r="FH219" s="5">
        <v>24.4</v>
      </c>
      <c r="FI219" s="5">
        <v>0.4</v>
      </c>
      <c r="FO219" s="5">
        <v>7.4</v>
      </c>
      <c r="FP219" s="5">
        <v>5.8</v>
      </c>
      <c r="FQ219" s="5">
        <v>0.78</v>
      </c>
      <c r="FR219" s="5" t="str">
        <f t="shared" si="12"/>
        <v/>
      </c>
      <c r="FS219" s="5">
        <v>0.03</v>
      </c>
      <c r="GE219" s="5">
        <v>2.74</v>
      </c>
      <c r="GF219" s="5">
        <v>1.8</v>
      </c>
      <c r="GG219" s="5">
        <v>1.26</v>
      </c>
      <c r="GH219" s="5">
        <v>53.9</v>
      </c>
      <c r="GI219" s="5">
        <v>1.17</v>
      </c>
      <c r="GJ219" s="5">
        <v>42.3</v>
      </c>
      <c r="GK219" s="5">
        <v>0.99</v>
      </c>
      <c r="GL219" s="5">
        <v>56.6</v>
      </c>
      <c r="GM219" s="5">
        <v>32.200000000000003</v>
      </c>
      <c r="GN219" s="5">
        <v>24.4</v>
      </c>
      <c r="GO219" s="5">
        <v>0.41</v>
      </c>
      <c r="GU219" s="2">
        <v>7</v>
      </c>
      <c r="GV219" s="2">
        <v>5.8</v>
      </c>
      <c r="GW219" s="2">
        <v>0.82</v>
      </c>
      <c r="GX219" s="5" t="str">
        <f t="shared" si="13"/>
        <v/>
      </c>
      <c r="GY219" s="2">
        <v>0.02</v>
      </c>
    </row>
    <row r="220" spans="1:207" s="5" customFormat="1" ht="11.95" customHeight="1" x14ac:dyDescent="0.3">
      <c r="A220" s="10" t="s">
        <v>175</v>
      </c>
      <c r="B220" s="11">
        <v>7</v>
      </c>
      <c r="C220" s="12">
        <v>3.8</v>
      </c>
      <c r="D220" s="13" t="s">
        <v>411</v>
      </c>
      <c r="E220" s="14" t="s">
        <v>459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15">
        <v>2.75</v>
      </c>
      <c r="R220" s="15">
        <v>1.94</v>
      </c>
      <c r="S220" s="15">
        <v>1.53</v>
      </c>
      <c r="T220" s="16">
        <v>44.4</v>
      </c>
      <c r="U220" s="15">
        <v>0.8</v>
      </c>
      <c r="V220" s="16">
        <v>26.8</v>
      </c>
      <c r="W220" s="15">
        <v>0.92</v>
      </c>
      <c r="X220" s="16">
        <v>45.2</v>
      </c>
      <c r="Y220" s="16">
        <v>25.7</v>
      </c>
      <c r="Z220" s="16">
        <v>19.5</v>
      </c>
      <c r="AA220" s="15">
        <v>0.06</v>
      </c>
      <c r="AB220" s="15"/>
      <c r="AC220" s="15"/>
      <c r="AD220" s="4"/>
      <c r="AE220" s="15"/>
      <c r="AF220" s="4"/>
      <c r="AG220" s="6"/>
      <c r="AH220" s="6"/>
      <c r="AI220" s="2">
        <v>17.7</v>
      </c>
      <c r="AJ220" s="4">
        <v>19.600000000000001</v>
      </c>
      <c r="AK220" s="3">
        <v>0.3</v>
      </c>
      <c r="AL220" s="2">
        <v>0.1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15">
        <v>2.75</v>
      </c>
      <c r="AY220" s="15">
        <v>1.95</v>
      </c>
      <c r="AZ220" s="15">
        <v>1.5</v>
      </c>
      <c r="BA220" s="16">
        <v>45.4</v>
      </c>
      <c r="BB220" s="15">
        <v>0.83</v>
      </c>
      <c r="BC220" s="16">
        <v>29.7</v>
      </c>
      <c r="BD220" s="15">
        <v>0.98</v>
      </c>
      <c r="BE220" s="16">
        <v>45.2</v>
      </c>
      <c r="BF220" s="16">
        <v>25.7</v>
      </c>
      <c r="BG220" s="16">
        <v>19.5</v>
      </c>
      <c r="BH220" s="15">
        <v>0.2</v>
      </c>
      <c r="BI220" s="4"/>
      <c r="BJ220" s="4">
        <v>15.6</v>
      </c>
      <c r="BK220" s="2">
        <v>15.6</v>
      </c>
      <c r="BL220" s="3">
        <v>0.37</v>
      </c>
      <c r="BM220" s="2">
        <v>9.0999999999999998E-2</v>
      </c>
      <c r="BN220" s="17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>
        <v>2.75</v>
      </c>
      <c r="CX220" s="2">
        <v>1.85</v>
      </c>
      <c r="CY220" s="2">
        <v>1.37</v>
      </c>
      <c r="CZ220" s="2">
        <v>50.3</v>
      </c>
      <c r="DA220" s="2">
        <v>1.01</v>
      </c>
      <c r="DB220" s="2">
        <v>35.4</v>
      </c>
      <c r="DC220" s="2">
        <v>0.96</v>
      </c>
      <c r="DD220" s="2">
        <v>45.2</v>
      </c>
      <c r="DE220" s="2">
        <v>25.7</v>
      </c>
      <c r="DF220" s="2">
        <v>19.5</v>
      </c>
      <c r="DG220" s="2">
        <v>0.5</v>
      </c>
      <c r="DH220" s="2"/>
      <c r="DI220" s="3">
        <v>8.9</v>
      </c>
      <c r="DJ220" s="2">
        <v>9.8000000000000007</v>
      </c>
      <c r="DK220" s="3">
        <v>0.37</v>
      </c>
      <c r="DL220" s="2">
        <v>0.05</v>
      </c>
      <c r="DM220" s="2"/>
      <c r="DN220" s="2"/>
      <c r="DO220" s="2"/>
      <c r="DP220" s="19"/>
      <c r="DX220" s="5">
        <v>2.75</v>
      </c>
      <c r="DY220" s="5">
        <v>1.86</v>
      </c>
      <c r="DZ220" s="5">
        <v>1.37</v>
      </c>
      <c r="EA220" s="5">
        <v>50.1</v>
      </c>
      <c r="EB220" s="5">
        <v>1</v>
      </c>
      <c r="EC220" s="5">
        <v>35.6</v>
      </c>
      <c r="ED220" s="5">
        <v>0.97</v>
      </c>
      <c r="EE220" s="5">
        <v>45.2</v>
      </c>
      <c r="EF220" s="5">
        <v>25.7</v>
      </c>
      <c r="EG220" s="5">
        <v>19.5</v>
      </c>
      <c r="EH220" s="5">
        <v>0.51</v>
      </c>
      <c r="EJ220" s="22">
        <v>5.5</v>
      </c>
      <c r="EK220" s="22">
        <v>6</v>
      </c>
      <c r="EL220" s="22">
        <v>0.39</v>
      </c>
      <c r="EM220" s="5">
        <v>2.4E-2</v>
      </c>
      <c r="EO220" s="2"/>
      <c r="EP220" s="2"/>
      <c r="EQ220" s="19"/>
      <c r="EY220" s="2">
        <v>2.75</v>
      </c>
      <c r="EZ220" s="2">
        <v>1.82</v>
      </c>
      <c r="FA220" s="2">
        <v>1.31</v>
      </c>
      <c r="FB220" s="2">
        <v>52.4</v>
      </c>
      <c r="FC220" s="2">
        <v>1.1000000000000001</v>
      </c>
      <c r="FD220" s="2">
        <v>39</v>
      </c>
      <c r="FE220" s="2">
        <v>0.97</v>
      </c>
      <c r="FF220" s="2">
        <v>45.2</v>
      </c>
      <c r="FG220" s="2">
        <v>25.7</v>
      </c>
      <c r="FH220" s="2">
        <v>19.5</v>
      </c>
      <c r="FI220" s="2">
        <v>0.68</v>
      </c>
      <c r="FK220" s="22">
        <v>5.2</v>
      </c>
      <c r="FL220" s="22">
        <v>5.9</v>
      </c>
      <c r="FM220" s="22">
        <v>0.4</v>
      </c>
      <c r="FN220" s="5">
        <v>2.4E-2</v>
      </c>
      <c r="FR220" s="5">
        <f t="shared" si="12"/>
        <v>4.8</v>
      </c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>
        <v>2.75</v>
      </c>
      <c r="GF220" s="2">
        <v>1.82</v>
      </c>
      <c r="GG220" s="2">
        <v>1.3</v>
      </c>
      <c r="GH220" s="2">
        <v>52.8</v>
      </c>
      <c r="GI220" s="2">
        <v>1.1200000000000001</v>
      </c>
      <c r="GJ220" s="2">
        <v>40</v>
      </c>
      <c r="GK220" s="2">
        <v>0.98</v>
      </c>
      <c r="GL220" s="2">
        <v>45.2</v>
      </c>
      <c r="GM220" s="2">
        <v>25.7</v>
      </c>
      <c r="GN220" s="2">
        <v>19.5</v>
      </c>
      <c r="GO220" s="2">
        <v>0.73</v>
      </c>
      <c r="GP220" s="2"/>
      <c r="GQ220" s="2">
        <v>5.0999999999999996</v>
      </c>
      <c r="GR220" s="2">
        <v>5.8</v>
      </c>
      <c r="GS220" s="3">
        <v>0.39</v>
      </c>
      <c r="GT220" s="2">
        <v>2.5999999999999999E-2</v>
      </c>
      <c r="GU220" s="4"/>
      <c r="GV220" s="4"/>
      <c r="GW220" s="9"/>
      <c r="GX220" s="5">
        <f t="shared" si="13"/>
        <v>4.5</v>
      </c>
    </row>
    <row r="221" spans="1:207" s="5" customFormat="1" ht="11.95" customHeight="1" x14ac:dyDescent="0.3">
      <c r="A221" s="10" t="s">
        <v>176</v>
      </c>
      <c r="B221" s="11">
        <v>7</v>
      </c>
      <c r="C221" s="12">
        <v>6.8</v>
      </c>
      <c r="D221" s="13" t="s">
        <v>410</v>
      </c>
      <c r="E221" s="14" t="s">
        <v>459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15">
        <v>2.74</v>
      </c>
      <c r="R221" s="15">
        <v>1.92</v>
      </c>
      <c r="S221" s="15">
        <v>1.48</v>
      </c>
      <c r="T221" s="16">
        <v>46</v>
      </c>
      <c r="U221" s="15">
        <v>0.85</v>
      </c>
      <c r="V221" s="16">
        <v>29.7</v>
      </c>
      <c r="W221" s="15">
        <v>0.96</v>
      </c>
      <c r="X221" s="16">
        <v>59.4</v>
      </c>
      <c r="Y221" s="16">
        <v>34.200000000000003</v>
      </c>
      <c r="Z221" s="16">
        <v>25.2</v>
      </c>
      <c r="AA221" s="15">
        <v>-0.18</v>
      </c>
      <c r="AB221" s="15"/>
      <c r="AC221" s="15"/>
      <c r="AD221" s="4"/>
      <c r="AE221" s="15"/>
      <c r="AF221" s="4"/>
      <c r="AG221" s="6"/>
      <c r="AH221" s="6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15">
        <v>2.74</v>
      </c>
      <c r="AY221" s="15">
        <v>1.9</v>
      </c>
      <c r="AZ221" s="15">
        <v>1.44</v>
      </c>
      <c r="BA221" s="16">
        <v>47.6</v>
      </c>
      <c r="BB221" s="15">
        <v>0.91</v>
      </c>
      <c r="BC221" s="16">
        <v>32.5</v>
      </c>
      <c r="BD221" s="15">
        <v>0.98</v>
      </c>
      <c r="BE221" s="16">
        <v>59.4</v>
      </c>
      <c r="BF221" s="16">
        <v>34.200000000000003</v>
      </c>
      <c r="BG221" s="16">
        <v>25.2</v>
      </c>
      <c r="BH221" s="15">
        <v>-7.0000000000000007E-2</v>
      </c>
      <c r="BI221" s="4"/>
      <c r="BJ221" s="4"/>
      <c r="BK221" s="4"/>
      <c r="BL221" s="8"/>
      <c r="CE221" s="2">
        <v>17.3</v>
      </c>
      <c r="CF221" s="2">
        <v>13.2</v>
      </c>
      <c r="CG221" s="2">
        <v>0.77</v>
      </c>
      <c r="CH221" s="2">
        <v>5.2999999999999999E-2</v>
      </c>
      <c r="CI221" s="2">
        <v>17</v>
      </c>
      <c r="CJ221" s="2">
        <v>0.03</v>
      </c>
      <c r="CK221" s="2">
        <v>11</v>
      </c>
      <c r="EY221" s="5">
        <v>2.74</v>
      </c>
      <c r="EZ221" s="5">
        <v>1.74</v>
      </c>
      <c r="FA221" s="5">
        <v>1.18</v>
      </c>
      <c r="FB221" s="5">
        <v>57</v>
      </c>
      <c r="FC221" s="5">
        <v>1.33</v>
      </c>
      <c r="FD221" s="5">
        <v>47.8</v>
      </c>
      <c r="FE221" s="5">
        <v>0.99</v>
      </c>
      <c r="FF221" s="5">
        <v>59.4</v>
      </c>
      <c r="FG221" s="5">
        <v>34.200000000000003</v>
      </c>
      <c r="FH221" s="5">
        <v>25.2</v>
      </c>
      <c r="FI221" s="5">
        <v>0.54</v>
      </c>
      <c r="FO221" s="5">
        <v>6</v>
      </c>
      <c r="FP221" s="5">
        <v>4.8</v>
      </c>
      <c r="FQ221" s="5">
        <v>0.8</v>
      </c>
      <c r="FR221" s="5" t="str">
        <f t="shared" si="12"/>
        <v/>
      </c>
      <c r="FS221" s="5">
        <v>1.7999999999999999E-2</v>
      </c>
      <c r="GE221" s="5">
        <v>2.74</v>
      </c>
      <c r="GF221" s="5">
        <v>1.74</v>
      </c>
      <c r="GG221" s="5">
        <v>1.17</v>
      </c>
      <c r="GH221" s="5">
        <v>57.2</v>
      </c>
      <c r="GI221" s="5">
        <v>1.33</v>
      </c>
      <c r="GJ221" s="5">
        <v>48.4</v>
      </c>
      <c r="GK221" s="5">
        <v>0.99</v>
      </c>
      <c r="GL221" s="5">
        <v>59.4</v>
      </c>
      <c r="GM221" s="5">
        <v>34.200000000000003</v>
      </c>
      <c r="GN221" s="5">
        <v>25.2</v>
      </c>
      <c r="GO221" s="5">
        <v>0.56000000000000005</v>
      </c>
      <c r="GU221" s="2">
        <v>4.9000000000000004</v>
      </c>
      <c r="GV221" s="2">
        <v>3.6</v>
      </c>
      <c r="GW221" s="2">
        <v>0.74</v>
      </c>
      <c r="GX221" s="5" t="str">
        <f t="shared" si="13"/>
        <v/>
      </c>
      <c r="GY221" s="2">
        <v>2.5000000000000001E-2</v>
      </c>
    </row>
    <row r="222" spans="1:207" s="5" customFormat="1" ht="11.95" customHeight="1" x14ac:dyDescent="0.3">
      <c r="A222" s="10" t="s">
        <v>208</v>
      </c>
      <c r="B222" s="11">
        <v>10</v>
      </c>
      <c r="C222" s="12">
        <v>3.4</v>
      </c>
      <c r="D222" s="13" t="s">
        <v>411</v>
      </c>
      <c r="E222" s="14" t="s">
        <v>459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15">
        <v>2.73</v>
      </c>
      <c r="R222" s="15">
        <v>1.87</v>
      </c>
      <c r="S222" s="15">
        <v>1.46</v>
      </c>
      <c r="T222" s="16">
        <v>46.5</v>
      </c>
      <c r="U222" s="15">
        <v>0.87</v>
      </c>
      <c r="V222" s="16">
        <v>28</v>
      </c>
      <c r="W222" s="15">
        <v>0.88</v>
      </c>
      <c r="X222" s="16">
        <v>44.7</v>
      </c>
      <c r="Y222" s="16">
        <v>27.5</v>
      </c>
      <c r="Z222" s="16">
        <v>17.2</v>
      </c>
      <c r="AA222" s="15">
        <v>0.03</v>
      </c>
      <c r="AB222" s="15"/>
      <c r="AC222" s="15"/>
      <c r="AD222" s="4"/>
      <c r="AE222" s="15"/>
      <c r="AF222" s="4"/>
      <c r="AG222" s="6"/>
      <c r="AH222" s="6"/>
      <c r="AI222" s="2">
        <v>15.6</v>
      </c>
      <c r="AJ222" s="4">
        <v>17</v>
      </c>
      <c r="AK222" s="3">
        <v>0.34</v>
      </c>
      <c r="AL222" s="2">
        <v>0.10299999999999999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15">
        <v>2.73</v>
      </c>
      <c r="AY222" s="15">
        <v>1.91</v>
      </c>
      <c r="AZ222" s="15">
        <v>1.46</v>
      </c>
      <c r="BA222" s="16">
        <v>46.7</v>
      </c>
      <c r="BB222" s="15">
        <v>0.88</v>
      </c>
      <c r="BC222" s="16">
        <v>31.1</v>
      </c>
      <c r="BD222" s="15">
        <v>0.97</v>
      </c>
      <c r="BE222" s="16">
        <v>44.7</v>
      </c>
      <c r="BF222" s="16">
        <v>27.5</v>
      </c>
      <c r="BG222" s="16">
        <v>17.2</v>
      </c>
      <c r="BH222" s="15">
        <v>0.21</v>
      </c>
      <c r="BI222" s="4"/>
      <c r="BJ222" s="4">
        <v>14.1</v>
      </c>
      <c r="BK222" s="2">
        <v>14.1</v>
      </c>
      <c r="BL222" s="3">
        <v>0.34</v>
      </c>
      <c r="BM222" s="2">
        <v>0.09</v>
      </c>
      <c r="BN222" s="17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>
        <v>2.73</v>
      </c>
      <c r="CX222" s="2">
        <v>1.89</v>
      </c>
      <c r="CY222" s="2">
        <v>1.42</v>
      </c>
      <c r="CZ222" s="2">
        <v>48</v>
      </c>
      <c r="DA222" s="2">
        <v>0.92</v>
      </c>
      <c r="DB222" s="2">
        <v>33.1</v>
      </c>
      <c r="DC222" s="2">
        <v>0.98</v>
      </c>
      <c r="DD222" s="2">
        <v>44.7</v>
      </c>
      <c r="DE222" s="2">
        <v>27.5</v>
      </c>
      <c r="DF222" s="2">
        <v>17.2</v>
      </c>
      <c r="DG222" s="2">
        <v>0.33</v>
      </c>
      <c r="DH222" s="2"/>
      <c r="DI222" s="3">
        <v>11.3</v>
      </c>
      <c r="DJ222" s="2">
        <v>12.2</v>
      </c>
      <c r="DK222" s="3">
        <v>0.4</v>
      </c>
      <c r="DL222" s="2">
        <v>6.3E-2</v>
      </c>
      <c r="DM222" s="2"/>
      <c r="DN222" s="2"/>
      <c r="DO222" s="2"/>
      <c r="DP222" s="19"/>
      <c r="DX222" s="5">
        <v>2.73</v>
      </c>
      <c r="DY222" s="5">
        <v>1.85</v>
      </c>
      <c r="DZ222" s="5">
        <v>1.36</v>
      </c>
      <c r="EA222" s="5">
        <v>50.3</v>
      </c>
      <c r="EB222" s="5">
        <v>1.01</v>
      </c>
      <c r="EC222" s="5">
        <v>36.299999999999997</v>
      </c>
      <c r="ED222" s="5">
        <v>0.98</v>
      </c>
      <c r="EE222" s="5">
        <v>44.7</v>
      </c>
      <c r="EF222" s="5">
        <v>27.5</v>
      </c>
      <c r="EG222" s="5">
        <v>17.2</v>
      </c>
      <c r="EH222" s="5">
        <v>0.51</v>
      </c>
      <c r="EJ222" s="22">
        <v>5.0999999999999996</v>
      </c>
      <c r="EK222" s="22">
        <v>6</v>
      </c>
      <c r="EL222" s="22">
        <v>0.41</v>
      </c>
      <c r="EM222" s="5">
        <v>0.03</v>
      </c>
      <c r="EO222" s="2"/>
      <c r="EP222" s="2"/>
      <c r="EQ222" s="19"/>
      <c r="EY222" s="2">
        <v>2.73</v>
      </c>
      <c r="EZ222" s="2">
        <v>1.79</v>
      </c>
      <c r="FA222" s="2">
        <v>1.28</v>
      </c>
      <c r="FB222" s="2">
        <v>53.2</v>
      </c>
      <c r="FC222" s="2">
        <v>1.1399999999999999</v>
      </c>
      <c r="FD222" s="2">
        <v>40.1</v>
      </c>
      <c r="FE222" s="2">
        <v>0.96</v>
      </c>
      <c r="FF222" s="2">
        <v>44.7</v>
      </c>
      <c r="FG222" s="2">
        <v>27.5</v>
      </c>
      <c r="FH222" s="2">
        <v>17.2</v>
      </c>
      <c r="FI222" s="2">
        <v>0.73</v>
      </c>
      <c r="FK222" s="22">
        <v>5.2</v>
      </c>
      <c r="FL222" s="22">
        <v>5.6</v>
      </c>
      <c r="FM222" s="22">
        <v>0.35</v>
      </c>
      <c r="FN222" s="5">
        <v>0.03</v>
      </c>
      <c r="FR222" s="5">
        <f t="shared" si="12"/>
        <v>4.5999999999999996</v>
      </c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>
        <v>2.73</v>
      </c>
      <c r="GF222" s="2">
        <v>1.79</v>
      </c>
      <c r="GG222" s="2">
        <v>1.26</v>
      </c>
      <c r="GH222" s="2">
        <v>53.8</v>
      </c>
      <c r="GI222" s="2">
        <v>1.17</v>
      </c>
      <c r="GJ222" s="2">
        <v>41.9</v>
      </c>
      <c r="GK222" s="2">
        <v>0.98</v>
      </c>
      <c r="GL222" s="2">
        <v>44.7</v>
      </c>
      <c r="GM222" s="2">
        <v>27.5</v>
      </c>
      <c r="GN222" s="2">
        <v>17.2</v>
      </c>
      <c r="GO222" s="2">
        <v>0.84</v>
      </c>
      <c r="GP222" s="2"/>
      <c r="GQ222" s="2">
        <v>4.4000000000000004</v>
      </c>
      <c r="GR222" s="2">
        <v>4.5999999999999996</v>
      </c>
      <c r="GS222" s="3">
        <v>0.44</v>
      </c>
      <c r="GT222" s="2">
        <v>2.3E-2</v>
      </c>
      <c r="GU222" s="4"/>
      <c r="GV222" s="4"/>
      <c r="GW222" s="9"/>
      <c r="GX222" s="5">
        <f t="shared" si="13"/>
        <v>3.6</v>
      </c>
    </row>
    <row r="223" spans="1:207" s="5" customFormat="1" ht="11.95" customHeight="1" x14ac:dyDescent="0.3">
      <c r="A223" s="10" t="s">
        <v>209</v>
      </c>
      <c r="B223" s="11">
        <v>10</v>
      </c>
      <c r="C223" s="12">
        <v>5.8</v>
      </c>
      <c r="D223" s="13" t="s">
        <v>410</v>
      </c>
      <c r="E223" s="14" t="s">
        <v>459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15">
        <v>2.74</v>
      </c>
      <c r="R223" s="15">
        <v>1.91</v>
      </c>
      <c r="S223" s="15">
        <v>1.51</v>
      </c>
      <c r="T223" s="16">
        <v>44.8</v>
      </c>
      <c r="U223" s="15">
        <v>0.81</v>
      </c>
      <c r="V223" s="16">
        <v>26.3</v>
      </c>
      <c r="W223" s="15">
        <v>0.89</v>
      </c>
      <c r="X223" s="16">
        <v>51.1</v>
      </c>
      <c r="Y223" s="16">
        <v>29.5</v>
      </c>
      <c r="Z223" s="16">
        <v>21.6</v>
      </c>
      <c r="AA223" s="15">
        <v>-0.15</v>
      </c>
      <c r="AB223" s="15"/>
      <c r="AC223" s="15"/>
      <c r="AD223" s="4"/>
      <c r="AE223" s="15"/>
      <c r="AF223" s="4"/>
      <c r="AG223" s="6"/>
      <c r="AH223" s="6"/>
      <c r="AI223" s="2">
        <v>19.8</v>
      </c>
      <c r="AJ223" s="4">
        <v>22.3</v>
      </c>
      <c r="AK223" s="3">
        <v>0.26</v>
      </c>
      <c r="AL223" s="2">
        <v>0.109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15">
        <v>2.74</v>
      </c>
      <c r="AY223" s="15">
        <v>1.92</v>
      </c>
      <c r="AZ223" s="15">
        <v>1.47</v>
      </c>
      <c r="BA223" s="16">
        <v>46.5</v>
      </c>
      <c r="BB223" s="15">
        <v>0.87</v>
      </c>
      <c r="BC223" s="16">
        <v>31</v>
      </c>
      <c r="BD223" s="15">
        <v>0.98</v>
      </c>
      <c r="BE223" s="16">
        <v>51.1</v>
      </c>
      <c r="BF223" s="16">
        <v>29.5</v>
      </c>
      <c r="BG223" s="16">
        <v>21.6</v>
      </c>
      <c r="BH223" s="15">
        <v>7.0000000000000007E-2</v>
      </c>
      <c r="BI223" s="4"/>
      <c r="BJ223" s="4">
        <v>17.7</v>
      </c>
      <c r="BK223" s="2">
        <v>17.7</v>
      </c>
      <c r="BL223" s="3">
        <v>0.36</v>
      </c>
      <c r="BM223" s="2">
        <v>8.4000000000000005E-2</v>
      </c>
      <c r="BN223" s="17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>
        <v>2.74</v>
      </c>
      <c r="CX223" s="2">
        <v>1.86</v>
      </c>
      <c r="CY223" s="2">
        <v>1.36</v>
      </c>
      <c r="CZ223" s="2">
        <v>50.3</v>
      </c>
      <c r="DA223" s="2">
        <v>1.01</v>
      </c>
      <c r="DB223" s="2">
        <v>36.5</v>
      </c>
      <c r="DC223" s="2">
        <v>0.99</v>
      </c>
      <c r="DD223" s="2">
        <v>51.1</v>
      </c>
      <c r="DE223" s="2">
        <v>29.5</v>
      </c>
      <c r="DF223" s="2">
        <v>21.6</v>
      </c>
      <c r="DG223" s="2">
        <v>0.32</v>
      </c>
      <c r="DH223" s="2"/>
      <c r="DI223" s="3">
        <v>10.9</v>
      </c>
      <c r="DJ223" s="2">
        <v>11.8</v>
      </c>
      <c r="DK223" s="3">
        <v>0.36</v>
      </c>
      <c r="DL223" s="2">
        <v>5.6000000000000001E-2</v>
      </c>
      <c r="DM223" s="2"/>
      <c r="DN223" s="2"/>
      <c r="DO223" s="2"/>
      <c r="DP223" s="19"/>
      <c r="DX223" s="5">
        <v>2.74</v>
      </c>
      <c r="DY223" s="5">
        <v>1.85</v>
      </c>
      <c r="DZ223" s="5">
        <v>1.34</v>
      </c>
      <c r="EA223" s="5">
        <v>51</v>
      </c>
      <c r="EB223" s="5">
        <v>1.04</v>
      </c>
      <c r="EC223" s="5">
        <v>37.9</v>
      </c>
      <c r="ED223" s="5">
        <v>1</v>
      </c>
      <c r="EE223" s="5">
        <v>51.1</v>
      </c>
      <c r="EF223" s="5">
        <v>29.5</v>
      </c>
      <c r="EG223" s="5">
        <v>21.6</v>
      </c>
      <c r="EH223" s="5">
        <v>0.39</v>
      </c>
      <c r="EJ223" s="22">
        <v>7.1</v>
      </c>
      <c r="EK223" s="22">
        <v>7.9</v>
      </c>
      <c r="EL223" s="22">
        <v>0.41</v>
      </c>
      <c r="EM223" s="5">
        <v>0.03</v>
      </c>
      <c r="EO223" s="2"/>
      <c r="EP223" s="2"/>
      <c r="EQ223" s="19"/>
      <c r="EY223" s="2">
        <v>2.74</v>
      </c>
      <c r="EZ223" s="2">
        <v>1.82</v>
      </c>
      <c r="FA223" s="2">
        <v>1.29</v>
      </c>
      <c r="FB223" s="2">
        <v>52.8</v>
      </c>
      <c r="FC223" s="2">
        <v>1.1200000000000001</v>
      </c>
      <c r="FD223" s="2">
        <v>40.799999999999997</v>
      </c>
      <c r="FE223" s="2">
        <v>1</v>
      </c>
      <c r="FF223" s="2">
        <v>51.1</v>
      </c>
      <c r="FG223" s="2">
        <v>29.5</v>
      </c>
      <c r="FH223" s="2">
        <v>21.6</v>
      </c>
      <c r="FI223" s="2">
        <v>0.52</v>
      </c>
      <c r="FK223" s="22">
        <v>7.2</v>
      </c>
      <c r="FL223" s="22">
        <v>8.1</v>
      </c>
      <c r="FM223" s="22">
        <v>0.37</v>
      </c>
      <c r="FN223" s="5">
        <v>0.03</v>
      </c>
      <c r="FR223" s="5">
        <f t="shared" si="12"/>
        <v>6.6</v>
      </c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>
        <v>2.74</v>
      </c>
      <c r="GF223" s="2">
        <v>1.8</v>
      </c>
      <c r="GG223" s="2">
        <v>1.28</v>
      </c>
      <c r="GH223" s="2">
        <v>53.4</v>
      </c>
      <c r="GI223" s="2">
        <v>1.1499999999999999</v>
      </c>
      <c r="GJ223" s="2">
        <v>41</v>
      </c>
      <c r="GK223" s="2">
        <v>0.98</v>
      </c>
      <c r="GL223" s="2">
        <v>51.1</v>
      </c>
      <c r="GM223" s="2">
        <v>29.5</v>
      </c>
      <c r="GN223" s="2">
        <v>21.6</v>
      </c>
      <c r="GO223" s="2">
        <v>0.53</v>
      </c>
      <c r="GP223" s="2"/>
      <c r="GQ223" s="2">
        <v>7</v>
      </c>
      <c r="GR223" s="2">
        <v>8</v>
      </c>
      <c r="GS223" s="3">
        <v>0.37</v>
      </c>
      <c r="GT223" s="2">
        <v>2.8000000000000001E-2</v>
      </c>
      <c r="GU223" s="4"/>
      <c r="GV223" s="4"/>
      <c r="GW223" s="9"/>
      <c r="GX223" s="5">
        <f t="shared" si="13"/>
        <v>6.2</v>
      </c>
    </row>
    <row r="224" spans="1:207" s="5" customFormat="1" ht="11.95" customHeight="1" x14ac:dyDescent="0.3">
      <c r="A224" s="10" t="s">
        <v>248</v>
      </c>
      <c r="B224" s="11">
        <v>12</v>
      </c>
      <c r="C224" s="12">
        <v>5.8</v>
      </c>
      <c r="D224" s="13" t="s">
        <v>410</v>
      </c>
      <c r="E224" s="14" t="s">
        <v>459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15">
        <v>2.74</v>
      </c>
      <c r="R224" s="15">
        <v>1.93</v>
      </c>
      <c r="S224" s="15">
        <v>1.49</v>
      </c>
      <c r="T224" s="16">
        <v>45.6</v>
      </c>
      <c r="U224" s="15">
        <v>0.84</v>
      </c>
      <c r="V224" s="16">
        <v>29.4</v>
      </c>
      <c r="W224" s="15">
        <v>0.96</v>
      </c>
      <c r="X224" s="16">
        <v>62.9</v>
      </c>
      <c r="Y224" s="16">
        <v>36.1</v>
      </c>
      <c r="Z224" s="16">
        <v>26.8</v>
      </c>
      <c r="AA224" s="15">
        <v>-0.25</v>
      </c>
      <c r="AB224" s="15"/>
      <c r="AC224" s="15"/>
      <c r="AD224" s="4"/>
      <c r="AE224" s="15"/>
      <c r="AF224" s="4"/>
      <c r="AG224" s="6"/>
      <c r="AH224" s="6"/>
      <c r="AI224" s="2">
        <v>21.4</v>
      </c>
      <c r="AJ224" s="4">
        <v>23.9</v>
      </c>
      <c r="AK224" s="3">
        <v>0.3</v>
      </c>
      <c r="AL224" s="2">
        <v>0.126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15">
        <v>2.74</v>
      </c>
      <c r="AY224" s="15">
        <v>1.9</v>
      </c>
      <c r="AZ224" s="15">
        <v>1.43</v>
      </c>
      <c r="BA224" s="16">
        <v>47.9</v>
      </c>
      <c r="BB224" s="15">
        <v>0.92</v>
      </c>
      <c r="BC224" s="16">
        <v>33.299999999999997</v>
      </c>
      <c r="BD224" s="15">
        <v>0.99</v>
      </c>
      <c r="BE224" s="16">
        <v>62.9</v>
      </c>
      <c r="BF224" s="16">
        <v>36.1</v>
      </c>
      <c r="BG224" s="16">
        <v>26.8</v>
      </c>
      <c r="BH224" s="15">
        <v>-0.11</v>
      </c>
      <c r="BI224" s="4"/>
      <c r="BJ224" s="4">
        <v>18.7</v>
      </c>
      <c r="BK224" s="2">
        <v>18.7</v>
      </c>
      <c r="BL224" s="3">
        <v>0.25</v>
      </c>
      <c r="BM224" s="2">
        <v>0.108</v>
      </c>
      <c r="BN224" s="17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>
        <v>2.74</v>
      </c>
      <c r="CX224" s="2">
        <v>1.83</v>
      </c>
      <c r="CY224" s="2">
        <v>1.32</v>
      </c>
      <c r="CZ224" s="2">
        <v>51.7</v>
      </c>
      <c r="DA224" s="2">
        <v>1.07</v>
      </c>
      <c r="DB224" s="2">
        <v>38.4</v>
      </c>
      <c r="DC224" s="2">
        <v>0.98</v>
      </c>
      <c r="DD224" s="2">
        <v>62.9</v>
      </c>
      <c r="DE224" s="2">
        <v>36.1</v>
      </c>
      <c r="DF224" s="2">
        <v>26.8</v>
      </c>
      <c r="DG224" s="2">
        <v>0.09</v>
      </c>
      <c r="DH224" s="2"/>
      <c r="DI224" s="3">
        <v>14.3</v>
      </c>
      <c r="DJ224" s="2">
        <v>14.8</v>
      </c>
      <c r="DK224" s="3">
        <v>0.33</v>
      </c>
      <c r="DL224" s="2">
        <v>7.3999999999999996E-2</v>
      </c>
      <c r="DM224" s="2"/>
      <c r="DN224" s="2"/>
      <c r="DO224" s="2"/>
      <c r="DP224" s="19"/>
      <c r="DX224" s="5">
        <v>2.74</v>
      </c>
      <c r="DY224" s="5">
        <v>1.75</v>
      </c>
      <c r="DZ224" s="5">
        <v>1.21</v>
      </c>
      <c r="EA224" s="5">
        <v>56</v>
      </c>
      <c r="EB224" s="5">
        <v>1.27</v>
      </c>
      <c r="EC224" s="5">
        <v>45</v>
      </c>
      <c r="ED224" s="5">
        <v>0.97</v>
      </c>
      <c r="EE224" s="5">
        <v>62.9</v>
      </c>
      <c r="EF224" s="5">
        <v>36.1</v>
      </c>
      <c r="EG224" s="5">
        <v>26.8</v>
      </c>
      <c r="EH224" s="5">
        <v>0.33</v>
      </c>
      <c r="EJ224" s="22">
        <v>9.6</v>
      </c>
      <c r="EK224" s="22">
        <v>10.4</v>
      </c>
      <c r="EL224" s="22">
        <v>0.36</v>
      </c>
      <c r="EM224" s="5">
        <v>3.5999999999999997E-2</v>
      </c>
      <c r="EO224" s="2"/>
      <c r="EP224" s="2"/>
      <c r="EQ224" s="19"/>
      <c r="EY224" s="2">
        <v>2.74</v>
      </c>
      <c r="EZ224" s="2">
        <v>1.75</v>
      </c>
      <c r="FA224" s="2">
        <v>1.2</v>
      </c>
      <c r="FB224" s="2">
        <v>56.3</v>
      </c>
      <c r="FC224" s="2">
        <v>1.29</v>
      </c>
      <c r="FD224" s="2">
        <v>46</v>
      </c>
      <c r="FE224" s="2">
        <v>0.98</v>
      </c>
      <c r="FF224" s="2">
        <v>62.9</v>
      </c>
      <c r="FG224" s="2">
        <v>36.1</v>
      </c>
      <c r="FH224" s="2">
        <v>26.8</v>
      </c>
      <c r="FI224" s="2">
        <v>0.37</v>
      </c>
      <c r="FK224" s="22">
        <v>9.6</v>
      </c>
      <c r="FL224" s="22">
        <v>10.9</v>
      </c>
      <c r="FM224" s="22">
        <v>0.39</v>
      </c>
      <c r="FN224" s="5">
        <v>3.5999999999999997E-2</v>
      </c>
      <c r="FR224" s="5">
        <f t="shared" si="12"/>
        <v>8.9</v>
      </c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>
        <v>2.74</v>
      </c>
      <c r="GF224" s="2">
        <v>1.73</v>
      </c>
      <c r="GG224" s="2">
        <v>1.17</v>
      </c>
      <c r="GH224" s="2">
        <v>57.3</v>
      </c>
      <c r="GI224" s="2">
        <v>1.34</v>
      </c>
      <c r="GJ224" s="2">
        <v>48.3</v>
      </c>
      <c r="GK224" s="2">
        <v>0.98</v>
      </c>
      <c r="GL224" s="2">
        <v>62.9</v>
      </c>
      <c r="GM224" s="2">
        <v>36.1</v>
      </c>
      <c r="GN224" s="2">
        <v>26.8</v>
      </c>
      <c r="GO224" s="2">
        <v>0.45</v>
      </c>
      <c r="GP224" s="2"/>
      <c r="GQ224" s="2">
        <v>8</v>
      </c>
      <c r="GR224" s="2">
        <v>8.1999999999999993</v>
      </c>
      <c r="GS224" s="3">
        <v>0.36</v>
      </c>
      <c r="GT224" s="2">
        <v>3.1E-2</v>
      </c>
      <c r="GU224" s="4"/>
      <c r="GV224" s="4"/>
      <c r="GW224" s="9"/>
      <c r="GX224" s="5">
        <f t="shared" si="13"/>
        <v>6.4</v>
      </c>
    </row>
    <row r="225" spans="1:207" s="5" customFormat="1" ht="11.95" customHeight="1" x14ac:dyDescent="0.3">
      <c r="A225" s="10" t="s">
        <v>256</v>
      </c>
      <c r="B225" s="11">
        <v>12</v>
      </c>
      <c r="C225" s="12">
        <v>17.8</v>
      </c>
      <c r="D225" s="13" t="s">
        <v>410</v>
      </c>
      <c r="E225" s="14" t="s">
        <v>459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15">
        <v>2.75</v>
      </c>
      <c r="R225" s="15">
        <v>1.91</v>
      </c>
      <c r="S225" s="15">
        <v>1.5</v>
      </c>
      <c r="T225" s="16">
        <v>45.4</v>
      </c>
      <c r="U225" s="15">
        <v>0.83</v>
      </c>
      <c r="V225" s="16">
        <v>27.3</v>
      </c>
      <c r="W225" s="15">
        <v>0.9</v>
      </c>
      <c r="X225" s="16">
        <v>53.9</v>
      </c>
      <c r="Y225" s="16">
        <v>30.1</v>
      </c>
      <c r="Z225" s="16">
        <v>23.8</v>
      </c>
      <c r="AA225" s="15">
        <v>-0.12</v>
      </c>
      <c r="AB225" s="15"/>
      <c r="AC225" s="15"/>
      <c r="AD225" s="4"/>
      <c r="AE225" s="15"/>
      <c r="AF225" s="4"/>
      <c r="AG225" s="6"/>
      <c r="AH225" s="6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15">
        <v>2.75</v>
      </c>
      <c r="AY225" s="15">
        <v>1.93</v>
      </c>
      <c r="AZ225" s="15">
        <v>1.46</v>
      </c>
      <c r="BA225" s="16">
        <v>46.8</v>
      </c>
      <c r="BB225" s="15">
        <v>0.88</v>
      </c>
      <c r="BC225" s="16">
        <v>31.7</v>
      </c>
      <c r="BD225" s="15">
        <v>0.99</v>
      </c>
      <c r="BE225" s="16">
        <v>53.9</v>
      </c>
      <c r="BF225" s="16">
        <v>30.1</v>
      </c>
      <c r="BG225" s="16">
        <v>23.8</v>
      </c>
      <c r="BH225" s="15">
        <v>7.0000000000000007E-2</v>
      </c>
      <c r="BI225" s="4"/>
      <c r="BJ225" s="4"/>
      <c r="BK225" s="4"/>
      <c r="BL225" s="8"/>
      <c r="CE225" s="2">
        <v>16.3</v>
      </c>
      <c r="CF225" s="2">
        <v>13</v>
      </c>
      <c r="CG225" s="2">
        <v>0.8</v>
      </c>
      <c r="CH225" s="2">
        <v>5.5E-2</v>
      </c>
      <c r="CI225" s="2">
        <v>13</v>
      </c>
      <c r="CJ225" s="2">
        <v>3.1E-2</v>
      </c>
      <c r="CK225" s="2">
        <v>8</v>
      </c>
      <c r="EY225" s="5">
        <v>2.75</v>
      </c>
      <c r="EZ225" s="5">
        <v>1.8</v>
      </c>
      <c r="FA225" s="5">
        <v>1.26</v>
      </c>
      <c r="FB225" s="5">
        <v>54.2</v>
      </c>
      <c r="FC225" s="5">
        <v>1.18</v>
      </c>
      <c r="FD225" s="5">
        <v>42.8</v>
      </c>
      <c r="FE225" s="5">
        <v>1</v>
      </c>
      <c r="FF225" s="5">
        <v>53.9</v>
      </c>
      <c r="FG225" s="5">
        <v>30.1</v>
      </c>
      <c r="FH225" s="5">
        <v>23.8</v>
      </c>
      <c r="FI225" s="5">
        <v>0.53</v>
      </c>
      <c r="FO225" s="5">
        <v>7</v>
      </c>
      <c r="FP225" s="5">
        <v>5.8</v>
      </c>
      <c r="FQ225" s="5">
        <v>0.83</v>
      </c>
      <c r="FR225" s="5" t="str">
        <f t="shared" si="12"/>
        <v/>
      </c>
      <c r="FS225" s="5">
        <v>2.5999999999999999E-2</v>
      </c>
      <c r="GE225" s="5">
        <v>2.75</v>
      </c>
      <c r="GF225" s="5">
        <v>1.78</v>
      </c>
      <c r="GG225" s="5">
        <v>1.24</v>
      </c>
      <c r="GH225" s="5">
        <v>55</v>
      </c>
      <c r="GI225" s="5">
        <v>1.22</v>
      </c>
      <c r="GJ225" s="5">
        <v>43.7</v>
      </c>
      <c r="GK225" s="5">
        <v>0.98</v>
      </c>
      <c r="GL225" s="5">
        <v>53.9</v>
      </c>
      <c r="GM225" s="5">
        <v>30.1</v>
      </c>
      <c r="GN225" s="5">
        <v>23.8</v>
      </c>
      <c r="GO225" s="5">
        <v>0.56999999999999995</v>
      </c>
      <c r="GU225" s="2">
        <v>5.4</v>
      </c>
      <c r="GV225" s="2">
        <v>4.0999999999999996</v>
      </c>
      <c r="GW225" s="2">
        <v>0.77</v>
      </c>
      <c r="GX225" s="5" t="str">
        <f t="shared" si="13"/>
        <v/>
      </c>
      <c r="GY225" s="2">
        <v>2.1999999999999999E-2</v>
      </c>
    </row>
    <row r="226" spans="1:207" s="5" customFormat="1" ht="11.95" customHeight="1" x14ac:dyDescent="0.3">
      <c r="A226" s="10" t="s">
        <v>273</v>
      </c>
      <c r="B226" s="11">
        <v>14</v>
      </c>
      <c r="C226" s="12">
        <v>1.8</v>
      </c>
      <c r="D226" s="13" t="s">
        <v>410</v>
      </c>
      <c r="E226" s="14" t="s">
        <v>459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15">
        <v>2.73</v>
      </c>
      <c r="R226" s="15">
        <v>1.93</v>
      </c>
      <c r="S226" s="15">
        <v>1.49</v>
      </c>
      <c r="T226" s="16">
        <v>45.2</v>
      </c>
      <c r="U226" s="15">
        <v>0.83</v>
      </c>
      <c r="V226" s="16">
        <v>29.1</v>
      </c>
      <c r="W226" s="15">
        <v>0.96</v>
      </c>
      <c r="X226" s="16">
        <v>59.2</v>
      </c>
      <c r="Y226" s="16">
        <v>33</v>
      </c>
      <c r="Z226" s="16">
        <v>26.2</v>
      </c>
      <c r="AA226" s="15">
        <v>-0.15</v>
      </c>
      <c r="AB226" s="15"/>
      <c r="AC226" s="15"/>
      <c r="AD226" s="4"/>
      <c r="AE226" s="15"/>
      <c r="AF226" s="4"/>
      <c r="AG226" s="6"/>
      <c r="AH226" s="6"/>
      <c r="AI226" s="2">
        <v>19.399999999999999</v>
      </c>
      <c r="AJ226" s="4">
        <v>20.8</v>
      </c>
      <c r="AK226" s="3">
        <v>0.22</v>
      </c>
      <c r="AL226" s="2">
        <v>0.113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15">
        <v>2.73</v>
      </c>
      <c r="AY226" s="15">
        <v>1.89</v>
      </c>
      <c r="AZ226" s="15">
        <v>1.42</v>
      </c>
      <c r="BA226" s="16">
        <v>48.1</v>
      </c>
      <c r="BB226" s="15">
        <v>0.93</v>
      </c>
      <c r="BC226" s="16">
        <v>33.5</v>
      </c>
      <c r="BD226" s="15">
        <v>0.99</v>
      </c>
      <c r="BE226" s="16">
        <v>59.2</v>
      </c>
      <c r="BF226" s="16">
        <v>33</v>
      </c>
      <c r="BG226" s="16">
        <v>26.2</v>
      </c>
      <c r="BH226" s="15">
        <v>0.02</v>
      </c>
      <c r="BI226" s="4"/>
      <c r="BJ226" s="4">
        <v>15.9</v>
      </c>
      <c r="BK226" s="2">
        <v>15.9</v>
      </c>
      <c r="BL226" s="3">
        <v>0.37</v>
      </c>
      <c r="BM226" s="2">
        <v>7.1999999999999995E-2</v>
      </c>
      <c r="BN226" s="17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>
        <v>2.73</v>
      </c>
      <c r="CX226" s="2">
        <v>1.8</v>
      </c>
      <c r="CY226" s="2">
        <v>1.28</v>
      </c>
      <c r="CZ226" s="2">
        <v>53.1</v>
      </c>
      <c r="DA226" s="2">
        <v>1.1299999999999999</v>
      </c>
      <c r="DB226" s="2">
        <v>40.700000000000003</v>
      </c>
      <c r="DC226" s="2">
        <v>0.98</v>
      </c>
      <c r="DD226" s="2">
        <v>59.2</v>
      </c>
      <c r="DE226" s="2">
        <v>33</v>
      </c>
      <c r="DF226" s="2">
        <v>26.2</v>
      </c>
      <c r="DG226" s="2">
        <v>0.28999999999999998</v>
      </c>
      <c r="DH226" s="2"/>
      <c r="DI226" s="3">
        <v>10.7</v>
      </c>
      <c r="DJ226" s="2">
        <v>11.3</v>
      </c>
      <c r="DK226" s="3">
        <v>0.39</v>
      </c>
      <c r="DL226" s="2">
        <v>5.6000000000000001E-2</v>
      </c>
      <c r="DM226" s="2"/>
      <c r="DN226" s="2"/>
      <c r="DO226" s="2"/>
      <c r="DP226" s="19"/>
      <c r="DX226" s="5">
        <v>2.73</v>
      </c>
      <c r="DY226" s="5">
        <v>1.79</v>
      </c>
      <c r="DZ226" s="5">
        <v>1.26</v>
      </c>
      <c r="EA226" s="5">
        <v>54</v>
      </c>
      <c r="EB226" s="5">
        <v>1.17</v>
      </c>
      <c r="EC226" s="5">
        <v>42.6</v>
      </c>
      <c r="ED226" s="5">
        <v>0.99</v>
      </c>
      <c r="EE226" s="5">
        <v>59.2</v>
      </c>
      <c r="EF226" s="5">
        <v>33</v>
      </c>
      <c r="EG226" s="5">
        <v>26.2</v>
      </c>
      <c r="EH226" s="5">
        <v>0.37</v>
      </c>
      <c r="EJ226" s="22">
        <v>7.8</v>
      </c>
      <c r="EK226" s="22">
        <v>7.8</v>
      </c>
      <c r="EL226" s="22">
        <v>0.4</v>
      </c>
      <c r="EM226" s="5">
        <v>3.6999999999999998E-2</v>
      </c>
      <c r="EO226" s="2"/>
      <c r="EP226" s="2"/>
      <c r="EQ226" s="19"/>
      <c r="EY226" s="2">
        <v>2.73</v>
      </c>
      <c r="EZ226" s="2">
        <v>1.76</v>
      </c>
      <c r="FA226" s="2">
        <v>1.22</v>
      </c>
      <c r="FB226" s="2">
        <v>55.4</v>
      </c>
      <c r="FC226" s="2">
        <v>1.24</v>
      </c>
      <c r="FD226" s="2">
        <v>44.4</v>
      </c>
      <c r="FE226" s="2">
        <v>0.98</v>
      </c>
      <c r="FF226" s="2">
        <v>59.2</v>
      </c>
      <c r="FG226" s="2">
        <v>33</v>
      </c>
      <c r="FH226" s="2">
        <v>26.2</v>
      </c>
      <c r="FI226" s="2">
        <v>0.44</v>
      </c>
      <c r="FK226" s="22">
        <v>7.6</v>
      </c>
      <c r="FL226" s="22">
        <v>8.1</v>
      </c>
      <c r="FM226" s="22">
        <v>0.38</v>
      </c>
      <c r="FN226" s="5">
        <v>3.6999999999999998E-2</v>
      </c>
      <c r="FR226" s="5">
        <f t="shared" si="12"/>
        <v>6.6</v>
      </c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>
        <v>2.73</v>
      </c>
      <c r="GF226" s="2">
        <v>1.75</v>
      </c>
      <c r="GG226" s="2">
        <v>1.2</v>
      </c>
      <c r="GH226" s="2">
        <v>56.1</v>
      </c>
      <c r="GI226" s="2">
        <v>1.28</v>
      </c>
      <c r="GJ226" s="2">
        <v>46.3</v>
      </c>
      <c r="GK226" s="2">
        <v>0.99</v>
      </c>
      <c r="GL226" s="2">
        <v>59.2</v>
      </c>
      <c r="GM226" s="2">
        <v>33</v>
      </c>
      <c r="GN226" s="2">
        <v>26.2</v>
      </c>
      <c r="GO226" s="2">
        <v>0.51</v>
      </c>
      <c r="GP226" s="2"/>
      <c r="GQ226" s="2">
        <v>8.1</v>
      </c>
      <c r="GR226" s="2">
        <v>9.1999999999999993</v>
      </c>
      <c r="GS226" s="3">
        <v>0.34</v>
      </c>
      <c r="GT226" s="2">
        <v>3.2000000000000001E-2</v>
      </c>
      <c r="GU226" s="4"/>
      <c r="GV226" s="4"/>
      <c r="GW226" s="9"/>
      <c r="GX226" s="5">
        <f t="shared" si="13"/>
        <v>7.2</v>
      </c>
    </row>
    <row r="227" spans="1:207" s="5" customFormat="1" ht="11.95" customHeight="1" x14ac:dyDescent="0.3">
      <c r="A227" s="10" t="s">
        <v>317</v>
      </c>
      <c r="B227" s="11">
        <v>17</v>
      </c>
      <c r="C227" s="12">
        <v>11.8</v>
      </c>
      <c r="D227" s="13" t="s">
        <v>410</v>
      </c>
      <c r="E227" s="14" t="s">
        <v>459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15">
        <v>2.73</v>
      </c>
      <c r="R227" s="15">
        <v>1.95</v>
      </c>
      <c r="S227" s="15">
        <v>1.52</v>
      </c>
      <c r="T227" s="16">
        <v>44.4</v>
      </c>
      <c r="U227" s="15">
        <v>0.8</v>
      </c>
      <c r="V227" s="16">
        <v>28.5</v>
      </c>
      <c r="W227" s="15">
        <v>0.97</v>
      </c>
      <c r="X227" s="16">
        <v>57.9</v>
      </c>
      <c r="Y227" s="16">
        <v>33.799999999999997</v>
      </c>
      <c r="Z227" s="16">
        <v>24.1</v>
      </c>
      <c r="AA227" s="15">
        <v>-0.22</v>
      </c>
      <c r="AB227" s="15"/>
      <c r="AC227" s="15"/>
      <c r="AD227" s="4"/>
      <c r="AE227" s="15"/>
      <c r="AF227" s="4"/>
      <c r="AG227" s="6"/>
      <c r="AH227" s="6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15">
        <v>2.73</v>
      </c>
      <c r="AY227" s="15">
        <v>1.91</v>
      </c>
      <c r="AZ227" s="15">
        <v>1.44</v>
      </c>
      <c r="BA227" s="16">
        <v>47.2</v>
      </c>
      <c r="BB227" s="15">
        <v>0.89</v>
      </c>
      <c r="BC227" s="16">
        <v>32.4</v>
      </c>
      <c r="BD227" s="15">
        <v>0.99</v>
      </c>
      <c r="BE227" s="16">
        <v>57.9</v>
      </c>
      <c r="BF227" s="16">
        <v>33.799999999999997</v>
      </c>
      <c r="BG227" s="16">
        <v>24.1</v>
      </c>
      <c r="BH227" s="15">
        <v>-0.06</v>
      </c>
      <c r="BI227" s="4"/>
      <c r="BJ227" s="4"/>
      <c r="BK227" s="4"/>
      <c r="BL227" s="8"/>
      <c r="CE227" s="2">
        <v>19.8</v>
      </c>
      <c r="CF227" s="2">
        <v>15.5</v>
      </c>
      <c r="CG227" s="2">
        <v>0.78</v>
      </c>
      <c r="CH227" s="2">
        <v>5.6000000000000001E-2</v>
      </c>
      <c r="CI227" s="2">
        <v>16</v>
      </c>
      <c r="CJ227" s="2">
        <v>0.03</v>
      </c>
      <c r="CK227" s="2">
        <v>10</v>
      </c>
      <c r="EY227" s="5">
        <v>2.73</v>
      </c>
      <c r="EZ227" s="5">
        <v>1.78</v>
      </c>
      <c r="FA227" s="5">
        <v>1.24</v>
      </c>
      <c r="FB227" s="5">
        <v>54.5</v>
      </c>
      <c r="FC227" s="5">
        <v>1.2</v>
      </c>
      <c r="FD227" s="5">
        <v>43.4</v>
      </c>
      <c r="FE227" s="5">
        <v>0.99</v>
      </c>
      <c r="FF227" s="5">
        <v>57.9</v>
      </c>
      <c r="FG227" s="5">
        <v>33.799999999999997</v>
      </c>
      <c r="FH227" s="5">
        <v>24.1</v>
      </c>
      <c r="FI227" s="5">
        <v>0.4</v>
      </c>
      <c r="FO227" s="5">
        <v>7.7</v>
      </c>
      <c r="FP227" s="5">
        <v>7</v>
      </c>
      <c r="FQ227" s="5">
        <v>0.91</v>
      </c>
      <c r="FR227" s="5" t="str">
        <f t="shared" si="12"/>
        <v/>
      </c>
      <c r="FS227" s="5">
        <v>0.03</v>
      </c>
      <c r="GE227" s="5">
        <v>2.73</v>
      </c>
      <c r="GF227" s="5">
        <v>1.76</v>
      </c>
      <c r="GG227" s="5">
        <v>1.22</v>
      </c>
      <c r="GH227" s="5">
        <v>55.2</v>
      </c>
      <c r="GI227" s="5">
        <v>1.23</v>
      </c>
      <c r="GJ227" s="5">
        <v>44.2</v>
      </c>
      <c r="GK227" s="5">
        <v>0.98</v>
      </c>
      <c r="GL227" s="5">
        <v>57.9</v>
      </c>
      <c r="GM227" s="5">
        <v>33.799999999999997</v>
      </c>
      <c r="GN227" s="5">
        <v>24.1</v>
      </c>
      <c r="GO227" s="5">
        <v>0.43</v>
      </c>
      <c r="GU227" s="2">
        <v>7.9</v>
      </c>
      <c r="GV227" s="2">
        <v>6.2</v>
      </c>
      <c r="GW227" s="2">
        <v>0.78</v>
      </c>
      <c r="GX227" s="5" t="str">
        <f t="shared" si="13"/>
        <v/>
      </c>
      <c r="GY227" s="2">
        <v>2.4E-2</v>
      </c>
    </row>
    <row r="228" spans="1:207" s="5" customFormat="1" ht="11.95" customHeight="1" x14ac:dyDescent="0.3">
      <c r="A228" s="10" t="s">
        <v>54</v>
      </c>
      <c r="B228" s="10" t="s">
        <v>429</v>
      </c>
      <c r="C228" s="12">
        <v>11.4</v>
      </c>
      <c r="D228" s="13" t="s">
        <v>411</v>
      </c>
      <c r="E228" s="14" t="s">
        <v>459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15">
        <v>2.73</v>
      </c>
      <c r="R228" s="15">
        <v>1.93</v>
      </c>
      <c r="S228" s="15">
        <v>1.49</v>
      </c>
      <c r="T228" s="16">
        <v>45.4</v>
      </c>
      <c r="U228" s="15">
        <v>0.83</v>
      </c>
      <c r="V228" s="16">
        <v>29.4</v>
      </c>
      <c r="W228" s="15">
        <v>0.97</v>
      </c>
      <c r="X228" s="16">
        <v>50.1</v>
      </c>
      <c r="Y228" s="16">
        <v>27.6</v>
      </c>
      <c r="Z228" s="16">
        <v>22.5</v>
      </c>
      <c r="AA228" s="15">
        <v>0.08</v>
      </c>
      <c r="AB228" s="15"/>
      <c r="AC228" s="15"/>
      <c r="AD228" s="4"/>
      <c r="AE228" s="15"/>
      <c r="AF228" s="4"/>
      <c r="AG228" s="6"/>
      <c r="AH228" s="6"/>
      <c r="AI228" s="4"/>
      <c r="AJ228" s="4"/>
      <c r="AK228" s="4"/>
      <c r="AL228" s="7"/>
      <c r="AM228" s="23"/>
      <c r="AN228" s="23"/>
      <c r="AV228" s="24"/>
      <c r="AW228" s="24"/>
      <c r="AX228" s="24"/>
      <c r="AY228" s="24"/>
      <c r="FR228" s="5" t="str">
        <f t="shared" si="12"/>
        <v/>
      </c>
      <c r="GX228" s="5" t="str">
        <f t="shared" si="13"/>
        <v/>
      </c>
    </row>
    <row r="229" spans="1:207" s="5" customFormat="1" ht="11.95" customHeight="1" x14ac:dyDescent="0.3">
      <c r="A229" s="10" t="s">
        <v>93</v>
      </c>
      <c r="B229" s="10" t="s">
        <v>431</v>
      </c>
      <c r="C229" s="12">
        <v>20.399999999999999</v>
      </c>
      <c r="D229" s="13" t="s">
        <v>410</v>
      </c>
      <c r="E229" s="14" t="s">
        <v>459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15">
        <v>2.77</v>
      </c>
      <c r="R229" s="15">
        <v>1.95</v>
      </c>
      <c r="S229" s="15">
        <v>1.49</v>
      </c>
      <c r="T229" s="16">
        <v>46.1</v>
      </c>
      <c r="U229" s="15">
        <v>0.86</v>
      </c>
      <c r="V229" s="16">
        <v>30.7</v>
      </c>
      <c r="W229" s="15">
        <v>0.99</v>
      </c>
      <c r="X229" s="16">
        <v>56.5</v>
      </c>
      <c r="Y229" s="16">
        <v>33.1</v>
      </c>
      <c r="Z229" s="16">
        <v>23.4</v>
      </c>
      <c r="AA229" s="15">
        <v>-0.1</v>
      </c>
      <c r="AB229" s="15"/>
      <c r="AC229" s="15"/>
      <c r="AD229" s="4"/>
      <c r="AE229" s="15"/>
      <c r="AF229" s="4"/>
      <c r="AG229" s="6"/>
      <c r="AH229" s="6"/>
      <c r="AI229" s="4"/>
      <c r="AJ229" s="4"/>
      <c r="AK229" s="4"/>
      <c r="AL229" s="7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15">
        <v>2.77</v>
      </c>
      <c r="AY229" s="15">
        <v>1.9</v>
      </c>
      <c r="AZ229" s="15">
        <v>1.44</v>
      </c>
      <c r="BA229" s="16">
        <v>48.2</v>
      </c>
      <c r="BB229" s="15">
        <v>0.93</v>
      </c>
      <c r="BC229" s="16">
        <v>32.5</v>
      </c>
      <c r="BD229" s="15">
        <v>0.97</v>
      </c>
      <c r="BE229" s="16">
        <v>56.5</v>
      </c>
      <c r="BF229" s="16">
        <v>33.1</v>
      </c>
      <c r="BG229" s="16">
        <v>23.4</v>
      </c>
      <c r="BH229" s="15">
        <v>-0.02</v>
      </c>
      <c r="BI229" s="4"/>
      <c r="BJ229" s="4"/>
      <c r="BK229" s="4"/>
      <c r="BL229" s="8"/>
      <c r="BN229" s="20">
        <v>1.24E-2</v>
      </c>
      <c r="BO229" s="21">
        <v>1.8E-3</v>
      </c>
      <c r="BP229" s="5">
        <v>2.1547443547174802E-6</v>
      </c>
      <c r="BQ229" s="5">
        <v>135</v>
      </c>
      <c r="BR229" s="5">
        <v>0.67</v>
      </c>
      <c r="BS229" s="5">
        <v>10200</v>
      </c>
      <c r="BT229" s="5">
        <v>0.71199999999999997</v>
      </c>
      <c r="BU229" s="5">
        <v>18100</v>
      </c>
      <c r="BV229" s="5">
        <v>65</v>
      </c>
      <c r="BW229" s="5">
        <v>20</v>
      </c>
      <c r="BX229" s="2">
        <v>38</v>
      </c>
      <c r="BY229" s="2">
        <v>12</v>
      </c>
      <c r="BZ229" s="5">
        <v>66700</v>
      </c>
      <c r="CA229" s="5">
        <v>0.19</v>
      </c>
      <c r="CB229" s="5">
        <v>-0.4</v>
      </c>
      <c r="CC229" s="5">
        <v>1.5189999999999999</v>
      </c>
      <c r="CD229" s="5">
        <v>139.99999999999997</v>
      </c>
      <c r="FR229" s="5" t="str">
        <f t="shared" si="12"/>
        <v/>
      </c>
      <c r="GX229" s="5" t="str">
        <f t="shared" si="13"/>
        <v/>
      </c>
    </row>
    <row r="230" spans="1:207" s="5" customFormat="1" ht="11.95" customHeight="1" x14ac:dyDescent="0.3">
      <c r="A230" s="10" t="s">
        <v>94</v>
      </c>
      <c r="B230" s="10" t="s">
        <v>431</v>
      </c>
      <c r="C230" s="12">
        <v>24.8</v>
      </c>
      <c r="D230" s="13" t="s">
        <v>411</v>
      </c>
      <c r="E230" s="14" t="s">
        <v>459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15">
        <v>2.74</v>
      </c>
      <c r="R230" s="15">
        <v>1.9</v>
      </c>
      <c r="S230" s="15">
        <v>1.47</v>
      </c>
      <c r="T230" s="16">
        <v>46.4</v>
      </c>
      <c r="U230" s="15">
        <v>0.86</v>
      </c>
      <c r="V230" s="16">
        <v>29.3</v>
      </c>
      <c r="W230" s="15">
        <v>0.93</v>
      </c>
      <c r="X230" s="16">
        <v>50</v>
      </c>
      <c r="Y230" s="16">
        <v>27.3</v>
      </c>
      <c r="Z230" s="16">
        <v>22.7</v>
      </c>
      <c r="AA230" s="15">
        <v>0.09</v>
      </c>
      <c r="AB230" s="15"/>
      <c r="AC230" s="15"/>
      <c r="AD230" s="4"/>
      <c r="AE230" s="15"/>
      <c r="AF230" s="4"/>
      <c r="AG230" s="6"/>
      <c r="AH230" s="6"/>
      <c r="AI230" s="4"/>
      <c r="AJ230" s="4"/>
      <c r="AK230" s="4"/>
      <c r="AL230" s="7"/>
      <c r="AM230" s="23"/>
      <c r="AN230" s="23"/>
      <c r="AV230" s="24"/>
      <c r="AW230" s="24"/>
      <c r="AX230" s="24"/>
      <c r="AY230" s="24"/>
      <c r="FR230" s="5" t="str">
        <f t="shared" si="12"/>
        <v/>
      </c>
      <c r="GX230" s="5" t="str">
        <f t="shared" si="13"/>
        <v/>
      </c>
    </row>
    <row r="231" spans="1:207" s="5" customFormat="1" ht="11.95" customHeight="1" x14ac:dyDescent="0.3">
      <c r="A231" s="10" t="s">
        <v>123</v>
      </c>
      <c r="B231" s="10" t="s">
        <v>433</v>
      </c>
      <c r="C231" s="12">
        <v>21.8</v>
      </c>
      <c r="D231" s="13" t="s">
        <v>425</v>
      </c>
      <c r="E231" s="14" t="s">
        <v>459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15">
        <v>2.75</v>
      </c>
      <c r="R231" s="15">
        <v>1.91</v>
      </c>
      <c r="S231" s="15">
        <v>1.48</v>
      </c>
      <c r="T231" s="16">
        <v>46.1</v>
      </c>
      <c r="U231" s="15">
        <v>0.85</v>
      </c>
      <c r="V231" s="16">
        <v>28.8</v>
      </c>
      <c r="W231" s="15">
        <v>0.93</v>
      </c>
      <c r="X231" s="16">
        <v>64.5</v>
      </c>
      <c r="Y231" s="16">
        <v>36.6</v>
      </c>
      <c r="Z231" s="16">
        <v>27.9</v>
      </c>
      <c r="AA231" s="15">
        <v>-0.28000000000000003</v>
      </c>
      <c r="AB231" s="15"/>
      <c r="AC231" s="15"/>
      <c r="AD231" s="4"/>
      <c r="AE231" s="15"/>
      <c r="AF231" s="4"/>
      <c r="AG231" s="6"/>
      <c r="AH231" s="6"/>
      <c r="AI231" s="4"/>
      <c r="AJ231" s="4"/>
      <c r="AK231" s="4"/>
      <c r="AL231" s="4"/>
      <c r="AM231" s="23"/>
      <c r="AN231" s="23"/>
      <c r="AV231" s="24"/>
      <c r="AW231" s="24"/>
      <c r="AX231" s="24"/>
      <c r="AY231" s="24"/>
      <c r="FR231" s="5" t="str">
        <f t="shared" si="12"/>
        <v/>
      </c>
      <c r="GX231" s="5" t="str">
        <f t="shared" si="13"/>
        <v/>
      </c>
    </row>
    <row r="232" spans="1:207" s="5" customFormat="1" ht="11.95" customHeight="1" x14ac:dyDescent="0.3">
      <c r="A232" s="10" t="s">
        <v>124</v>
      </c>
      <c r="B232" s="10" t="s">
        <v>433</v>
      </c>
      <c r="C232" s="12">
        <v>25.8</v>
      </c>
      <c r="D232" s="13" t="s">
        <v>410</v>
      </c>
      <c r="E232" s="14" t="s">
        <v>459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15">
        <v>2.72</v>
      </c>
      <c r="R232" s="15">
        <v>1.92</v>
      </c>
      <c r="S232" s="15">
        <v>1.5</v>
      </c>
      <c r="T232" s="16">
        <v>44.7</v>
      </c>
      <c r="U232" s="15">
        <v>0.81</v>
      </c>
      <c r="V232" s="16">
        <v>27.6</v>
      </c>
      <c r="W232" s="15">
        <v>0.93</v>
      </c>
      <c r="X232" s="16">
        <v>52.8</v>
      </c>
      <c r="Y232" s="16">
        <v>29.4</v>
      </c>
      <c r="Z232" s="16">
        <v>23.4</v>
      </c>
      <c r="AA232" s="15">
        <v>-0.08</v>
      </c>
      <c r="AB232" s="15"/>
      <c r="AC232" s="15"/>
      <c r="AD232" s="4"/>
      <c r="AE232" s="15"/>
      <c r="AF232" s="4"/>
      <c r="AG232" s="6"/>
      <c r="AH232" s="6"/>
      <c r="AI232" s="4"/>
      <c r="AJ232" s="4"/>
      <c r="AK232" s="4"/>
      <c r="AL232" s="4"/>
      <c r="AM232" s="23"/>
      <c r="AN232" s="23"/>
      <c r="AV232" s="24"/>
      <c r="AW232" s="24"/>
      <c r="AX232" s="24"/>
      <c r="AY232" s="24"/>
      <c r="FR232" s="5" t="str">
        <f t="shared" si="12"/>
        <v/>
      </c>
      <c r="GX232" s="5" t="str">
        <f t="shared" si="13"/>
        <v/>
      </c>
    </row>
    <row r="233" spans="1:207" s="5" customFormat="1" ht="11.95" customHeight="1" x14ac:dyDescent="0.3">
      <c r="A233" s="10" t="s">
        <v>144</v>
      </c>
      <c r="B233" s="10" t="s">
        <v>437</v>
      </c>
      <c r="C233" s="12">
        <v>7.8</v>
      </c>
      <c r="D233" s="13" t="s">
        <v>410</v>
      </c>
      <c r="E233" s="14" t="s">
        <v>459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15">
        <v>2.72</v>
      </c>
      <c r="R233" s="15">
        <v>1.94</v>
      </c>
      <c r="S233" s="15">
        <v>1.49</v>
      </c>
      <c r="T233" s="16">
        <v>45.3</v>
      </c>
      <c r="U233" s="15">
        <v>0.83</v>
      </c>
      <c r="V233" s="16">
        <v>30.4</v>
      </c>
      <c r="W233" s="15">
        <v>1</v>
      </c>
      <c r="X233" s="16">
        <v>53.9</v>
      </c>
      <c r="Y233" s="16">
        <v>31.1</v>
      </c>
      <c r="Z233" s="16">
        <v>22.8</v>
      </c>
      <c r="AA233" s="15">
        <v>-0.03</v>
      </c>
      <c r="AB233" s="15"/>
      <c r="AC233" s="15"/>
      <c r="AD233" s="4"/>
      <c r="AE233" s="15"/>
      <c r="AF233" s="4"/>
      <c r="AG233" s="6"/>
      <c r="AH233" s="6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15">
        <v>2.72</v>
      </c>
      <c r="AY233" s="15">
        <v>1.9</v>
      </c>
      <c r="AZ233" s="15">
        <v>1.44</v>
      </c>
      <c r="BA233" s="16">
        <v>47.2</v>
      </c>
      <c r="BB233" s="15">
        <v>0.89</v>
      </c>
      <c r="BC233" s="16">
        <v>32.5</v>
      </c>
      <c r="BD233" s="15">
        <v>0.99</v>
      </c>
      <c r="BE233" s="16">
        <v>53.9</v>
      </c>
      <c r="BF233" s="16">
        <v>31.1</v>
      </c>
      <c r="BG233" s="16">
        <v>22.8</v>
      </c>
      <c r="BH233" s="15">
        <v>0.06</v>
      </c>
      <c r="BI233" s="4"/>
      <c r="BJ233" s="4"/>
      <c r="BK233" s="4"/>
      <c r="BL233" s="8"/>
      <c r="BN233" s="20">
        <v>2.52E-2</v>
      </c>
      <c r="BO233" s="21">
        <v>1.25E-3</v>
      </c>
      <c r="BP233" s="5">
        <v>5.4040459772147699E-6</v>
      </c>
      <c r="BQ233" s="5">
        <v>135</v>
      </c>
      <c r="BR233" s="5">
        <v>0.69</v>
      </c>
      <c r="BS233" s="5">
        <v>10000</v>
      </c>
      <c r="BT233" s="5">
        <v>0.86299999999999999</v>
      </c>
      <c r="BU233" s="5">
        <v>17600</v>
      </c>
      <c r="BV233" s="5">
        <v>60</v>
      </c>
      <c r="BW233" s="5">
        <v>18</v>
      </c>
      <c r="BX233" s="2">
        <v>37</v>
      </c>
      <c r="BY233" s="2">
        <v>11</v>
      </c>
      <c r="BZ233" s="5">
        <v>65099.999999999993</v>
      </c>
      <c r="CA233" s="5">
        <v>0.22</v>
      </c>
      <c r="CB233" s="5">
        <v>-0.8</v>
      </c>
      <c r="CC233" s="5">
        <v>1.6359999999999999</v>
      </c>
      <c r="CD233" s="5">
        <v>91.000000000000028</v>
      </c>
      <c r="FR233" s="5" t="str">
        <f t="shared" si="12"/>
        <v/>
      </c>
      <c r="GX233" s="5" t="str">
        <f t="shared" si="13"/>
        <v/>
      </c>
    </row>
    <row r="234" spans="1:207" s="5" customFormat="1" ht="11.95" customHeight="1" x14ac:dyDescent="0.3">
      <c r="A234" s="10" t="s">
        <v>204</v>
      </c>
      <c r="B234" s="10" t="s">
        <v>441</v>
      </c>
      <c r="C234" s="12">
        <v>29.8</v>
      </c>
      <c r="D234" s="13" t="s">
        <v>410</v>
      </c>
      <c r="E234" s="14" t="s">
        <v>459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15">
        <v>2.74</v>
      </c>
      <c r="R234" s="15">
        <v>1.94</v>
      </c>
      <c r="S234" s="15">
        <v>1.52</v>
      </c>
      <c r="T234" s="16">
        <v>44.5</v>
      </c>
      <c r="U234" s="15">
        <v>0.8</v>
      </c>
      <c r="V234" s="16">
        <v>27.5</v>
      </c>
      <c r="W234" s="15">
        <v>0.94</v>
      </c>
      <c r="X234" s="16">
        <v>51.7</v>
      </c>
      <c r="Y234" s="16">
        <v>28.6</v>
      </c>
      <c r="Z234" s="16">
        <v>23.1</v>
      </c>
      <c r="AA234" s="15">
        <v>-0.05</v>
      </c>
      <c r="AB234" s="15"/>
      <c r="AC234" s="15"/>
      <c r="AD234" s="4"/>
      <c r="AE234" s="15"/>
      <c r="AF234" s="4"/>
      <c r="AG234" s="6"/>
      <c r="AH234" s="6"/>
      <c r="AI234" s="4"/>
      <c r="AJ234" s="4"/>
      <c r="AK234" s="4"/>
      <c r="AL234" s="4"/>
      <c r="AM234" s="23"/>
      <c r="AN234" s="23"/>
      <c r="AV234" s="24"/>
      <c r="AW234" s="24"/>
      <c r="AX234" s="24"/>
      <c r="AY234" s="24"/>
      <c r="FR234" s="5" t="str">
        <f t="shared" si="12"/>
        <v/>
      </c>
      <c r="GX234" s="5" t="str">
        <f t="shared" si="13"/>
        <v/>
      </c>
    </row>
    <row r="235" spans="1:207" s="5" customFormat="1" ht="11.95" customHeight="1" x14ac:dyDescent="0.3">
      <c r="A235" s="10" t="s">
        <v>210</v>
      </c>
      <c r="B235" s="10" t="s">
        <v>442</v>
      </c>
      <c r="C235" s="12">
        <v>6.8</v>
      </c>
      <c r="D235" s="13" t="s">
        <v>410</v>
      </c>
      <c r="E235" s="14" t="s">
        <v>459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15">
        <v>2.74</v>
      </c>
      <c r="R235" s="15">
        <v>1.94</v>
      </c>
      <c r="S235" s="15">
        <v>1.51</v>
      </c>
      <c r="T235" s="16">
        <v>44.7</v>
      </c>
      <c r="U235" s="15">
        <v>0.81</v>
      </c>
      <c r="V235" s="16">
        <v>28.1</v>
      </c>
      <c r="W235" s="15">
        <v>0.95</v>
      </c>
      <c r="X235" s="16">
        <v>57.2</v>
      </c>
      <c r="Y235" s="16">
        <v>32.799999999999997</v>
      </c>
      <c r="Z235" s="16">
        <v>24.4</v>
      </c>
      <c r="AA235" s="15">
        <v>-0.19</v>
      </c>
      <c r="AB235" s="15"/>
      <c r="AC235" s="15"/>
      <c r="AD235" s="4"/>
      <c r="AE235" s="15"/>
      <c r="AF235" s="4"/>
      <c r="AG235" s="6"/>
      <c r="AH235" s="6"/>
      <c r="AI235" s="4"/>
      <c r="AJ235" s="4"/>
      <c r="AK235" s="4"/>
      <c r="AL235" s="4"/>
      <c r="AM235" s="23"/>
      <c r="AN235" s="23"/>
      <c r="AV235" s="24"/>
      <c r="AW235" s="24"/>
      <c r="AX235" s="24"/>
      <c r="AY235" s="24"/>
      <c r="FR235" s="5" t="str">
        <f t="shared" si="12"/>
        <v/>
      </c>
      <c r="GX235" s="5" t="str">
        <f t="shared" si="13"/>
        <v/>
      </c>
    </row>
    <row r="236" spans="1:207" s="5" customFormat="1" ht="11.95" customHeight="1" x14ac:dyDescent="0.3">
      <c r="A236" s="10" t="s">
        <v>211</v>
      </c>
      <c r="B236" s="10" t="s">
        <v>442</v>
      </c>
      <c r="C236" s="12">
        <v>7.4</v>
      </c>
      <c r="D236" s="13" t="s">
        <v>410</v>
      </c>
      <c r="E236" s="14" t="s">
        <v>459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15">
        <v>2.75</v>
      </c>
      <c r="R236" s="15">
        <v>1.96</v>
      </c>
      <c r="S236" s="15">
        <v>1.51</v>
      </c>
      <c r="T236" s="16">
        <v>45</v>
      </c>
      <c r="U236" s="15">
        <v>0.82</v>
      </c>
      <c r="V236" s="16">
        <v>29.7</v>
      </c>
      <c r="W236" s="15">
        <v>1</v>
      </c>
      <c r="X236" s="16">
        <v>57.3</v>
      </c>
      <c r="Y236" s="16">
        <v>34.5</v>
      </c>
      <c r="Z236" s="16">
        <v>22.8</v>
      </c>
      <c r="AA236" s="15">
        <v>-0.21</v>
      </c>
      <c r="AB236" s="15"/>
      <c r="AC236" s="15"/>
      <c r="AD236" s="4"/>
      <c r="AE236" s="15"/>
      <c r="AF236" s="4"/>
      <c r="AG236" s="6"/>
      <c r="AH236" s="6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15">
        <v>2.75</v>
      </c>
      <c r="AY236" s="15">
        <v>1.92</v>
      </c>
      <c r="AZ236" s="15">
        <v>1.46</v>
      </c>
      <c r="BA236" s="16">
        <v>47</v>
      </c>
      <c r="BB236" s="15">
        <v>0.89</v>
      </c>
      <c r="BC236" s="16">
        <v>31.6</v>
      </c>
      <c r="BD236" s="15">
        <v>0.98</v>
      </c>
      <c r="BE236" s="16">
        <v>57.3</v>
      </c>
      <c r="BF236" s="16">
        <v>34.5</v>
      </c>
      <c r="BG236" s="16">
        <v>22.8</v>
      </c>
      <c r="BH236" s="15">
        <v>-0.13</v>
      </c>
      <c r="BI236" s="4"/>
      <c r="BJ236" s="4"/>
      <c r="BK236" s="4"/>
      <c r="BL236" s="8"/>
      <c r="BN236" s="20">
        <v>0.03</v>
      </c>
      <c r="BO236" s="21">
        <v>1.64E-3</v>
      </c>
      <c r="BP236" s="5">
        <v>5.3718681730393284E-6</v>
      </c>
      <c r="BQ236" s="5">
        <v>135</v>
      </c>
      <c r="BR236" s="5">
        <v>0.69</v>
      </c>
      <c r="BS236" s="5">
        <v>11400</v>
      </c>
      <c r="BT236" s="5">
        <v>0.745</v>
      </c>
      <c r="BU236" s="5">
        <v>19300</v>
      </c>
      <c r="BV236" s="5">
        <v>73</v>
      </c>
      <c r="BW236" s="5">
        <v>20</v>
      </c>
      <c r="BX236" s="2">
        <v>37</v>
      </c>
      <c r="BY236" s="2">
        <v>11</v>
      </c>
      <c r="BZ236" s="5">
        <v>71900</v>
      </c>
      <c r="CA236" s="5">
        <v>0.2</v>
      </c>
      <c r="CB236" s="5">
        <v>-1.4</v>
      </c>
      <c r="CC236" s="5">
        <v>1.7929999999999999</v>
      </c>
      <c r="CD236" s="5">
        <v>115.00000000000001</v>
      </c>
      <c r="FR236" s="5" t="str">
        <f t="shared" si="12"/>
        <v/>
      </c>
      <c r="GX236" s="5" t="str">
        <f t="shared" si="13"/>
        <v/>
      </c>
    </row>
    <row r="237" spans="1:207" s="5" customFormat="1" ht="11.95" customHeight="1" x14ac:dyDescent="0.3">
      <c r="A237" s="10" t="s">
        <v>215</v>
      </c>
      <c r="B237" s="10" t="s">
        <v>442</v>
      </c>
      <c r="C237" s="12">
        <v>11.4</v>
      </c>
      <c r="D237" s="13" t="s">
        <v>410</v>
      </c>
      <c r="E237" s="14" t="s">
        <v>459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15">
        <v>2.75</v>
      </c>
      <c r="R237" s="15">
        <v>1.96</v>
      </c>
      <c r="S237" s="15">
        <v>1.51</v>
      </c>
      <c r="T237" s="16">
        <v>45</v>
      </c>
      <c r="U237" s="15">
        <v>0.82</v>
      </c>
      <c r="V237" s="16">
        <v>29.5</v>
      </c>
      <c r="W237" s="15">
        <v>0.99</v>
      </c>
      <c r="X237" s="16">
        <v>57.6</v>
      </c>
      <c r="Y237" s="16">
        <v>32.799999999999997</v>
      </c>
      <c r="Z237" s="16">
        <v>24.8</v>
      </c>
      <c r="AA237" s="15">
        <v>-0.13</v>
      </c>
      <c r="AB237" s="15"/>
      <c r="AC237" s="15"/>
      <c r="AD237" s="4"/>
      <c r="AE237" s="15"/>
      <c r="AF237" s="4"/>
      <c r="AG237" s="6"/>
      <c r="AH237" s="6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15">
        <v>2.75</v>
      </c>
      <c r="AY237" s="15">
        <v>1.92</v>
      </c>
      <c r="AZ237" s="15">
        <v>1.45</v>
      </c>
      <c r="BA237" s="16">
        <v>47.4</v>
      </c>
      <c r="BB237" s="15">
        <v>0.9</v>
      </c>
      <c r="BC237" s="16">
        <v>32.4</v>
      </c>
      <c r="BD237" s="15">
        <v>0.99</v>
      </c>
      <c r="BE237" s="16">
        <v>57.6</v>
      </c>
      <c r="BF237" s="16">
        <v>32.799999999999997</v>
      </c>
      <c r="BG237" s="16">
        <v>24.8</v>
      </c>
      <c r="BH237" s="15">
        <v>-0.02</v>
      </c>
      <c r="BI237" s="4"/>
      <c r="BJ237" s="4"/>
      <c r="BK237" s="4"/>
      <c r="BL237" s="8"/>
      <c r="BN237" s="20">
        <v>5.4000000000000003E-3</v>
      </c>
      <c r="BO237" s="21">
        <v>1.4599999999999999E-3</v>
      </c>
      <c r="BP237" s="5">
        <v>7.9067016156599194E-7</v>
      </c>
      <c r="BQ237" s="5">
        <v>135</v>
      </c>
      <c r="BR237" s="5">
        <v>0.67</v>
      </c>
      <c r="BS237" s="5">
        <v>10900</v>
      </c>
      <c r="BT237" s="5">
        <v>0.746</v>
      </c>
      <c r="BU237" s="5">
        <v>19500</v>
      </c>
      <c r="BV237" s="5">
        <v>68</v>
      </c>
      <c r="BW237" s="5">
        <v>19</v>
      </c>
      <c r="BX237" s="2">
        <v>37</v>
      </c>
      <c r="BY237" s="2">
        <v>10</v>
      </c>
      <c r="BZ237" s="5">
        <v>53200</v>
      </c>
      <c r="CA237" s="5">
        <v>0.21</v>
      </c>
      <c r="CB237" s="5">
        <v>-0.5</v>
      </c>
      <c r="CC237" s="5">
        <v>1.7270000000000001</v>
      </c>
      <c r="CD237" s="5">
        <v>141</v>
      </c>
      <c r="FR237" s="5" t="str">
        <f t="shared" si="12"/>
        <v/>
      </c>
      <c r="GX237" s="5" t="str">
        <f t="shared" si="13"/>
        <v/>
      </c>
    </row>
    <row r="238" spans="1:207" s="5" customFormat="1" ht="11.95" customHeight="1" x14ac:dyDescent="0.3">
      <c r="A238" s="10" t="s">
        <v>217</v>
      </c>
      <c r="B238" s="10" t="s">
        <v>442</v>
      </c>
      <c r="C238" s="12">
        <v>19.8</v>
      </c>
      <c r="D238" s="13" t="s">
        <v>411</v>
      </c>
      <c r="E238" s="14" t="s">
        <v>459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15">
        <v>2.75</v>
      </c>
      <c r="R238" s="15">
        <v>1.95</v>
      </c>
      <c r="S238" s="15">
        <v>1.5</v>
      </c>
      <c r="T238" s="16">
        <v>45.3</v>
      </c>
      <c r="U238" s="15">
        <v>0.83</v>
      </c>
      <c r="V238" s="16">
        <v>29.7</v>
      </c>
      <c r="W238" s="15">
        <v>0.99</v>
      </c>
      <c r="X238" s="16">
        <v>52.7</v>
      </c>
      <c r="Y238" s="16">
        <v>28.6</v>
      </c>
      <c r="Z238" s="16">
        <v>24.1</v>
      </c>
      <c r="AA238" s="15">
        <v>0.05</v>
      </c>
      <c r="AB238" s="15"/>
      <c r="AC238" s="15"/>
      <c r="AD238" s="4"/>
      <c r="AE238" s="15"/>
      <c r="AF238" s="4"/>
      <c r="AG238" s="6"/>
      <c r="AH238" s="6"/>
      <c r="AI238" s="4"/>
      <c r="AJ238" s="4"/>
      <c r="AK238" s="4"/>
      <c r="AL238" s="4"/>
      <c r="AM238" s="23"/>
      <c r="AN238" s="23"/>
      <c r="AV238" s="24"/>
      <c r="AW238" s="24"/>
      <c r="AX238" s="24"/>
      <c r="AY238" s="24"/>
      <c r="FR238" s="5" t="str">
        <f t="shared" si="12"/>
        <v/>
      </c>
      <c r="GX238" s="5" t="str">
        <f t="shared" si="13"/>
        <v/>
      </c>
    </row>
    <row r="239" spans="1:207" s="5" customFormat="1" ht="11.95" customHeight="1" x14ac:dyDescent="0.3">
      <c r="A239" s="10" t="s">
        <v>219</v>
      </c>
      <c r="B239" s="10" t="s">
        <v>442</v>
      </c>
      <c r="C239" s="12">
        <v>24.8</v>
      </c>
      <c r="D239" s="13" t="s">
        <v>410</v>
      </c>
      <c r="E239" s="14" t="s">
        <v>459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15">
        <v>2.75</v>
      </c>
      <c r="R239" s="15">
        <v>1.92</v>
      </c>
      <c r="S239" s="15">
        <v>1.51</v>
      </c>
      <c r="T239" s="16">
        <v>45.1</v>
      </c>
      <c r="U239" s="15">
        <v>0.82</v>
      </c>
      <c r="V239" s="16">
        <v>27.1</v>
      </c>
      <c r="W239" s="15">
        <v>0.91</v>
      </c>
      <c r="X239" s="16">
        <v>56.6</v>
      </c>
      <c r="Y239" s="16">
        <v>32.200000000000003</v>
      </c>
      <c r="Z239" s="16">
        <v>24.4</v>
      </c>
      <c r="AA239" s="15">
        <v>-0.21</v>
      </c>
      <c r="AB239" s="15"/>
      <c r="AC239" s="15"/>
      <c r="AD239" s="4"/>
      <c r="AE239" s="15"/>
      <c r="AF239" s="4"/>
      <c r="AG239" s="6"/>
      <c r="AH239" s="6"/>
      <c r="AI239" s="4"/>
      <c r="AJ239" s="4"/>
      <c r="AK239" s="4"/>
      <c r="AL239" s="4"/>
      <c r="AM239" s="23"/>
      <c r="AN239" s="23"/>
      <c r="AV239" s="24"/>
      <c r="AW239" s="24"/>
      <c r="AX239" s="24"/>
      <c r="AY239" s="24"/>
      <c r="FR239" s="5" t="str">
        <f t="shared" si="12"/>
        <v/>
      </c>
      <c r="GX239" s="5" t="str">
        <f t="shared" si="13"/>
        <v/>
      </c>
    </row>
    <row r="240" spans="1:207" s="5" customFormat="1" ht="11.95" customHeight="1" x14ac:dyDescent="0.3">
      <c r="A240" s="10" t="s">
        <v>221</v>
      </c>
      <c r="B240" s="10" t="s">
        <v>442</v>
      </c>
      <c r="C240" s="12">
        <v>36.799999999999997</v>
      </c>
      <c r="D240" s="13" t="s">
        <v>410</v>
      </c>
      <c r="E240" s="14" t="s">
        <v>459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5">
        <v>2.72</v>
      </c>
      <c r="R240" s="15">
        <v>1.91</v>
      </c>
      <c r="S240" s="15">
        <v>1.5</v>
      </c>
      <c r="T240" s="16">
        <v>44.7</v>
      </c>
      <c r="U240" s="15">
        <v>0.81</v>
      </c>
      <c r="V240" s="16">
        <v>27</v>
      </c>
      <c r="W240" s="15">
        <v>0.91</v>
      </c>
      <c r="X240" s="16">
        <v>61.1</v>
      </c>
      <c r="Y240" s="16">
        <v>34.6</v>
      </c>
      <c r="Z240" s="16">
        <v>26.5</v>
      </c>
      <c r="AA240" s="15">
        <v>-0.28999999999999998</v>
      </c>
      <c r="AB240" s="15"/>
      <c r="AC240" s="15"/>
      <c r="AD240" s="4"/>
      <c r="AE240" s="15"/>
      <c r="AF240" s="4"/>
      <c r="AG240" s="6"/>
      <c r="AH240" s="6"/>
      <c r="AI240" s="4"/>
      <c r="AJ240" s="4"/>
      <c r="AK240" s="4"/>
      <c r="AL240" s="4"/>
      <c r="AM240" s="23"/>
      <c r="AN240" s="23"/>
      <c r="AV240" s="24"/>
      <c r="AW240" s="24"/>
      <c r="AX240" s="24"/>
      <c r="AY240" s="24"/>
      <c r="FR240" s="5" t="str">
        <f t="shared" si="12"/>
        <v/>
      </c>
      <c r="GX240" s="5" t="str">
        <f t="shared" si="13"/>
        <v/>
      </c>
    </row>
    <row r="241" spans="1:207" s="5" customFormat="1" ht="11.95" customHeight="1" x14ac:dyDescent="0.3">
      <c r="A241" s="10" t="s">
        <v>346</v>
      </c>
      <c r="B241" s="10" t="s">
        <v>451</v>
      </c>
      <c r="C241" s="12">
        <v>14.8</v>
      </c>
      <c r="D241" s="13" t="s">
        <v>410</v>
      </c>
      <c r="E241" s="14" t="s">
        <v>459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15">
        <v>2.74</v>
      </c>
      <c r="R241" s="15">
        <v>1.94</v>
      </c>
      <c r="S241" s="15">
        <v>1.49</v>
      </c>
      <c r="T241" s="16">
        <v>45.5</v>
      </c>
      <c r="U241" s="15">
        <v>0.84</v>
      </c>
      <c r="V241" s="16">
        <v>30</v>
      </c>
      <c r="W241" s="15">
        <v>0.98</v>
      </c>
      <c r="X241" s="16">
        <v>56.4</v>
      </c>
      <c r="Y241" s="16">
        <v>32.200000000000003</v>
      </c>
      <c r="Z241" s="16">
        <v>24.2</v>
      </c>
      <c r="AA241" s="15">
        <v>-0.09</v>
      </c>
      <c r="AB241" s="15"/>
      <c r="AC241" s="15"/>
      <c r="AD241" s="4"/>
      <c r="AE241" s="15"/>
      <c r="AF241" s="4"/>
      <c r="AG241" s="6"/>
      <c r="AH241" s="6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15">
        <v>2.74</v>
      </c>
      <c r="AY241" s="15">
        <v>1.91</v>
      </c>
      <c r="AZ241" s="15">
        <v>1.44</v>
      </c>
      <c r="BA241" s="16">
        <v>47.5</v>
      </c>
      <c r="BB241" s="15">
        <v>0.9</v>
      </c>
      <c r="BC241" s="16">
        <v>32.700000000000003</v>
      </c>
      <c r="BD241" s="15">
        <v>0.99</v>
      </c>
      <c r="BE241" s="16">
        <v>56.4</v>
      </c>
      <c r="BF241" s="16">
        <v>32.200000000000003</v>
      </c>
      <c r="BG241" s="16">
        <v>24.2</v>
      </c>
      <c r="BH241" s="15">
        <v>0.02</v>
      </c>
      <c r="BI241" s="4"/>
      <c r="BJ241" s="4"/>
      <c r="BK241" s="4"/>
      <c r="BL241" s="8"/>
      <c r="BN241" s="20">
        <v>8.0999999999999996E-3</v>
      </c>
      <c r="BO241" s="21">
        <v>1.39E-3</v>
      </c>
      <c r="BP241" s="5">
        <v>1.573869450478743E-6</v>
      </c>
      <c r="BQ241" s="5">
        <v>135</v>
      </c>
      <c r="BR241" s="5">
        <v>0.69</v>
      </c>
      <c r="BS241" s="5">
        <v>10400</v>
      </c>
      <c r="BT241" s="5">
        <v>0.72799999999999998</v>
      </c>
      <c r="BU241" s="5">
        <v>18100</v>
      </c>
      <c r="BV241" s="5">
        <v>59</v>
      </c>
      <c r="BW241" s="5">
        <v>18</v>
      </c>
      <c r="BX241" s="2">
        <v>32</v>
      </c>
      <c r="BY241" s="2">
        <v>11</v>
      </c>
      <c r="BZ241" s="5">
        <v>56500</v>
      </c>
      <c r="CA241" s="5">
        <v>0.2</v>
      </c>
      <c r="CB241" s="5">
        <v>-0.6</v>
      </c>
      <c r="CC241" s="5">
        <v>1.6639999999999999</v>
      </c>
      <c r="CD241" s="5">
        <v>154</v>
      </c>
      <c r="FR241" s="5" t="str">
        <f t="shared" si="12"/>
        <v/>
      </c>
      <c r="GX241" s="5" t="str">
        <f t="shared" si="13"/>
        <v/>
      </c>
    </row>
    <row r="242" spans="1:207" s="5" customFormat="1" ht="11.95" customHeight="1" x14ac:dyDescent="0.3">
      <c r="A242" s="10" t="s">
        <v>370</v>
      </c>
      <c r="B242" s="10" t="s">
        <v>452</v>
      </c>
      <c r="C242" s="12">
        <v>11.8</v>
      </c>
      <c r="D242" s="13" t="s">
        <v>411</v>
      </c>
      <c r="E242" s="14" t="s">
        <v>459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15">
        <v>2.75</v>
      </c>
      <c r="R242" s="15">
        <v>1.94</v>
      </c>
      <c r="S242" s="15">
        <v>1.52</v>
      </c>
      <c r="T242" s="16">
        <v>44.8</v>
      </c>
      <c r="U242" s="15">
        <v>0.81</v>
      </c>
      <c r="V242" s="16">
        <v>27.9</v>
      </c>
      <c r="W242" s="15">
        <v>0.94</v>
      </c>
      <c r="X242" s="16">
        <v>47.1</v>
      </c>
      <c r="Y242" s="16">
        <v>26.7</v>
      </c>
      <c r="Z242" s="16">
        <v>20.399999999999999</v>
      </c>
      <c r="AA242" s="15">
        <v>0.06</v>
      </c>
      <c r="AB242" s="15"/>
      <c r="AC242" s="15"/>
      <c r="AD242" s="4"/>
      <c r="AE242" s="15"/>
      <c r="AF242" s="4"/>
      <c r="AG242" s="6"/>
      <c r="AH242" s="6"/>
      <c r="AI242" s="4"/>
      <c r="AJ242" s="4"/>
      <c r="AK242" s="4"/>
      <c r="AL242" s="4"/>
      <c r="FR242" s="5" t="str">
        <f t="shared" si="12"/>
        <v/>
      </c>
      <c r="GX242" s="5" t="str">
        <f t="shared" si="13"/>
        <v/>
      </c>
    </row>
    <row r="243" spans="1:207" s="5" customFormat="1" ht="11.95" customHeight="1" x14ac:dyDescent="0.3">
      <c r="A243" s="10" t="s">
        <v>384</v>
      </c>
      <c r="B243" s="10" t="s">
        <v>453</v>
      </c>
      <c r="C243" s="12">
        <v>14.8</v>
      </c>
      <c r="D243" s="13" t="s">
        <v>410</v>
      </c>
      <c r="E243" s="14" t="s">
        <v>459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15">
        <v>2.74</v>
      </c>
      <c r="R243" s="15">
        <v>1.94</v>
      </c>
      <c r="S243" s="15">
        <v>1.53</v>
      </c>
      <c r="T243" s="16">
        <v>44</v>
      </c>
      <c r="U243" s="15">
        <v>0.79</v>
      </c>
      <c r="V243" s="16">
        <v>26.4</v>
      </c>
      <c r="W243" s="15">
        <v>0.92</v>
      </c>
      <c r="X243" s="16">
        <v>53.4</v>
      </c>
      <c r="Y243" s="16">
        <v>29.9</v>
      </c>
      <c r="Z243" s="16">
        <v>23.5</v>
      </c>
      <c r="AA243" s="15">
        <v>-0.15</v>
      </c>
      <c r="AB243" s="15"/>
      <c r="AC243" s="15"/>
      <c r="AD243" s="4"/>
      <c r="AE243" s="15"/>
      <c r="AF243" s="4"/>
      <c r="AG243" s="6"/>
      <c r="AH243" s="6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15">
        <v>2.74</v>
      </c>
      <c r="AY243" s="15">
        <v>1.93</v>
      </c>
      <c r="AZ243" s="15">
        <v>1.48</v>
      </c>
      <c r="BA243" s="16">
        <v>46</v>
      </c>
      <c r="BB243" s="15">
        <v>0.85</v>
      </c>
      <c r="BC243" s="16">
        <v>30.5</v>
      </c>
      <c r="BD243" s="15">
        <v>0.98</v>
      </c>
      <c r="BE243" s="16">
        <v>53.4</v>
      </c>
      <c r="BF243" s="16">
        <v>29.9</v>
      </c>
      <c r="BG243" s="16">
        <v>23.5</v>
      </c>
      <c r="BH243" s="15">
        <v>0.03</v>
      </c>
      <c r="BI243" s="4"/>
      <c r="BJ243" s="4"/>
      <c r="BK243" s="4"/>
      <c r="BL243" s="8"/>
      <c r="BN243" s="20">
        <v>2.6100000000000002E-2</v>
      </c>
      <c r="BO243" s="21">
        <v>1.56E-3</v>
      </c>
      <c r="BP243" s="5">
        <v>3.927769301629787E-6</v>
      </c>
      <c r="BQ243" s="5">
        <v>135</v>
      </c>
      <c r="BR243" s="5">
        <v>0.7</v>
      </c>
      <c r="BS243" s="5">
        <v>11900</v>
      </c>
      <c r="BT243" s="5">
        <v>0.76800000000000002</v>
      </c>
      <c r="BU243" s="5">
        <v>19200</v>
      </c>
      <c r="BV243" s="5">
        <v>69</v>
      </c>
      <c r="BW243" s="5">
        <v>19</v>
      </c>
      <c r="BX243" s="2">
        <v>42</v>
      </c>
      <c r="BY243" s="2">
        <v>12</v>
      </c>
      <c r="BZ243" s="5">
        <v>73100</v>
      </c>
      <c r="CA243" s="5">
        <v>0.17</v>
      </c>
      <c r="CB243" s="5">
        <v>-0.4</v>
      </c>
      <c r="CC243" s="5">
        <v>1.778</v>
      </c>
      <c r="CD243" s="5">
        <v>144.00000000000003</v>
      </c>
      <c r="FR243" s="5" t="str">
        <f t="shared" si="12"/>
        <v/>
      </c>
      <c r="GX243" s="5" t="str">
        <f t="shared" si="13"/>
        <v/>
      </c>
    </row>
    <row r="244" spans="1:207" s="5" customFormat="1" ht="11.95" customHeight="1" x14ac:dyDescent="0.3">
      <c r="A244" s="10" t="s">
        <v>402</v>
      </c>
      <c r="B244" s="10" t="s">
        <v>454</v>
      </c>
      <c r="C244" s="12">
        <v>18.399999999999999</v>
      </c>
      <c r="D244" s="13" t="s">
        <v>411</v>
      </c>
      <c r="E244" s="14" t="s">
        <v>459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15">
        <v>2.74</v>
      </c>
      <c r="R244" s="15">
        <v>1.9</v>
      </c>
      <c r="S244" s="15">
        <v>1.45</v>
      </c>
      <c r="T244" s="16">
        <v>47.1</v>
      </c>
      <c r="U244" s="15">
        <v>0.89</v>
      </c>
      <c r="V244" s="16">
        <v>31.1</v>
      </c>
      <c r="W244" s="15">
        <v>0.96</v>
      </c>
      <c r="X244" s="16">
        <v>50.8</v>
      </c>
      <c r="Y244" s="16">
        <v>28.1</v>
      </c>
      <c r="Z244" s="16">
        <v>22.7</v>
      </c>
      <c r="AA244" s="15">
        <v>0.13</v>
      </c>
      <c r="AB244" s="15"/>
      <c r="AC244" s="15"/>
      <c r="AD244" s="4"/>
      <c r="AE244" s="15"/>
      <c r="AF244" s="4"/>
      <c r="AG244" s="6"/>
      <c r="AH244" s="6"/>
      <c r="AI244" s="4"/>
      <c r="AJ244" s="4"/>
      <c r="AK244" s="4"/>
      <c r="AL244" s="4"/>
      <c r="FR244" s="5" t="str">
        <f t="shared" si="12"/>
        <v/>
      </c>
      <c r="GX244" s="5" t="str">
        <f t="shared" si="13"/>
        <v/>
      </c>
    </row>
    <row r="245" spans="1:207" s="5" customFormat="1" ht="11.95" customHeight="1" x14ac:dyDescent="0.3">
      <c r="A245" s="10" t="s">
        <v>79</v>
      </c>
      <c r="B245" s="11">
        <v>2</v>
      </c>
      <c r="C245" s="12">
        <v>5.4</v>
      </c>
      <c r="D245" s="13" t="s">
        <v>411</v>
      </c>
      <c r="E245" s="14" t="s">
        <v>465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15">
        <v>2.75</v>
      </c>
      <c r="R245" s="15">
        <v>1.87</v>
      </c>
      <c r="S245" s="15">
        <v>1.41</v>
      </c>
      <c r="T245" s="16">
        <v>48.8</v>
      </c>
      <c r="U245" s="15">
        <v>0.95</v>
      </c>
      <c r="V245" s="16">
        <v>32.799999999999997</v>
      </c>
      <c r="W245" s="15">
        <v>0.95</v>
      </c>
      <c r="X245" s="16">
        <v>55.8</v>
      </c>
      <c r="Y245" s="16">
        <v>32.1</v>
      </c>
      <c r="Z245" s="16">
        <v>23.7</v>
      </c>
      <c r="AA245" s="15">
        <v>0.03</v>
      </c>
      <c r="AB245" s="15"/>
      <c r="AC245" s="15"/>
      <c r="AD245" s="4"/>
      <c r="AE245" s="15"/>
      <c r="AF245" s="4"/>
      <c r="AG245" s="6"/>
      <c r="AH245" s="6"/>
      <c r="AI245" s="2">
        <v>15.2</v>
      </c>
      <c r="AJ245" s="4">
        <v>16</v>
      </c>
      <c r="AK245" s="3">
        <v>0.35</v>
      </c>
      <c r="AL245" s="2">
        <v>9.7000000000000003E-2</v>
      </c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15">
        <v>2.75</v>
      </c>
      <c r="AY245" s="15">
        <v>1.88</v>
      </c>
      <c r="AZ245" s="15">
        <v>1.39</v>
      </c>
      <c r="BA245" s="16">
        <v>49.5</v>
      </c>
      <c r="BB245" s="15">
        <v>0.98</v>
      </c>
      <c r="BC245" s="16">
        <v>35.6</v>
      </c>
      <c r="BD245" s="15">
        <v>1</v>
      </c>
      <c r="BE245" s="16">
        <v>55.8</v>
      </c>
      <c r="BF245" s="16">
        <v>32.1</v>
      </c>
      <c r="BG245" s="16">
        <v>23.7</v>
      </c>
      <c r="BH245" s="15">
        <v>0.15</v>
      </c>
      <c r="BI245" s="4"/>
      <c r="BJ245" s="4">
        <v>15.3</v>
      </c>
      <c r="BK245" s="2">
        <v>15.3</v>
      </c>
      <c r="BL245" s="3">
        <v>0.35</v>
      </c>
      <c r="BM245" s="2">
        <v>6.8000000000000005E-2</v>
      </c>
      <c r="BN245" s="17"/>
      <c r="CE245" s="2">
        <v>13.6</v>
      </c>
      <c r="CF245" s="2">
        <v>9.6999999999999993</v>
      </c>
      <c r="CG245" s="2">
        <v>0.72</v>
      </c>
      <c r="CH245" s="2">
        <v>4.3999999999999997E-2</v>
      </c>
      <c r="CI245" s="2">
        <v>15</v>
      </c>
      <c r="CJ245" s="2">
        <v>2.5999999999999999E-2</v>
      </c>
      <c r="CK245" s="2">
        <v>8</v>
      </c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>
        <v>2.75</v>
      </c>
      <c r="CX245" s="2">
        <v>1.82</v>
      </c>
      <c r="CY245" s="2">
        <v>1.32</v>
      </c>
      <c r="CZ245" s="2">
        <v>52.1</v>
      </c>
      <c r="DA245" s="2">
        <v>1.0900000000000001</v>
      </c>
      <c r="DB245" s="2">
        <v>38.200000000000003</v>
      </c>
      <c r="DC245" s="2">
        <v>0.97</v>
      </c>
      <c r="DD245" s="2">
        <v>55.8</v>
      </c>
      <c r="DE245" s="2">
        <v>32.1</v>
      </c>
      <c r="DF245" s="2">
        <v>23.7</v>
      </c>
      <c r="DG245" s="2">
        <v>0.26</v>
      </c>
      <c r="DH245" s="2"/>
      <c r="DI245" s="3">
        <v>11.8</v>
      </c>
      <c r="DJ245" s="2">
        <v>12.4</v>
      </c>
      <c r="DK245" s="3">
        <v>0.42</v>
      </c>
      <c r="DL245" s="2">
        <v>5.7000000000000002E-2</v>
      </c>
      <c r="DM245" s="2"/>
      <c r="DN245" s="2"/>
      <c r="DO245" s="2"/>
      <c r="DP245" s="19"/>
      <c r="DX245" s="5">
        <v>2.75</v>
      </c>
      <c r="DY245" s="5">
        <v>1.82</v>
      </c>
      <c r="DZ245" s="5">
        <v>1.29</v>
      </c>
      <c r="EA245" s="5">
        <v>53</v>
      </c>
      <c r="EB245" s="5">
        <v>1.1299999999999999</v>
      </c>
      <c r="EC245" s="5">
        <v>40.700000000000003</v>
      </c>
      <c r="ED245" s="5">
        <v>0.99</v>
      </c>
      <c r="EE245" s="5">
        <v>55.8</v>
      </c>
      <c r="EF245" s="5">
        <v>32.1</v>
      </c>
      <c r="EG245" s="5">
        <v>23.7</v>
      </c>
      <c r="EH245" s="5">
        <v>0.36</v>
      </c>
      <c r="EJ245" s="22">
        <v>7.2</v>
      </c>
      <c r="EK245" s="22">
        <v>7.9</v>
      </c>
      <c r="EL245" s="22">
        <v>0.38</v>
      </c>
      <c r="EM245" s="5">
        <v>3.4000000000000002E-2</v>
      </c>
      <c r="EO245" s="2"/>
      <c r="EP245" s="2"/>
      <c r="EQ245" s="19"/>
      <c r="EY245" s="2">
        <v>2.75</v>
      </c>
      <c r="EZ245" s="2">
        <v>1.8</v>
      </c>
      <c r="FA245" s="2">
        <v>1.27</v>
      </c>
      <c r="FB245" s="2">
        <v>53.8</v>
      </c>
      <c r="FC245" s="2">
        <v>1.1599999999999999</v>
      </c>
      <c r="FD245" s="2">
        <v>41.7</v>
      </c>
      <c r="FE245" s="2">
        <v>0.98</v>
      </c>
      <c r="FF245" s="2">
        <v>55.8</v>
      </c>
      <c r="FG245" s="2">
        <v>32.1</v>
      </c>
      <c r="FH245" s="2">
        <v>23.7</v>
      </c>
      <c r="FI245" s="2">
        <v>0.41</v>
      </c>
      <c r="FK245" s="22">
        <v>7.3</v>
      </c>
      <c r="FL245" s="22">
        <v>7.6</v>
      </c>
      <c r="FM245" s="22">
        <v>0.35</v>
      </c>
      <c r="FN245" s="5">
        <v>3.5999999999999997E-2</v>
      </c>
      <c r="FO245" s="5">
        <v>6.5</v>
      </c>
      <c r="FP245" s="5">
        <v>5.4</v>
      </c>
      <c r="FQ245" s="5">
        <v>0.83</v>
      </c>
      <c r="FR245" s="5">
        <f>IF(FL245&gt;0,ROUND(FL245*0.74,1),"")</f>
        <v>5.6</v>
      </c>
      <c r="FS245" s="5">
        <v>0.03</v>
      </c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>
        <v>2.75</v>
      </c>
      <c r="GF245" s="2">
        <v>1.79</v>
      </c>
      <c r="GG245" s="2">
        <v>1.26</v>
      </c>
      <c r="GH245" s="2">
        <v>54.1</v>
      </c>
      <c r="GI245" s="2">
        <v>1.18</v>
      </c>
      <c r="GJ245" s="2">
        <v>42.2</v>
      </c>
      <c r="GK245" s="2">
        <v>0.98</v>
      </c>
      <c r="GL245" s="2">
        <v>55.8</v>
      </c>
      <c r="GM245" s="2">
        <v>32.1</v>
      </c>
      <c r="GN245" s="2">
        <v>23.7</v>
      </c>
      <c r="GO245" s="2">
        <v>0.43</v>
      </c>
      <c r="GP245" s="2"/>
      <c r="GQ245" s="2">
        <v>7.5</v>
      </c>
      <c r="GR245" s="2">
        <v>8.3000000000000007</v>
      </c>
      <c r="GS245" s="3">
        <v>0.35</v>
      </c>
      <c r="GT245" s="2">
        <v>2.8000000000000001E-2</v>
      </c>
      <c r="GU245" s="2">
        <v>7.7</v>
      </c>
      <c r="GV245" s="2">
        <v>5.6</v>
      </c>
      <c r="GW245" s="2">
        <v>0.72</v>
      </c>
      <c r="GX245" s="5">
        <f>IF(GR245&gt;0,ROUND(GR245*0.7,1),"")</f>
        <v>5.8</v>
      </c>
      <c r="GY245" s="2">
        <v>0.02</v>
      </c>
    </row>
    <row r="246" spans="1:207" s="5" customFormat="1" ht="11.95" customHeight="1" x14ac:dyDescent="0.3">
      <c r="A246" s="10" t="s">
        <v>251</v>
      </c>
      <c r="B246" s="11">
        <v>12</v>
      </c>
      <c r="C246" s="12">
        <v>8.4</v>
      </c>
      <c r="D246" s="13" t="s">
        <v>411</v>
      </c>
      <c r="E246" s="14" t="s">
        <v>465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5">
        <v>2.73</v>
      </c>
      <c r="R246" s="15">
        <v>1.87</v>
      </c>
      <c r="S246" s="15">
        <v>1.4</v>
      </c>
      <c r="T246" s="16">
        <v>48.7</v>
      </c>
      <c r="U246" s="15">
        <v>0.95</v>
      </c>
      <c r="V246" s="16">
        <v>33.5</v>
      </c>
      <c r="W246" s="15">
        <v>0.96</v>
      </c>
      <c r="X246" s="16">
        <v>55.2</v>
      </c>
      <c r="Y246" s="16">
        <v>31.4</v>
      </c>
      <c r="Z246" s="16">
        <v>23.8</v>
      </c>
      <c r="AA246" s="15">
        <v>0.09</v>
      </c>
      <c r="AB246" s="15"/>
      <c r="AC246" s="15"/>
      <c r="AD246" s="4"/>
      <c r="AE246" s="15"/>
      <c r="AF246" s="4"/>
      <c r="AG246" s="6"/>
      <c r="AH246" s="6"/>
      <c r="AI246" s="2">
        <v>15.7</v>
      </c>
      <c r="AJ246" s="4">
        <v>16.100000000000001</v>
      </c>
      <c r="AK246" s="3">
        <v>0.31</v>
      </c>
      <c r="AL246" s="2">
        <v>8.5999999999999993E-2</v>
      </c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15">
        <v>2.73</v>
      </c>
      <c r="AY246" s="15">
        <v>1.89</v>
      </c>
      <c r="AZ246" s="15">
        <v>1.4</v>
      </c>
      <c r="BA246" s="16">
        <v>48.8</v>
      </c>
      <c r="BB246" s="15">
        <v>0.95</v>
      </c>
      <c r="BC246" s="16">
        <v>34.799999999999997</v>
      </c>
      <c r="BD246" s="15">
        <v>1</v>
      </c>
      <c r="BE246" s="16">
        <v>55.2</v>
      </c>
      <c r="BF246" s="16">
        <v>31.4</v>
      </c>
      <c r="BG246" s="16">
        <v>23.8</v>
      </c>
      <c r="BH246" s="15">
        <v>0.14000000000000001</v>
      </c>
      <c r="BI246" s="4"/>
      <c r="BJ246" s="4">
        <v>15.9</v>
      </c>
      <c r="BK246" s="2">
        <v>15.9</v>
      </c>
      <c r="BL246" s="3">
        <v>0.34</v>
      </c>
      <c r="BM246" s="2">
        <v>7.0000000000000007E-2</v>
      </c>
      <c r="BN246" s="17"/>
      <c r="CE246" s="2">
        <v>14.1</v>
      </c>
      <c r="CF246" s="2">
        <v>10.7</v>
      </c>
      <c r="CG246" s="2">
        <v>0.76</v>
      </c>
      <c r="CH246" s="2">
        <v>4.2999999999999997E-2</v>
      </c>
      <c r="CI246" s="2">
        <v>12</v>
      </c>
      <c r="CJ246" s="2">
        <v>2.5999999999999999E-2</v>
      </c>
      <c r="CK246" s="2">
        <v>7</v>
      </c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>
        <v>2.73</v>
      </c>
      <c r="CX246" s="2">
        <v>1.8</v>
      </c>
      <c r="CY246" s="2">
        <v>1.28</v>
      </c>
      <c r="CZ246" s="2">
        <v>53.2</v>
      </c>
      <c r="DA246" s="2">
        <v>1.1399999999999999</v>
      </c>
      <c r="DB246" s="2">
        <v>41</v>
      </c>
      <c r="DC246" s="2">
        <v>0.98</v>
      </c>
      <c r="DD246" s="2">
        <v>55.2</v>
      </c>
      <c r="DE246" s="2">
        <v>31.4</v>
      </c>
      <c r="DF246" s="2">
        <v>23.8</v>
      </c>
      <c r="DG246" s="2">
        <v>0.4</v>
      </c>
      <c r="DH246" s="2"/>
      <c r="DI246" s="3">
        <v>10.199999999999999</v>
      </c>
      <c r="DJ246" s="2">
        <v>10.9</v>
      </c>
      <c r="DK246" s="3">
        <v>0.37</v>
      </c>
      <c r="DL246" s="2">
        <v>4.8000000000000001E-2</v>
      </c>
      <c r="DM246" s="2"/>
      <c r="DN246" s="2"/>
      <c r="DO246" s="2"/>
      <c r="DP246" s="19"/>
      <c r="DX246" s="5">
        <v>2.73</v>
      </c>
      <c r="DY246" s="5">
        <v>1.77</v>
      </c>
      <c r="DZ246" s="5">
        <v>1.23</v>
      </c>
      <c r="EA246" s="5">
        <v>55</v>
      </c>
      <c r="EB246" s="5">
        <v>1.22</v>
      </c>
      <c r="EC246" s="5">
        <v>44.1</v>
      </c>
      <c r="ED246" s="5">
        <v>0.98</v>
      </c>
      <c r="EE246" s="5">
        <v>55.2</v>
      </c>
      <c r="EF246" s="5">
        <v>31.4</v>
      </c>
      <c r="EG246" s="5">
        <v>23.8</v>
      </c>
      <c r="EH246" s="5">
        <v>0.53</v>
      </c>
      <c r="EJ246" s="22">
        <v>6.2</v>
      </c>
      <c r="EK246" s="22">
        <v>6.8</v>
      </c>
      <c r="EL246" s="22">
        <v>0.42</v>
      </c>
      <c r="EM246" s="5">
        <v>2.9000000000000001E-2</v>
      </c>
      <c r="EO246" s="2"/>
      <c r="EP246" s="2"/>
      <c r="EQ246" s="19"/>
      <c r="EY246" s="2">
        <v>2.73</v>
      </c>
      <c r="EZ246" s="2">
        <v>1.74</v>
      </c>
      <c r="FA246" s="2">
        <v>1.2</v>
      </c>
      <c r="FB246" s="2">
        <v>56</v>
      </c>
      <c r="FC246" s="2">
        <v>1.28</v>
      </c>
      <c r="FD246" s="2">
        <v>45</v>
      </c>
      <c r="FE246" s="2">
        <v>0.96</v>
      </c>
      <c r="FF246" s="2">
        <v>55.2</v>
      </c>
      <c r="FG246" s="2">
        <v>31.4</v>
      </c>
      <c r="FH246" s="2">
        <v>23.8</v>
      </c>
      <c r="FI246" s="2">
        <v>0.56999999999999995</v>
      </c>
      <c r="FK246" s="22">
        <v>6.1</v>
      </c>
      <c r="FL246" s="22">
        <v>6.6</v>
      </c>
      <c r="FM246" s="22">
        <v>0.36</v>
      </c>
      <c r="FN246" s="5">
        <v>0.03</v>
      </c>
      <c r="FO246" s="5">
        <v>6.2</v>
      </c>
      <c r="FP246" s="5">
        <v>4</v>
      </c>
      <c r="FQ246" s="5">
        <v>0.65</v>
      </c>
      <c r="FR246" s="5">
        <f t="shared" ref="FR246:FR255" si="14">IF(FL246&gt;0,ROUND(FL246*0.74,1),"")</f>
        <v>4.9000000000000004</v>
      </c>
      <c r="FS246" s="5">
        <v>2.4E-2</v>
      </c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>
        <v>2.73</v>
      </c>
      <c r="GF246" s="2">
        <v>1.75</v>
      </c>
      <c r="GG246" s="2">
        <v>1.2</v>
      </c>
      <c r="GH246" s="2">
        <v>56.2</v>
      </c>
      <c r="GI246" s="2">
        <v>1.28</v>
      </c>
      <c r="GJ246" s="2">
        <v>46.1</v>
      </c>
      <c r="GK246" s="2">
        <v>0.98</v>
      </c>
      <c r="GL246" s="2">
        <v>55.2</v>
      </c>
      <c r="GM246" s="2">
        <v>31.4</v>
      </c>
      <c r="GN246" s="2">
        <v>23.8</v>
      </c>
      <c r="GO246" s="2">
        <v>0.62</v>
      </c>
      <c r="GP246" s="2"/>
      <c r="GQ246" s="2">
        <v>5.3</v>
      </c>
      <c r="GR246" s="2">
        <v>5.6</v>
      </c>
      <c r="GS246" s="3">
        <v>0.4</v>
      </c>
      <c r="GT246" s="2">
        <v>3.1E-2</v>
      </c>
      <c r="GU246" s="2">
        <v>5.4</v>
      </c>
      <c r="GV246" s="2">
        <v>3.4</v>
      </c>
      <c r="GW246" s="2">
        <v>0.64</v>
      </c>
      <c r="GX246" s="5">
        <f t="shared" ref="GX246:GX255" si="15">IF(GR246&gt;0,ROUND(GR246*0.7,1),"")</f>
        <v>3.9</v>
      </c>
      <c r="GY246" s="2">
        <v>1.9E-2</v>
      </c>
    </row>
    <row r="247" spans="1:207" s="5" customFormat="1" ht="11.95" customHeight="1" x14ac:dyDescent="0.3">
      <c r="A247" s="10" t="s">
        <v>274</v>
      </c>
      <c r="B247" s="11">
        <v>14</v>
      </c>
      <c r="C247" s="12">
        <v>4.8</v>
      </c>
      <c r="D247" s="13" t="s">
        <v>411</v>
      </c>
      <c r="E247" s="14" t="s">
        <v>465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15">
        <v>2.74</v>
      </c>
      <c r="R247" s="15">
        <v>1.85</v>
      </c>
      <c r="S247" s="15">
        <v>1.38</v>
      </c>
      <c r="T247" s="16">
        <v>49.7</v>
      </c>
      <c r="U247" s="15">
        <v>0.99</v>
      </c>
      <c r="V247" s="16">
        <v>34.299999999999997</v>
      </c>
      <c r="W247" s="15">
        <v>0.95</v>
      </c>
      <c r="X247" s="16">
        <v>55.8</v>
      </c>
      <c r="Y247" s="16">
        <v>32.200000000000003</v>
      </c>
      <c r="Z247" s="16">
        <v>23.6</v>
      </c>
      <c r="AA247" s="15">
        <v>0.09</v>
      </c>
      <c r="AB247" s="15"/>
      <c r="AC247" s="15"/>
      <c r="AD247" s="4"/>
      <c r="AE247" s="15"/>
      <c r="AF247" s="4"/>
      <c r="AG247" s="6"/>
      <c r="AH247" s="6"/>
      <c r="AI247" s="2">
        <v>15</v>
      </c>
      <c r="AJ247" s="4">
        <v>15.8</v>
      </c>
      <c r="AK247" s="3">
        <v>0.39</v>
      </c>
      <c r="AL247" s="2">
        <v>8.2000000000000003E-2</v>
      </c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15">
        <v>2.74</v>
      </c>
      <c r="AY247" s="15">
        <v>1.87</v>
      </c>
      <c r="AZ247" s="15">
        <v>1.37</v>
      </c>
      <c r="BA247" s="16">
        <v>50</v>
      </c>
      <c r="BB247" s="15">
        <v>1</v>
      </c>
      <c r="BC247" s="16">
        <v>36.1</v>
      </c>
      <c r="BD247" s="15">
        <v>0.99</v>
      </c>
      <c r="BE247" s="16">
        <v>55.8</v>
      </c>
      <c r="BF247" s="16">
        <v>32.200000000000003</v>
      </c>
      <c r="BG247" s="16">
        <v>23.6</v>
      </c>
      <c r="BH247" s="15">
        <v>0.17</v>
      </c>
      <c r="BI247" s="4"/>
      <c r="BJ247" s="4">
        <v>14.2</v>
      </c>
      <c r="BK247" s="2">
        <v>14.2</v>
      </c>
      <c r="BL247" s="3">
        <v>0.38</v>
      </c>
      <c r="BM247" s="2">
        <v>6.5000000000000002E-2</v>
      </c>
      <c r="BN247" s="17"/>
      <c r="CE247" s="2">
        <v>13.2</v>
      </c>
      <c r="CF247" s="2">
        <v>9.4</v>
      </c>
      <c r="CG247" s="2">
        <v>0.71</v>
      </c>
      <c r="CH247" s="2">
        <v>4.2999999999999997E-2</v>
      </c>
      <c r="CI247" s="2">
        <v>11</v>
      </c>
      <c r="CJ247" s="2">
        <v>2.5000000000000001E-2</v>
      </c>
      <c r="CK247" s="2">
        <v>6</v>
      </c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>
        <v>2.74</v>
      </c>
      <c r="CX247" s="2">
        <v>1.8</v>
      </c>
      <c r="CY247" s="2">
        <v>1.28</v>
      </c>
      <c r="CZ247" s="2">
        <v>53.3</v>
      </c>
      <c r="DA247" s="2">
        <v>1.1399999999999999</v>
      </c>
      <c r="DB247" s="2">
        <v>40.799999999999997</v>
      </c>
      <c r="DC247" s="2">
        <v>0.98</v>
      </c>
      <c r="DD247" s="2">
        <v>55.8</v>
      </c>
      <c r="DE247" s="2">
        <v>32.200000000000003</v>
      </c>
      <c r="DF247" s="2">
        <v>23.6</v>
      </c>
      <c r="DG247" s="2">
        <v>0.36</v>
      </c>
      <c r="DH247" s="2"/>
      <c r="DI247" s="3">
        <v>9.3000000000000007</v>
      </c>
      <c r="DJ247" s="2">
        <v>10.4</v>
      </c>
      <c r="DK247" s="3">
        <v>0.42</v>
      </c>
      <c r="DL247" s="2">
        <v>4.2000000000000003E-2</v>
      </c>
      <c r="DM247" s="2"/>
      <c r="DN247" s="2"/>
      <c r="DO247" s="2"/>
      <c r="DP247" s="19"/>
      <c r="DX247" s="5">
        <v>2.74</v>
      </c>
      <c r="DY247" s="5">
        <v>1.78</v>
      </c>
      <c r="DZ247" s="5">
        <v>1.24</v>
      </c>
      <c r="EA247" s="5">
        <v>54.9</v>
      </c>
      <c r="EB247" s="5">
        <v>1.22</v>
      </c>
      <c r="EC247" s="5">
        <v>44</v>
      </c>
      <c r="ED247" s="5">
        <v>0.99</v>
      </c>
      <c r="EE247" s="5">
        <v>55.8</v>
      </c>
      <c r="EF247" s="5">
        <v>32.200000000000003</v>
      </c>
      <c r="EG247" s="5">
        <v>23.6</v>
      </c>
      <c r="EH247" s="5">
        <v>0.5</v>
      </c>
      <c r="EJ247" s="22">
        <v>5.5</v>
      </c>
      <c r="EK247" s="22">
        <v>5.8</v>
      </c>
      <c r="EL247" s="22">
        <v>0.38</v>
      </c>
      <c r="EM247" s="5">
        <v>3.1E-2</v>
      </c>
      <c r="EO247" s="2"/>
      <c r="EP247" s="2"/>
      <c r="EQ247" s="19"/>
      <c r="EY247" s="2">
        <v>2.74</v>
      </c>
      <c r="EZ247" s="2">
        <v>1.76</v>
      </c>
      <c r="FA247" s="2">
        <v>1.21</v>
      </c>
      <c r="FB247" s="2">
        <v>55.9</v>
      </c>
      <c r="FC247" s="2">
        <v>1.27</v>
      </c>
      <c r="FD247" s="2">
        <v>45.5</v>
      </c>
      <c r="FE247" s="2">
        <v>0.99</v>
      </c>
      <c r="FF247" s="2">
        <v>55.8</v>
      </c>
      <c r="FG247" s="2">
        <v>32.200000000000003</v>
      </c>
      <c r="FH247" s="2">
        <v>23.6</v>
      </c>
      <c r="FI247" s="2">
        <v>0.56000000000000005</v>
      </c>
      <c r="FK247" s="22">
        <v>5.6</v>
      </c>
      <c r="FL247" s="22">
        <v>6</v>
      </c>
      <c r="FM247" s="22">
        <v>0.36</v>
      </c>
      <c r="FN247" s="5">
        <v>3.2000000000000001E-2</v>
      </c>
      <c r="FO247" s="5">
        <v>5</v>
      </c>
      <c r="FP247" s="5">
        <v>3.8</v>
      </c>
      <c r="FQ247" s="5">
        <v>0.76</v>
      </c>
      <c r="FR247" s="5">
        <f t="shared" si="14"/>
        <v>4.4000000000000004</v>
      </c>
      <c r="FS247" s="5">
        <v>2.4E-2</v>
      </c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>
        <v>2.74</v>
      </c>
      <c r="GF247" s="2">
        <v>1.75</v>
      </c>
      <c r="GG247" s="2">
        <v>1.2</v>
      </c>
      <c r="GH247" s="2">
        <v>56.2</v>
      </c>
      <c r="GI247" s="2">
        <v>1.28</v>
      </c>
      <c r="GJ247" s="2">
        <v>46</v>
      </c>
      <c r="GK247" s="2">
        <v>0.98</v>
      </c>
      <c r="GL247" s="2">
        <v>55.8</v>
      </c>
      <c r="GM247" s="2">
        <v>32.200000000000003</v>
      </c>
      <c r="GN247" s="2">
        <v>23.6</v>
      </c>
      <c r="GO247" s="2">
        <v>0.57999999999999996</v>
      </c>
      <c r="GP247" s="2"/>
      <c r="GQ247" s="2">
        <v>5.8</v>
      </c>
      <c r="GR247" s="2">
        <v>6.3</v>
      </c>
      <c r="GS247" s="3">
        <v>0.4</v>
      </c>
      <c r="GT247" s="2">
        <v>0.03</v>
      </c>
      <c r="GU247" s="2">
        <v>5.3</v>
      </c>
      <c r="GV247" s="2">
        <v>3.5</v>
      </c>
      <c r="GW247" s="2">
        <v>0.66</v>
      </c>
      <c r="GX247" s="5">
        <f t="shared" si="15"/>
        <v>4.4000000000000004</v>
      </c>
      <c r="GY247" s="2">
        <v>1.7999999999999999E-2</v>
      </c>
    </row>
    <row r="248" spans="1:207" s="5" customFormat="1" ht="11.95" customHeight="1" x14ac:dyDescent="0.3">
      <c r="A248" s="10" t="s">
        <v>275</v>
      </c>
      <c r="B248" s="11">
        <v>14</v>
      </c>
      <c r="C248" s="12">
        <v>5.4</v>
      </c>
      <c r="D248" s="13" t="s">
        <v>411</v>
      </c>
      <c r="E248" s="14" t="s">
        <v>465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15">
        <v>2.73</v>
      </c>
      <c r="R248" s="15">
        <v>1.87</v>
      </c>
      <c r="S248" s="15">
        <v>1.41</v>
      </c>
      <c r="T248" s="16">
        <v>48.3</v>
      </c>
      <c r="U248" s="15">
        <v>0.93</v>
      </c>
      <c r="V248" s="16">
        <v>32.5</v>
      </c>
      <c r="W248" s="15">
        <v>0.95</v>
      </c>
      <c r="X248" s="16">
        <v>56.8</v>
      </c>
      <c r="Y248" s="16">
        <v>32</v>
      </c>
      <c r="Z248" s="16">
        <v>24.8</v>
      </c>
      <c r="AA248" s="15">
        <v>0.02</v>
      </c>
      <c r="AB248" s="15"/>
      <c r="AC248" s="15"/>
      <c r="AD248" s="4"/>
      <c r="AE248" s="15"/>
      <c r="AF248" s="4"/>
      <c r="AG248" s="6"/>
      <c r="AH248" s="6"/>
      <c r="AI248" s="2">
        <v>15.5</v>
      </c>
      <c r="AJ248" s="4">
        <v>18.100000000000001</v>
      </c>
      <c r="AK248" s="3">
        <v>0.31</v>
      </c>
      <c r="AL248" s="2">
        <v>9.5000000000000001E-2</v>
      </c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15">
        <v>2.73</v>
      </c>
      <c r="AY248" s="15">
        <v>1.89</v>
      </c>
      <c r="AZ248" s="15">
        <v>1.41</v>
      </c>
      <c r="BA248" s="16">
        <v>48.4</v>
      </c>
      <c r="BB248" s="15">
        <v>0.94</v>
      </c>
      <c r="BC248" s="16">
        <v>34.299999999999997</v>
      </c>
      <c r="BD248" s="15">
        <v>1</v>
      </c>
      <c r="BE248" s="16">
        <v>56.8</v>
      </c>
      <c r="BF248" s="16">
        <v>32</v>
      </c>
      <c r="BG248" s="16">
        <v>24.8</v>
      </c>
      <c r="BH248" s="15">
        <v>0.09</v>
      </c>
      <c r="BI248" s="4"/>
      <c r="BJ248" s="4">
        <v>14.9</v>
      </c>
      <c r="BK248" s="2">
        <v>14.9</v>
      </c>
      <c r="BL248" s="3">
        <v>0.36</v>
      </c>
      <c r="BM248" s="2">
        <v>8.4000000000000005E-2</v>
      </c>
      <c r="BN248" s="17"/>
      <c r="CE248" s="2">
        <v>16.8</v>
      </c>
      <c r="CF248" s="2">
        <v>12.3</v>
      </c>
      <c r="CG248" s="2">
        <v>0.73</v>
      </c>
      <c r="CH248" s="2">
        <v>0.05</v>
      </c>
      <c r="CI248" s="2">
        <v>14</v>
      </c>
      <c r="CJ248" s="2">
        <v>0.03</v>
      </c>
      <c r="CK248" s="2">
        <v>8</v>
      </c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>
        <v>2.73</v>
      </c>
      <c r="CX248" s="2">
        <v>1.81</v>
      </c>
      <c r="CY248" s="2">
        <v>1.31</v>
      </c>
      <c r="CZ248" s="2">
        <v>52</v>
      </c>
      <c r="DA248" s="2">
        <v>1.08</v>
      </c>
      <c r="DB248" s="2">
        <v>38.200000000000003</v>
      </c>
      <c r="DC248" s="2">
        <v>0.96</v>
      </c>
      <c r="DD248" s="2">
        <v>56.8</v>
      </c>
      <c r="DE248" s="2">
        <v>32</v>
      </c>
      <c r="DF248" s="2">
        <v>24.8</v>
      </c>
      <c r="DG248" s="2">
        <v>0.25</v>
      </c>
      <c r="DH248" s="2"/>
      <c r="DI248" s="3">
        <v>12.2</v>
      </c>
      <c r="DJ248" s="2">
        <v>13</v>
      </c>
      <c r="DK248" s="3">
        <v>0.33</v>
      </c>
      <c r="DL248" s="2">
        <v>5.3999999999999999E-2</v>
      </c>
      <c r="DM248" s="2"/>
      <c r="DN248" s="2"/>
      <c r="DO248" s="2"/>
      <c r="DP248" s="19"/>
      <c r="DX248" s="5">
        <v>2.73</v>
      </c>
      <c r="DY248" s="5">
        <v>1.79</v>
      </c>
      <c r="DZ248" s="5">
        <v>1.26</v>
      </c>
      <c r="EA248" s="5">
        <v>53.8</v>
      </c>
      <c r="EB248" s="5">
        <v>1.17</v>
      </c>
      <c r="EC248" s="5">
        <v>42</v>
      </c>
      <c r="ED248" s="5">
        <v>0.98</v>
      </c>
      <c r="EE248" s="5">
        <v>56.8</v>
      </c>
      <c r="EF248" s="5">
        <v>32</v>
      </c>
      <c r="EG248" s="5">
        <v>24.8</v>
      </c>
      <c r="EH248" s="5">
        <v>0.4</v>
      </c>
      <c r="EJ248" s="22">
        <v>6.6</v>
      </c>
      <c r="EK248" s="22">
        <v>6.9</v>
      </c>
      <c r="EL248" s="22">
        <v>0.35</v>
      </c>
      <c r="EM248" s="5">
        <v>3.1E-2</v>
      </c>
      <c r="EO248" s="2"/>
      <c r="EP248" s="2"/>
      <c r="EQ248" s="19"/>
      <c r="EY248" s="2">
        <v>2.73</v>
      </c>
      <c r="EZ248" s="2">
        <v>1.75</v>
      </c>
      <c r="FA248" s="2">
        <v>1.22</v>
      </c>
      <c r="FB248" s="2">
        <v>55.4</v>
      </c>
      <c r="FC248" s="2">
        <v>1.24</v>
      </c>
      <c r="FD248" s="2">
        <v>43.7</v>
      </c>
      <c r="FE248" s="2">
        <v>0.96</v>
      </c>
      <c r="FF248" s="2">
        <v>56.8</v>
      </c>
      <c r="FG248" s="2">
        <v>32</v>
      </c>
      <c r="FH248" s="2">
        <v>24.8</v>
      </c>
      <c r="FI248" s="2">
        <v>0.47</v>
      </c>
      <c r="FK248" s="22">
        <v>6.7</v>
      </c>
      <c r="FL248" s="22">
        <v>6.8</v>
      </c>
      <c r="FM248" s="22">
        <v>0.4</v>
      </c>
      <c r="FN248" s="5">
        <v>3.5000000000000003E-2</v>
      </c>
      <c r="FO248" s="5">
        <v>7.6</v>
      </c>
      <c r="FP248" s="5">
        <v>4.8</v>
      </c>
      <c r="FQ248" s="5">
        <v>0.63</v>
      </c>
      <c r="FR248" s="5">
        <f t="shared" si="14"/>
        <v>5</v>
      </c>
      <c r="FS248" s="5">
        <v>2.5000000000000001E-2</v>
      </c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>
        <v>2.73</v>
      </c>
      <c r="GF248" s="2">
        <v>1.76</v>
      </c>
      <c r="GG248" s="2">
        <v>1.2</v>
      </c>
      <c r="GH248" s="2">
        <v>56</v>
      </c>
      <c r="GI248" s="2">
        <v>1.28</v>
      </c>
      <c r="GJ248" s="2">
        <v>46.3</v>
      </c>
      <c r="GK248" s="2">
        <v>0.99</v>
      </c>
      <c r="GL248" s="2">
        <v>56.8</v>
      </c>
      <c r="GM248" s="2">
        <v>32</v>
      </c>
      <c r="GN248" s="2">
        <v>24.8</v>
      </c>
      <c r="GO248" s="2">
        <v>0.57999999999999996</v>
      </c>
      <c r="GP248" s="2"/>
      <c r="GQ248" s="2">
        <v>6.3</v>
      </c>
      <c r="GR248" s="2">
        <v>6.5</v>
      </c>
      <c r="GS248" s="3">
        <v>0.37</v>
      </c>
      <c r="GT248" s="2">
        <v>2.5999999999999999E-2</v>
      </c>
      <c r="GU248" s="2">
        <v>6.7</v>
      </c>
      <c r="GV248" s="2">
        <v>4.3</v>
      </c>
      <c r="GW248" s="2">
        <v>0.64</v>
      </c>
      <c r="GX248" s="5">
        <f t="shared" si="15"/>
        <v>4.5999999999999996</v>
      </c>
      <c r="GY248" s="2">
        <v>1.7999999999999999E-2</v>
      </c>
    </row>
    <row r="249" spans="1:207" s="5" customFormat="1" ht="11.95" customHeight="1" x14ac:dyDescent="0.3">
      <c r="A249" s="10" t="s">
        <v>281</v>
      </c>
      <c r="B249" s="11">
        <v>14</v>
      </c>
      <c r="C249" s="12">
        <v>8.8000000000000007</v>
      </c>
      <c r="D249" s="13" t="s">
        <v>411</v>
      </c>
      <c r="E249" s="14" t="s">
        <v>465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15">
        <v>2.72</v>
      </c>
      <c r="R249" s="15">
        <v>1.87</v>
      </c>
      <c r="S249" s="15">
        <v>1.4</v>
      </c>
      <c r="T249" s="16">
        <v>48.4</v>
      </c>
      <c r="U249" s="15">
        <v>0.94</v>
      </c>
      <c r="V249" s="16">
        <v>33.200000000000003</v>
      </c>
      <c r="W249" s="15">
        <v>0.96</v>
      </c>
      <c r="X249" s="16">
        <v>55.1</v>
      </c>
      <c r="Y249" s="16">
        <v>29.9</v>
      </c>
      <c r="Z249" s="16">
        <v>25.2</v>
      </c>
      <c r="AA249" s="15">
        <v>0.13</v>
      </c>
      <c r="AB249" s="15"/>
      <c r="AC249" s="15"/>
      <c r="AD249" s="4"/>
      <c r="AE249" s="15"/>
      <c r="AF249" s="4"/>
      <c r="AG249" s="6"/>
      <c r="AH249" s="6"/>
      <c r="AI249" s="2">
        <v>14.6</v>
      </c>
      <c r="AJ249" s="4">
        <v>17</v>
      </c>
      <c r="AK249" s="3">
        <v>0.36</v>
      </c>
      <c r="AL249" s="2">
        <v>8.7999999999999995E-2</v>
      </c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15">
        <v>2.72</v>
      </c>
      <c r="AY249" s="15">
        <v>1.88</v>
      </c>
      <c r="AZ249" s="15">
        <v>1.4</v>
      </c>
      <c r="BA249" s="16">
        <v>48.7</v>
      </c>
      <c r="BB249" s="15">
        <v>0.95</v>
      </c>
      <c r="BC249" s="16">
        <v>34.6</v>
      </c>
      <c r="BD249" s="15">
        <v>0.99</v>
      </c>
      <c r="BE249" s="16">
        <v>55.1</v>
      </c>
      <c r="BF249" s="16">
        <v>29.9</v>
      </c>
      <c r="BG249" s="16">
        <v>25.2</v>
      </c>
      <c r="BH249" s="15">
        <v>0.19</v>
      </c>
      <c r="BI249" s="4"/>
      <c r="BJ249" s="4">
        <v>14.7</v>
      </c>
      <c r="BK249" s="2">
        <v>14.7</v>
      </c>
      <c r="BL249" s="3">
        <v>0.36</v>
      </c>
      <c r="BM249" s="2">
        <v>5.8999999999999997E-2</v>
      </c>
      <c r="BN249" s="17"/>
      <c r="CE249" s="2">
        <v>15.4</v>
      </c>
      <c r="CF249" s="2">
        <v>11.5</v>
      </c>
      <c r="CG249" s="2">
        <v>0.75</v>
      </c>
      <c r="CH249" s="2">
        <v>4.2000000000000003E-2</v>
      </c>
      <c r="CI249" s="2">
        <v>14</v>
      </c>
      <c r="CJ249" s="2">
        <v>2.5999999999999999E-2</v>
      </c>
      <c r="CK249" s="2">
        <v>7</v>
      </c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>
        <v>2.72</v>
      </c>
      <c r="CX249" s="2">
        <v>1.82</v>
      </c>
      <c r="CY249" s="2">
        <v>1.3</v>
      </c>
      <c r="CZ249" s="2">
        <v>52.1</v>
      </c>
      <c r="DA249" s="2">
        <v>1.0900000000000001</v>
      </c>
      <c r="DB249" s="2">
        <v>39.700000000000003</v>
      </c>
      <c r="DC249" s="2">
        <v>0.99</v>
      </c>
      <c r="DD249" s="2">
        <v>55.1</v>
      </c>
      <c r="DE249" s="2">
        <v>29.9</v>
      </c>
      <c r="DF249" s="2">
        <v>25.2</v>
      </c>
      <c r="DG249" s="2">
        <v>0.39</v>
      </c>
      <c r="DH249" s="2"/>
      <c r="DI249" s="3">
        <v>9.3000000000000007</v>
      </c>
      <c r="DJ249" s="2">
        <v>9.9</v>
      </c>
      <c r="DK249" s="3">
        <v>0.39</v>
      </c>
      <c r="DL249" s="2">
        <v>4.2000000000000003E-2</v>
      </c>
      <c r="DM249" s="2"/>
      <c r="DN249" s="2"/>
      <c r="DO249" s="2"/>
      <c r="DP249" s="19"/>
      <c r="DX249" s="5">
        <v>2.72</v>
      </c>
      <c r="DY249" s="5">
        <v>1.8</v>
      </c>
      <c r="DZ249" s="5">
        <v>1.29</v>
      </c>
      <c r="EA249" s="5">
        <v>52.6</v>
      </c>
      <c r="EB249" s="5">
        <v>1.1100000000000001</v>
      </c>
      <c r="EC249" s="5">
        <v>39.700000000000003</v>
      </c>
      <c r="ED249" s="5">
        <v>0.97</v>
      </c>
      <c r="EE249" s="5">
        <v>55.1</v>
      </c>
      <c r="EF249" s="5">
        <v>29.9</v>
      </c>
      <c r="EG249" s="5">
        <v>25.2</v>
      </c>
      <c r="EH249" s="5">
        <v>0.39</v>
      </c>
      <c r="EJ249" s="22">
        <v>6.3</v>
      </c>
      <c r="EK249" s="22">
        <v>6.4</v>
      </c>
      <c r="EL249" s="22">
        <v>0.35</v>
      </c>
      <c r="EM249" s="5">
        <v>3.2000000000000001E-2</v>
      </c>
      <c r="EO249" s="2"/>
      <c r="EP249" s="2"/>
      <c r="EQ249" s="19"/>
      <c r="EY249" s="2">
        <v>2.72</v>
      </c>
      <c r="EZ249" s="2">
        <v>1.79</v>
      </c>
      <c r="FA249" s="2">
        <v>1.26</v>
      </c>
      <c r="FB249" s="2">
        <v>53.8</v>
      </c>
      <c r="FC249" s="2">
        <v>1.1599999999999999</v>
      </c>
      <c r="FD249" s="2">
        <v>42.4</v>
      </c>
      <c r="FE249" s="2">
        <v>0.99</v>
      </c>
      <c r="FF249" s="2">
        <v>55.1</v>
      </c>
      <c r="FG249" s="2">
        <v>29.9</v>
      </c>
      <c r="FH249" s="2">
        <v>25.2</v>
      </c>
      <c r="FI249" s="2">
        <v>0.5</v>
      </c>
      <c r="FK249" s="22">
        <v>6</v>
      </c>
      <c r="FL249" s="22">
        <v>6.1</v>
      </c>
      <c r="FM249" s="22">
        <v>0.39</v>
      </c>
      <c r="FN249" s="5">
        <v>0.03</v>
      </c>
      <c r="FO249" s="5">
        <v>5.3</v>
      </c>
      <c r="FP249" s="5">
        <v>4.4000000000000004</v>
      </c>
      <c r="FQ249" s="5">
        <v>0.83</v>
      </c>
      <c r="FR249" s="5">
        <f t="shared" si="14"/>
        <v>4.5</v>
      </c>
      <c r="FS249" s="5">
        <v>2.1999999999999999E-2</v>
      </c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>
        <v>2.72</v>
      </c>
      <c r="GF249" s="2">
        <v>1.78</v>
      </c>
      <c r="GG249" s="2">
        <v>1.24</v>
      </c>
      <c r="GH249" s="2">
        <v>54.4</v>
      </c>
      <c r="GI249" s="2">
        <v>1.19</v>
      </c>
      <c r="GJ249" s="2">
        <v>43.6</v>
      </c>
      <c r="GK249" s="2">
        <v>1</v>
      </c>
      <c r="GL249" s="2">
        <v>55.1</v>
      </c>
      <c r="GM249" s="2">
        <v>29.9</v>
      </c>
      <c r="GN249" s="2">
        <v>25.2</v>
      </c>
      <c r="GO249" s="2">
        <v>0.54</v>
      </c>
      <c r="GP249" s="2"/>
      <c r="GQ249" s="2">
        <v>5.9</v>
      </c>
      <c r="GR249" s="2">
        <v>6.1</v>
      </c>
      <c r="GS249" s="3">
        <v>0.34</v>
      </c>
      <c r="GT249" s="2">
        <v>2.8000000000000001E-2</v>
      </c>
      <c r="GU249" s="2">
        <v>6.3</v>
      </c>
      <c r="GV249" s="2">
        <v>5</v>
      </c>
      <c r="GW249" s="2">
        <v>0.79</v>
      </c>
      <c r="GX249" s="5">
        <f t="shared" si="15"/>
        <v>4.3</v>
      </c>
      <c r="GY249" s="2">
        <v>2.1000000000000001E-2</v>
      </c>
    </row>
    <row r="250" spans="1:207" s="5" customFormat="1" ht="11.95" customHeight="1" x14ac:dyDescent="0.3">
      <c r="A250" s="10" t="s">
        <v>314</v>
      </c>
      <c r="B250" s="11">
        <v>17</v>
      </c>
      <c r="C250" s="12">
        <v>8.4</v>
      </c>
      <c r="D250" s="13" t="s">
        <v>411</v>
      </c>
      <c r="E250" s="14" t="s">
        <v>465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15">
        <v>2.73</v>
      </c>
      <c r="R250" s="15">
        <v>1.88</v>
      </c>
      <c r="S250" s="15">
        <v>1.42</v>
      </c>
      <c r="T250" s="16">
        <v>48.1</v>
      </c>
      <c r="U250" s="15">
        <v>0.93</v>
      </c>
      <c r="V250" s="16">
        <v>32.6</v>
      </c>
      <c r="W250" s="15">
        <v>0.96</v>
      </c>
      <c r="X250" s="16">
        <v>55</v>
      </c>
      <c r="Y250" s="16">
        <v>30.4</v>
      </c>
      <c r="Z250" s="16">
        <v>24.6</v>
      </c>
      <c r="AA250" s="15">
        <v>0.09</v>
      </c>
      <c r="AB250" s="15"/>
      <c r="AC250" s="15"/>
      <c r="AD250" s="4"/>
      <c r="AE250" s="15"/>
      <c r="AF250" s="4"/>
      <c r="AG250" s="6"/>
      <c r="AH250" s="6"/>
      <c r="AI250" s="2">
        <v>14.9</v>
      </c>
      <c r="AJ250" s="4">
        <v>15.9</v>
      </c>
      <c r="AK250" s="3">
        <v>0.31</v>
      </c>
      <c r="AL250" s="2">
        <v>0.09</v>
      </c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15">
        <v>2.73</v>
      </c>
      <c r="AY250" s="15">
        <v>1.88</v>
      </c>
      <c r="AZ250" s="15">
        <v>1.41</v>
      </c>
      <c r="BA250" s="16">
        <v>48.4</v>
      </c>
      <c r="BB250" s="15">
        <v>0.94</v>
      </c>
      <c r="BC250" s="16">
        <v>33.700000000000003</v>
      </c>
      <c r="BD250" s="15">
        <v>0.98</v>
      </c>
      <c r="BE250" s="16">
        <v>55</v>
      </c>
      <c r="BF250" s="16">
        <v>30.4</v>
      </c>
      <c r="BG250" s="16">
        <v>24.6</v>
      </c>
      <c r="BH250" s="15">
        <v>0.13</v>
      </c>
      <c r="BI250" s="4"/>
      <c r="BJ250" s="4">
        <v>15.2</v>
      </c>
      <c r="BK250" s="2">
        <v>15.2</v>
      </c>
      <c r="BL250" s="3">
        <v>0.36</v>
      </c>
      <c r="BM250" s="2">
        <v>7.0000000000000007E-2</v>
      </c>
      <c r="BN250" s="20">
        <v>1.4500000000000001E-2</v>
      </c>
      <c r="BO250" s="21">
        <v>2.0899999999999998E-3</v>
      </c>
      <c r="BP250" s="5">
        <v>4.4961326401120098E-6</v>
      </c>
      <c r="BQ250" s="5">
        <v>105</v>
      </c>
      <c r="BR250" s="5">
        <v>0.72</v>
      </c>
      <c r="BS250" s="5">
        <v>9800</v>
      </c>
      <c r="BT250" s="5">
        <v>0.58799999999999997</v>
      </c>
      <c r="BU250" s="5">
        <v>14700</v>
      </c>
      <c r="BV250" s="5">
        <v>52</v>
      </c>
      <c r="BW250" s="5">
        <v>18</v>
      </c>
      <c r="BX250" s="2">
        <v>32</v>
      </c>
      <c r="BY250" s="2">
        <v>8</v>
      </c>
      <c r="BZ250" s="5">
        <v>59800</v>
      </c>
      <c r="CA250" s="5">
        <v>0.19</v>
      </c>
      <c r="CB250" s="5">
        <v>-0.5</v>
      </c>
      <c r="CC250" s="5">
        <v>1.4219999999999999</v>
      </c>
      <c r="CD250" s="5">
        <v>34.999999999999993</v>
      </c>
      <c r="CE250" s="2">
        <v>14.4</v>
      </c>
      <c r="CF250" s="2">
        <v>10.9</v>
      </c>
      <c r="CG250" s="2">
        <v>0.76</v>
      </c>
      <c r="CH250" s="2">
        <v>4.4999999999999998E-2</v>
      </c>
      <c r="CI250" s="2">
        <v>14</v>
      </c>
      <c r="CJ250" s="2">
        <v>2.9000000000000001E-2</v>
      </c>
      <c r="CK250" s="2">
        <v>8</v>
      </c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>
        <v>2.73</v>
      </c>
      <c r="CX250" s="2">
        <v>1.82</v>
      </c>
      <c r="CY250" s="2">
        <v>1.32</v>
      </c>
      <c r="CZ250" s="2">
        <v>51.7</v>
      </c>
      <c r="DA250" s="2">
        <v>1.07</v>
      </c>
      <c r="DB250" s="2">
        <v>38.1</v>
      </c>
      <c r="DC250" s="2">
        <v>0.97</v>
      </c>
      <c r="DD250" s="2">
        <v>55</v>
      </c>
      <c r="DE250" s="2">
        <v>30.4</v>
      </c>
      <c r="DF250" s="2">
        <v>24.6</v>
      </c>
      <c r="DG250" s="2">
        <v>0.31</v>
      </c>
      <c r="DH250" s="2"/>
      <c r="DI250" s="3">
        <v>11.1</v>
      </c>
      <c r="DJ250" s="2">
        <v>11.3</v>
      </c>
      <c r="DK250" s="3">
        <v>0.38</v>
      </c>
      <c r="DL250" s="2">
        <v>4.8000000000000001E-2</v>
      </c>
      <c r="DM250" s="2"/>
      <c r="DN250" s="2"/>
      <c r="DO250" s="2"/>
      <c r="DP250" s="19"/>
      <c r="DX250" s="5">
        <v>2.73</v>
      </c>
      <c r="DY250" s="5">
        <v>1.8</v>
      </c>
      <c r="DZ250" s="5">
        <v>1.28</v>
      </c>
      <c r="EA250" s="5">
        <v>53.1</v>
      </c>
      <c r="EB250" s="5">
        <v>1.1299999999999999</v>
      </c>
      <c r="EC250" s="5">
        <v>40.5</v>
      </c>
      <c r="ED250" s="5">
        <v>0.98</v>
      </c>
      <c r="EE250" s="5">
        <v>55</v>
      </c>
      <c r="EF250" s="5">
        <v>30.4</v>
      </c>
      <c r="EG250" s="5">
        <v>24.6</v>
      </c>
      <c r="EH250" s="5">
        <v>0.41</v>
      </c>
      <c r="EJ250" s="22">
        <v>6.3</v>
      </c>
      <c r="EK250" s="22">
        <v>7.5</v>
      </c>
      <c r="EL250" s="22">
        <v>0.38</v>
      </c>
      <c r="EM250" s="5">
        <v>0.03</v>
      </c>
      <c r="EO250" s="2"/>
      <c r="EP250" s="2"/>
      <c r="EQ250" s="19"/>
      <c r="EY250" s="2">
        <v>2.73</v>
      </c>
      <c r="EZ250" s="2">
        <v>1.77</v>
      </c>
      <c r="FA250" s="2">
        <v>1.23</v>
      </c>
      <c r="FB250" s="2">
        <v>54.9</v>
      </c>
      <c r="FC250" s="2">
        <v>1.22</v>
      </c>
      <c r="FD250" s="2">
        <v>43.7</v>
      </c>
      <c r="FE250" s="2">
        <v>0.98</v>
      </c>
      <c r="FF250" s="2">
        <v>55</v>
      </c>
      <c r="FG250" s="2">
        <v>30.4</v>
      </c>
      <c r="FH250" s="2">
        <v>24.6</v>
      </c>
      <c r="FI250" s="2">
        <v>0.54</v>
      </c>
      <c r="FK250" s="22">
        <v>6.4</v>
      </c>
      <c r="FL250" s="22">
        <v>6.8</v>
      </c>
      <c r="FM250" s="22">
        <v>0.34</v>
      </c>
      <c r="FN250" s="5">
        <v>3.1E-2</v>
      </c>
      <c r="FO250" s="5">
        <v>7.8</v>
      </c>
      <c r="FP250" s="5">
        <v>5.9</v>
      </c>
      <c r="FQ250" s="5">
        <v>0.76</v>
      </c>
      <c r="FR250" s="5">
        <f t="shared" si="14"/>
        <v>5</v>
      </c>
      <c r="FS250" s="5">
        <v>2.1000000000000001E-2</v>
      </c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>
        <v>2.73</v>
      </c>
      <c r="GF250" s="2">
        <v>1.77</v>
      </c>
      <c r="GG250" s="2">
        <v>1.23</v>
      </c>
      <c r="GH250" s="2">
        <v>55.1</v>
      </c>
      <c r="GI250" s="2">
        <v>1.23</v>
      </c>
      <c r="GJ250" s="2">
        <v>44.2</v>
      </c>
      <c r="GK250" s="2">
        <v>0.98</v>
      </c>
      <c r="GL250" s="2">
        <v>55</v>
      </c>
      <c r="GM250" s="2">
        <v>30.4</v>
      </c>
      <c r="GN250" s="2">
        <v>24.6</v>
      </c>
      <c r="GO250" s="2">
        <v>0.56000000000000005</v>
      </c>
      <c r="GP250" s="2"/>
      <c r="GQ250" s="2">
        <v>6.3</v>
      </c>
      <c r="GR250" s="2">
        <v>7.2</v>
      </c>
      <c r="GS250" s="3">
        <v>0.38</v>
      </c>
      <c r="GT250" s="2">
        <v>2.7E-2</v>
      </c>
      <c r="GU250" s="2">
        <v>6.3</v>
      </c>
      <c r="GV250" s="2">
        <v>4.5999999999999996</v>
      </c>
      <c r="GW250" s="2">
        <v>0.73</v>
      </c>
      <c r="GX250" s="5">
        <f t="shared" si="15"/>
        <v>5</v>
      </c>
      <c r="GY250" s="2">
        <v>2.1999999999999999E-2</v>
      </c>
    </row>
    <row r="251" spans="1:207" s="5" customFormat="1" ht="11.95" customHeight="1" x14ac:dyDescent="0.3">
      <c r="A251" s="10" t="s">
        <v>205</v>
      </c>
      <c r="B251" s="10" t="s">
        <v>441</v>
      </c>
      <c r="C251" s="12">
        <v>34.799999999999997</v>
      </c>
      <c r="D251" s="13" t="s">
        <v>425</v>
      </c>
      <c r="E251" s="14" t="s">
        <v>465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15">
        <v>2.72</v>
      </c>
      <c r="R251" s="15">
        <v>1.82</v>
      </c>
      <c r="S251" s="15">
        <v>1.39</v>
      </c>
      <c r="T251" s="16">
        <v>48.7</v>
      </c>
      <c r="U251" s="15">
        <v>0.95</v>
      </c>
      <c r="V251" s="16">
        <v>30.5</v>
      </c>
      <c r="W251" s="15">
        <v>0.87</v>
      </c>
      <c r="X251" s="16">
        <v>64.5</v>
      </c>
      <c r="Y251" s="16">
        <v>36.4</v>
      </c>
      <c r="Z251" s="16">
        <v>28.1</v>
      </c>
      <c r="AA251" s="15">
        <v>-0.21</v>
      </c>
      <c r="AB251" s="15"/>
      <c r="AC251" s="15"/>
      <c r="AD251" s="4"/>
      <c r="AE251" s="15"/>
      <c r="AF251" s="4"/>
      <c r="AG251" s="6"/>
      <c r="AH251" s="6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15">
        <v>2.72</v>
      </c>
      <c r="AY251" s="15">
        <v>1.81</v>
      </c>
      <c r="AZ251" s="15">
        <v>1.31</v>
      </c>
      <c r="BA251" s="16">
        <v>51.8</v>
      </c>
      <c r="BB251" s="15">
        <v>1.07</v>
      </c>
      <c r="BC251" s="16">
        <v>38.299999999999997</v>
      </c>
      <c r="BD251" s="15">
        <v>0.97</v>
      </c>
      <c r="BE251" s="16">
        <v>64.5</v>
      </c>
      <c r="BF251" s="16">
        <v>36.4</v>
      </c>
      <c r="BG251" s="16">
        <v>28.1</v>
      </c>
      <c r="BH251" s="15">
        <v>7.0000000000000007E-2</v>
      </c>
      <c r="BI251" s="4"/>
      <c r="BJ251" s="4"/>
      <c r="BK251" s="4"/>
      <c r="BL251" s="8"/>
      <c r="BN251" s="20">
        <v>6.1000000000000004E-3</v>
      </c>
      <c r="BO251" s="21">
        <v>2.1099999999999999E-3</v>
      </c>
      <c r="BP251" s="5">
        <v>8.0013395508173805E-7</v>
      </c>
      <c r="BQ251" s="5">
        <v>105</v>
      </c>
      <c r="BR251" s="5">
        <v>0.75</v>
      </c>
      <c r="BS251" s="5">
        <v>10000</v>
      </c>
      <c r="BT251" s="5">
        <v>0.73399999999999999</v>
      </c>
      <c r="BU251" s="5">
        <v>16200</v>
      </c>
      <c r="BV251" s="5">
        <v>52</v>
      </c>
      <c r="BW251" s="5">
        <v>14</v>
      </c>
      <c r="BX251" s="2">
        <v>36</v>
      </c>
      <c r="BY251" s="2">
        <v>8</v>
      </c>
      <c r="BZ251" s="5">
        <v>44600</v>
      </c>
      <c r="CA251" s="5">
        <v>0.22</v>
      </c>
      <c r="CB251" s="5">
        <v>-0.1</v>
      </c>
      <c r="CC251" s="5">
        <v>1.1259999999999999</v>
      </c>
      <c r="CD251" s="5">
        <v>46.999999999999986</v>
      </c>
      <c r="FR251" s="5" t="str">
        <f t="shared" si="14"/>
        <v/>
      </c>
      <c r="GX251" s="5" t="str">
        <f t="shared" si="15"/>
        <v/>
      </c>
    </row>
    <row r="252" spans="1:207" s="5" customFormat="1" ht="11.95" customHeight="1" x14ac:dyDescent="0.3">
      <c r="A252" s="10" t="s">
        <v>283</v>
      </c>
      <c r="B252" s="10" t="s">
        <v>446</v>
      </c>
      <c r="C252" s="12">
        <v>9.8000000000000007</v>
      </c>
      <c r="D252" s="13" t="s">
        <v>411</v>
      </c>
      <c r="E252" s="14" t="s">
        <v>465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15">
        <v>2.71</v>
      </c>
      <c r="R252" s="15">
        <v>1.85</v>
      </c>
      <c r="S252" s="15">
        <v>1.36</v>
      </c>
      <c r="T252" s="16">
        <v>49.8</v>
      </c>
      <c r="U252" s="15">
        <v>0.99</v>
      </c>
      <c r="V252" s="16">
        <v>36.1</v>
      </c>
      <c r="W252" s="15">
        <v>0.98</v>
      </c>
      <c r="X252" s="16">
        <v>55.8</v>
      </c>
      <c r="Y252" s="16">
        <v>31.5</v>
      </c>
      <c r="Z252" s="16">
        <v>24.3</v>
      </c>
      <c r="AA252" s="15">
        <v>0.19</v>
      </c>
      <c r="AB252" s="15"/>
      <c r="AC252" s="15"/>
      <c r="AD252" s="4"/>
      <c r="AE252" s="15"/>
      <c r="AF252" s="4"/>
      <c r="AG252" s="6"/>
      <c r="AH252" s="6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15">
        <v>2.71</v>
      </c>
      <c r="AY252" s="15">
        <v>1.84</v>
      </c>
      <c r="AZ252" s="15">
        <v>1.35</v>
      </c>
      <c r="BA252" s="16">
        <v>50</v>
      </c>
      <c r="BB252" s="15">
        <v>1</v>
      </c>
      <c r="BC252" s="16">
        <v>36.200000000000003</v>
      </c>
      <c r="BD252" s="15">
        <v>0.98</v>
      </c>
      <c r="BE252" s="16">
        <v>55.8</v>
      </c>
      <c r="BF252" s="16">
        <v>31.5</v>
      </c>
      <c r="BG252" s="16">
        <v>24.3</v>
      </c>
      <c r="BH252" s="15">
        <v>0.19</v>
      </c>
      <c r="BI252" s="4"/>
      <c r="BJ252" s="4"/>
      <c r="BK252" s="4"/>
      <c r="BL252" s="8"/>
      <c r="BN252" s="20">
        <v>2.12E-2</v>
      </c>
      <c r="BO252" s="21">
        <v>2.0500000000000002E-3</v>
      </c>
      <c r="BP252" s="5">
        <v>6.1409309443676584E-6</v>
      </c>
      <c r="BQ252" s="5">
        <v>105</v>
      </c>
      <c r="BR252" s="5">
        <v>0.74</v>
      </c>
      <c r="BS252" s="5">
        <v>8700</v>
      </c>
      <c r="BT252" s="5">
        <v>0.74199999999999999</v>
      </c>
      <c r="BU252" s="5">
        <v>13200</v>
      </c>
      <c r="BV252" s="5">
        <v>50</v>
      </c>
      <c r="BW252" s="5">
        <v>14</v>
      </c>
      <c r="BX252" s="2">
        <v>33</v>
      </c>
      <c r="BY252" s="2">
        <v>9</v>
      </c>
      <c r="BZ252" s="5">
        <v>56200</v>
      </c>
      <c r="CA252" s="5">
        <v>0.18</v>
      </c>
      <c r="CB252" s="5">
        <v>-0.4</v>
      </c>
      <c r="CC252" s="5">
        <v>1.585</v>
      </c>
      <c r="CD252" s="5">
        <v>62.000000000000014</v>
      </c>
      <c r="FR252" s="5" t="str">
        <f t="shared" si="14"/>
        <v/>
      </c>
      <c r="GX252" s="5" t="str">
        <f t="shared" si="15"/>
        <v/>
      </c>
    </row>
    <row r="253" spans="1:207" s="5" customFormat="1" ht="11.95" customHeight="1" x14ac:dyDescent="0.3">
      <c r="A253" s="10" t="s">
        <v>299</v>
      </c>
      <c r="B253" s="10" t="s">
        <v>447</v>
      </c>
      <c r="C253" s="12">
        <v>21.8</v>
      </c>
      <c r="D253" s="13" t="s">
        <v>411</v>
      </c>
      <c r="E253" s="14" t="s">
        <v>465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15">
        <v>2.7</v>
      </c>
      <c r="R253" s="15">
        <v>1.86</v>
      </c>
      <c r="S253" s="15">
        <v>1.37</v>
      </c>
      <c r="T253" s="16">
        <v>49.1</v>
      </c>
      <c r="U253" s="15">
        <v>0.97</v>
      </c>
      <c r="V253" s="16">
        <v>35.4</v>
      </c>
      <c r="W253" s="15">
        <v>0.99</v>
      </c>
      <c r="X253" s="16">
        <v>58.5</v>
      </c>
      <c r="Y253" s="16">
        <v>33.9</v>
      </c>
      <c r="Z253" s="16">
        <v>24.6</v>
      </c>
      <c r="AA253" s="15">
        <v>0.06</v>
      </c>
      <c r="AB253" s="15"/>
      <c r="AC253" s="15"/>
      <c r="AD253" s="4"/>
      <c r="AE253" s="15"/>
      <c r="AF253" s="4"/>
      <c r="AG253" s="6"/>
      <c r="AH253" s="6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15">
        <v>2.7</v>
      </c>
      <c r="AY253" s="15">
        <v>1.85</v>
      </c>
      <c r="AZ253" s="15">
        <v>1.36</v>
      </c>
      <c r="BA253" s="16">
        <v>49.7</v>
      </c>
      <c r="BB253" s="15">
        <v>0.99</v>
      </c>
      <c r="BC253" s="16">
        <v>36.6</v>
      </c>
      <c r="BD253" s="15">
        <v>1</v>
      </c>
      <c r="BE253" s="16">
        <v>58.5</v>
      </c>
      <c r="BF253" s="16">
        <v>33.9</v>
      </c>
      <c r="BG253" s="16">
        <v>24.6</v>
      </c>
      <c r="BH253" s="15">
        <v>0.11</v>
      </c>
      <c r="BI253" s="4"/>
      <c r="BJ253" s="4"/>
      <c r="BK253" s="4"/>
      <c r="BL253" s="8"/>
      <c r="BN253" s="20">
        <v>9.7999999999999997E-3</v>
      </c>
      <c r="BO253" s="21">
        <v>1.9599999999999999E-3</v>
      </c>
      <c r="BP253" s="5">
        <v>1.573644632078968E-6</v>
      </c>
      <c r="BQ253" s="5">
        <v>105</v>
      </c>
      <c r="BR253" s="5">
        <v>0.7</v>
      </c>
      <c r="BS253" s="5">
        <v>8300</v>
      </c>
      <c r="BT253" s="5">
        <v>0.79700000000000004</v>
      </c>
      <c r="BU253" s="5">
        <v>16000</v>
      </c>
      <c r="BV253" s="5">
        <v>57</v>
      </c>
      <c r="BW253" s="5">
        <v>15</v>
      </c>
      <c r="BX253" s="2">
        <v>32</v>
      </c>
      <c r="BY253" s="2">
        <v>10</v>
      </c>
      <c r="BZ253" s="5">
        <v>69300</v>
      </c>
      <c r="CA253" s="5">
        <v>0.23</v>
      </c>
      <c r="CB253" s="5">
        <v>-0.2</v>
      </c>
      <c r="CC253" s="5">
        <v>1.244</v>
      </c>
      <c r="CD253" s="5">
        <v>73.000000000000014</v>
      </c>
      <c r="FR253" s="5" t="str">
        <f t="shared" si="14"/>
        <v/>
      </c>
      <c r="GX253" s="5" t="str">
        <f t="shared" si="15"/>
        <v/>
      </c>
    </row>
    <row r="254" spans="1:207" s="5" customFormat="1" ht="11.95" customHeight="1" x14ac:dyDescent="0.3">
      <c r="A254" s="10" t="s">
        <v>315</v>
      </c>
      <c r="B254" s="10" t="s">
        <v>449</v>
      </c>
      <c r="C254" s="12">
        <v>8.8000000000000007</v>
      </c>
      <c r="D254" s="13" t="s">
        <v>411</v>
      </c>
      <c r="E254" s="14" t="s">
        <v>465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15">
        <v>2.72</v>
      </c>
      <c r="R254" s="15">
        <v>1.86</v>
      </c>
      <c r="S254" s="15">
        <v>1.42</v>
      </c>
      <c r="T254" s="16">
        <v>47.9</v>
      </c>
      <c r="U254" s="15">
        <v>0.92</v>
      </c>
      <c r="V254" s="16">
        <v>31.2</v>
      </c>
      <c r="W254" s="15">
        <v>0.92</v>
      </c>
      <c r="X254" s="16">
        <v>54.6</v>
      </c>
      <c r="Y254" s="16">
        <v>30.5</v>
      </c>
      <c r="Z254" s="16">
        <v>24.1</v>
      </c>
      <c r="AA254" s="15">
        <v>0.03</v>
      </c>
      <c r="AB254" s="15"/>
      <c r="AC254" s="15"/>
      <c r="AD254" s="4"/>
      <c r="AE254" s="15"/>
      <c r="AF254" s="4"/>
      <c r="AG254" s="6"/>
      <c r="AH254" s="6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15">
        <v>2.72</v>
      </c>
      <c r="AY254" s="15">
        <v>1.89</v>
      </c>
      <c r="AZ254" s="15">
        <v>1.41</v>
      </c>
      <c r="BA254" s="16">
        <v>48.3</v>
      </c>
      <c r="BB254" s="15">
        <v>0.94</v>
      </c>
      <c r="BC254" s="16">
        <v>34.4</v>
      </c>
      <c r="BD254" s="15">
        <v>1</v>
      </c>
      <c r="BE254" s="16">
        <v>54.6</v>
      </c>
      <c r="BF254" s="16">
        <v>30.5</v>
      </c>
      <c r="BG254" s="16">
        <v>24.1</v>
      </c>
      <c r="BH254" s="15">
        <v>0.16</v>
      </c>
      <c r="BI254" s="4"/>
      <c r="BJ254" s="4"/>
      <c r="BK254" s="4"/>
      <c r="BL254" s="8"/>
      <c r="BN254" s="20">
        <v>1.46E-2</v>
      </c>
      <c r="BO254" s="21">
        <v>1.9499999999999999E-3</v>
      </c>
      <c r="BP254" s="5">
        <v>4.0416338594067144E-6</v>
      </c>
      <c r="BQ254" s="5">
        <v>105</v>
      </c>
      <c r="BR254" s="5">
        <v>0.71</v>
      </c>
      <c r="BS254" s="5">
        <v>8900</v>
      </c>
      <c r="BT254" s="5">
        <v>0.72799999999999998</v>
      </c>
      <c r="BU254" s="5">
        <v>15100</v>
      </c>
      <c r="BV254" s="5">
        <v>53</v>
      </c>
      <c r="BW254" s="5">
        <v>17</v>
      </c>
      <c r="BX254" s="2">
        <v>34</v>
      </c>
      <c r="BY254" s="2">
        <v>10</v>
      </c>
      <c r="BZ254" s="5">
        <v>51200</v>
      </c>
      <c r="CA254" s="5">
        <v>0.17</v>
      </c>
      <c r="CB254" s="5">
        <v>-0.9</v>
      </c>
      <c r="CC254" s="5">
        <v>1.4710000000000001</v>
      </c>
      <c r="CD254" s="5">
        <v>41.000000000000007</v>
      </c>
      <c r="FR254" s="5" t="str">
        <f t="shared" si="14"/>
        <v/>
      </c>
      <c r="GX254" s="5" t="str">
        <f t="shared" si="15"/>
        <v/>
      </c>
    </row>
    <row r="255" spans="1:207" s="5" customFormat="1" ht="11.95" customHeight="1" x14ac:dyDescent="0.3">
      <c r="A255" s="10" t="s">
        <v>372</v>
      </c>
      <c r="B255" s="10" t="s">
        <v>452</v>
      </c>
      <c r="C255" s="12">
        <v>13.8</v>
      </c>
      <c r="D255" s="13" t="s">
        <v>411</v>
      </c>
      <c r="E255" s="14" t="s">
        <v>465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15">
        <v>2.72</v>
      </c>
      <c r="R255" s="15">
        <v>1.85</v>
      </c>
      <c r="S255" s="15">
        <v>1.37</v>
      </c>
      <c r="T255" s="16">
        <v>49.8</v>
      </c>
      <c r="U255" s="15">
        <v>0.99</v>
      </c>
      <c r="V255" s="16">
        <v>35.5</v>
      </c>
      <c r="W255" s="15">
        <v>0.97</v>
      </c>
      <c r="X255" s="16">
        <v>56.6</v>
      </c>
      <c r="Y255" s="16">
        <v>31.5</v>
      </c>
      <c r="Z255" s="16">
        <v>25.1</v>
      </c>
      <c r="AA255" s="15">
        <v>0.16</v>
      </c>
      <c r="AB255" s="15"/>
      <c r="AC255" s="15"/>
      <c r="AD255" s="4"/>
      <c r="AE255" s="15"/>
      <c r="AF255" s="4"/>
      <c r="AG255" s="6"/>
      <c r="AH255" s="6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15">
        <v>2.72</v>
      </c>
      <c r="AY255" s="15">
        <v>1.86</v>
      </c>
      <c r="AZ255" s="15">
        <v>1.36</v>
      </c>
      <c r="BA255" s="16">
        <v>49.9</v>
      </c>
      <c r="BB255" s="15">
        <v>0.99</v>
      </c>
      <c r="BC255" s="16">
        <v>36.5</v>
      </c>
      <c r="BD255" s="15">
        <v>1</v>
      </c>
      <c r="BE255" s="16">
        <v>56.6</v>
      </c>
      <c r="BF255" s="16">
        <v>31.5</v>
      </c>
      <c r="BG255" s="16">
        <v>25.1</v>
      </c>
      <c r="BH255" s="15">
        <v>0.2</v>
      </c>
      <c r="BI255" s="4"/>
      <c r="BJ255" s="4"/>
      <c r="BK255" s="4"/>
      <c r="BL255" s="8"/>
      <c r="BN255" s="20">
        <v>1.4500000000000001E-2</v>
      </c>
      <c r="BO255" s="21">
        <v>2.2499999999999998E-3</v>
      </c>
      <c r="BP255" s="5">
        <v>2.7337641897145129E-6</v>
      </c>
      <c r="BQ255" s="5">
        <v>105</v>
      </c>
      <c r="BR255" s="5">
        <v>0.74</v>
      </c>
      <c r="BS255" s="5">
        <v>8600</v>
      </c>
      <c r="BT255" s="5">
        <v>0.81899999999999995</v>
      </c>
      <c r="BU255" s="5">
        <v>13400</v>
      </c>
      <c r="BV255" s="5">
        <v>53</v>
      </c>
      <c r="BW255" s="5">
        <v>16</v>
      </c>
      <c r="BX255" s="2">
        <v>28</v>
      </c>
      <c r="BY255" s="2">
        <v>10</v>
      </c>
      <c r="BZ255" s="5">
        <v>47100</v>
      </c>
      <c r="CA255" s="5">
        <v>0.22</v>
      </c>
      <c r="CB255" s="5">
        <v>0.1</v>
      </c>
      <c r="CC255" s="5">
        <v>1.0900000000000001</v>
      </c>
      <c r="CD255" s="5">
        <v>19.999999999999989</v>
      </c>
      <c r="FR255" s="5" t="str">
        <f t="shared" si="14"/>
        <v/>
      </c>
      <c r="GX255" s="5" t="str">
        <f t="shared" si="15"/>
        <v/>
      </c>
    </row>
    <row r="256" spans="1:207" s="5" customFormat="1" ht="11.95" customHeight="1" x14ac:dyDescent="0.3">
      <c r="A256" s="10" t="s">
        <v>96</v>
      </c>
      <c r="B256" s="11">
        <v>2</v>
      </c>
      <c r="C256" s="12">
        <v>30.8</v>
      </c>
      <c r="D256" s="13" t="s">
        <v>410</v>
      </c>
      <c r="E256" s="14" t="s">
        <v>466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15">
        <v>2.74</v>
      </c>
      <c r="R256" s="15">
        <v>2.12</v>
      </c>
      <c r="S256" s="15">
        <v>1.78</v>
      </c>
      <c r="T256" s="16">
        <v>35.1</v>
      </c>
      <c r="U256" s="15">
        <v>0.54</v>
      </c>
      <c r="V256" s="16">
        <v>19.3</v>
      </c>
      <c r="W256" s="15">
        <v>0.98</v>
      </c>
      <c r="X256" s="16">
        <v>52.8</v>
      </c>
      <c r="Y256" s="16">
        <v>29.4</v>
      </c>
      <c r="Z256" s="16">
        <v>23.4</v>
      </c>
      <c r="AA256" s="15">
        <v>-0.43</v>
      </c>
      <c r="AB256" s="15"/>
      <c r="AC256" s="15"/>
      <c r="AD256" s="4"/>
      <c r="AE256" s="15"/>
      <c r="AF256" s="4"/>
      <c r="AG256" s="6"/>
      <c r="AH256" s="6"/>
      <c r="AI256" s="4"/>
      <c r="AJ256" s="4"/>
      <c r="AK256" s="4"/>
      <c r="AL256" s="7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15">
        <v>2.74</v>
      </c>
      <c r="AY256" s="15">
        <v>2.0699999999999998</v>
      </c>
      <c r="AZ256" s="15">
        <v>1.68</v>
      </c>
      <c r="BA256" s="16">
        <v>38.700000000000003</v>
      </c>
      <c r="BB256" s="15">
        <v>0.63</v>
      </c>
      <c r="BC256" s="16">
        <v>23</v>
      </c>
      <c r="BD256" s="15">
        <v>1</v>
      </c>
      <c r="BE256" s="16">
        <v>52.8</v>
      </c>
      <c r="BF256" s="16">
        <v>29.4</v>
      </c>
      <c r="BG256" s="16">
        <v>23.4</v>
      </c>
      <c r="BH256" s="15">
        <v>-0.27</v>
      </c>
      <c r="BI256" s="4"/>
      <c r="BJ256" s="4"/>
      <c r="BK256" s="4"/>
      <c r="BL256" s="8"/>
      <c r="CE256" s="2">
        <v>28.9</v>
      </c>
      <c r="CF256" s="2">
        <v>25</v>
      </c>
      <c r="CG256" s="2">
        <v>0.86</v>
      </c>
      <c r="CH256" s="2">
        <v>8.3000000000000004E-2</v>
      </c>
      <c r="CI256" s="2">
        <v>18</v>
      </c>
      <c r="CJ256" s="2">
        <v>0.05</v>
      </c>
      <c r="CK256" s="2">
        <v>11</v>
      </c>
      <c r="EY256" s="5">
        <v>2.74</v>
      </c>
      <c r="EZ256" s="5">
        <v>1.82</v>
      </c>
      <c r="FA256" s="5">
        <v>1.32</v>
      </c>
      <c r="FB256" s="5">
        <v>51.9</v>
      </c>
      <c r="FC256" s="5">
        <v>1.08</v>
      </c>
      <c r="FD256" s="5">
        <v>38.200000000000003</v>
      </c>
      <c r="FE256" s="5">
        <v>0.97</v>
      </c>
      <c r="FF256" s="5">
        <v>52.8</v>
      </c>
      <c r="FG256" s="5">
        <v>29.4</v>
      </c>
      <c r="FH256" s="5">
        <v>23.4</v>
      </c>
      <c r="FI256" s="5">
        <v>0.38</v>
      </c>
      <c r="FO256" s="5">
        <v>7.5</v>
      </c>
      <c r="FP256" s="5">
        <v>6.9</v>
      </c>
      <c r="FQ256" s="5">
        <v>0.92</v>
      </c>
      <c r="FR256" s="5" t="str">
        <f>IF(FL256&gt;0,ROUND(FL256*0.79,1),"")</f>
        <v/>
      </c>
      <c r="FS256" s="5">
        <v>2.7E-2</v>
      </c>
      <c r="GE256" s="5">
        <v>2.74</v>
      </c>
      <c r="GF256" s="5">
        <v>1.83</v>
      </c>
      <c r="GG256" s="5">
        <v>1.32</v>
      </c>
      <c r="GH256" s="5">
        <v>51.8</v>
      </c>
      <c r="GI256" s="5">
        <v>1.07</v>
      </c>
      <c r="GJ256" s="5">
        <v>38.9</v>
      </c>
      <c r="GK256" s="5">
        <v>0.99</v>
      </c>
      <c r="GL256" s="5">
        <v>52.8</v>
      </c>
      <c r="GM256" s="5">
        <v>29.4</v>
      </c>
      <c r="GN256" s="5">
        <v>23.4</v>
      </c>
      <c r="GO256" s="5">
        <v>0.4</v>
      </c>
      <c r="GU256" s="2">
        <v>7.5</v>
      </c>
      <c r="GV256" s="2">
        <v>6.6</v>
      </c>
      <c r="GW256" s="2">
        <v>0.88</v>
      </c>
      <c r="GX256" s="5" t="str">
        <f>IF(GR256&gt;0,ROUND(GR256*0.77,1),"")</f>
        <v/>
      </c>
      <c r="GY256" s="2">
        <v>1.6E-2</v>
      </c>
    </row>
    <row r="257" spans="1:207" s="5" customFormat="1" ht="11.95" customHeight="1" x14ac:dyDescent="0.3">
      <c r="A257" s="10" t="s">
        <v>149</v>
      </c>
      <c r="B257" s="11">
        <v>5</v>
      </c>
      <c r="C257" s="12">
        <v>14.8</v>
      </c>
      <c r="D257" s="13" t="s">
        <v>410</v>
      </c>
      <c r="E257" s="14" t="s">
        <v>466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15">
        <v>2.75</v>
      </c>
      <c r="R257" s="15">
        <v>2.0699999999999998</v>
      </c>
      <c r="S257" s="15">
        <v>1.68</v>
      </c>
      <c r="T257" s="16">
        <v>38.799999999999997</v>
      </c>
      <c r="U257" s="15">
        <v>0.63</v>
      </c>
      <c r="V257" s="16">
        <v>22.9</v>
      </c>
      <c r="W257" s="15">
        <v>1</v>
      </c>
      <c r="X257" s="16">
        <v>53.6</v>
      </c>
      <c r="Y257" s="16">
        <v>30.3</v>
      </c>
      <c r="Z257" s="16">
        <v>23.3</v>
      </c>
      <c r="AA257" s="15">
        <v>-0.32</v>
      </c>
      <c r="AB257" s="15"/>
      <c r="AC257" s="15"/>
      <c r="AD257" s="4"/>
      <c r="AE257" s="15"/>
      <c r="AF257" s="4"/>
      <c r="AG257" s="6"/>
      <c r="AH257" s="6"/>
      <c r="AI257" s="2">
        <v>25.4</v>
      </c>
      <c r="AJ257" s="4">
        <v>27.4</v>
      </c>
      <c r="AK257" s="3">
        <v>0.23</v>
      </c>
      <c r="AL257" s="2">
        <v>0.17299999999999999</v>
      </c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15">
        <v>2.75</v>
      </c>
      <c r="AY257" s="15">
        <v>2.0099999999999998</v>
      </c>
      <c r="AZ257" s="15">
        <v>1.61</v>
      </c>
      <c r="BA257" s="16">
        <v>41.6</v>
      </c>
      <c r="BB257" s="15">
        <v>0.71</v>
      </c>
      <c r="BC257" s="16">
        <v>25.4</v>
      </c>
      <c r="BD257" s="15">
        <v>0.98</v>
      </c>
      <c r="BE257" s="16">
        <v>53.6</v>
      </c>
      <c r="BF257" s="16">
        <v>30.3</v>
      </c>
      <c r="BG257" s="16">
        <v>23.3</v>
      </c>
      <c r="BH257" s="15">
        <v>-0.21</v>
      </c>
      <c r="BI257" s="4"/>
      <c r="BJ257" s="4">
        <v>22.5</v>
      </c>
      <c r="BK257" s="2">
        <v>22.5</v>
      </c>
      <c r="BL257" s="3">
        <v>0.28999999999999998</v>
      </c>
      <c r="BM257" s="2">
        <v>0.14799999999999999</v>
      </c>
      <c r="BN257" s="17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>
        <v>2.75</v>
      </c>
      <c r="CX257" s="2">
        <v>1.91</v>
      </c>
      <c r="CY257" s="2">
        <v>1.44</v>
      </c>
      <c r="CZ257" s="2">
        <v>47.6</v>
      </c>
      <c r="DA257" s="2">
        <v>0.91</v>
      </c>
      <c r="DB257" s="2">
        <v>32.5</v>
      </c>
      <c r="DC257" s="2">
        <v>0.98</v>
      </c>
      <c r="DD257" s="2">
        <v>53.6</v>
      </c>
      <c r="DE257" s="2">
        <v>30.3</v>
      </c>
      <c r="DF257" s="2">
        <v>23.3</v>
      </c>
      <c r="DG257" s="2">
        <v>0.09</v>
      </c>
      <c r="DH257" s="2"/>
      <c r="DI257" s="3">
        <v>15.5</v>
      </c>
      <c r="DJ257" s="2">
        <v>17.899999999999999</v>
      </c>
      <c r="DK257" s="3">
        <v>0.34</v>
      </c>
      <c r="DL257" s="2">
        <v>9.6000000000000002E-2</v>
      </c>
      <c r="DM257" s="2"/>
      <c r="DN257" s="2"/>
      <c r="DO257" s="2"/>
      <c r="DP257" s="19"/>
      <c r="DX257" s="5">
        <v>2.75</v>
      </c>
      <c r="DY257" s="5">
        <v>1.84</v>
      </c>
      <c r="DZ257" s="5">
        <v>1.33</v>
      </c>
      <c r="EA257" s="5">
        <v>51.6</v>
      </c>
      <c r="EB257" s="5">
        <v>1.07</v>
      </c>
      <c r="EC257" s="5">
        <v>38.299999999999997</v>
      </c>
      <c r="ED257" s="5">
        <v>0.99</v>
      </c>
      <c r="EE257" s="5">
        <v>53.6</v>
      </c>
      <c r="EF257" s="5">
        <v>30.3</v>
      </c>
      <c r="EG257" s="5">
        <v>23.3</v>
      </c>
      <c r="EH257" s="5">
        <v>0.34</v>
      </c>
      <c r="EJ257" s="22">
        <v>7.6</v>
      </c>
      <c r="EK257" s="22">
        <v>8.3000000000000007</v>
      </c>
      <c r="EL257" s="22">
        <v>0.37</v>
      </c>
      <c r="EM257" s="5">
        <v>0.04</v>
      </c>
      <c r="EO257" s="2"/>
      <c r="EP257" s="2"/>
      <c r="EQ257" s="19"/>
      <c r="EY257" s="2">
        <v>2.75</v>
      </c>
      <c r="EZ257" s="2">
        <v>1.8</v>
      </c>
      <c r="FA257" s="2">
        <v>1.29</v>
      </c>
      <c r="FB257" s="2">
        <v>53.2</v>
      </c>
      <c r="FC257" s="2">
        <v>1.1399999999999999</v>
      </c>
      <c r="FD257" s="2">
        <v>39.799999999999997</v>
      </c>
      <c r="FE257" s="2">
        <v>0.96</v>
      </c>
      <c r="FF257" s="2">
        <v>53.6</v>
      </c>
      <c r="FG257" s="2">
        <v>30.3</v>
      </c>
      <c r="FH257" s="2">
        <v>23.3</v>
      </c>
      <c r="FI257" s="2">
        <v>0.41</v>
      </c>
      <c r="FK257" s="22">
        <v>7.5</v>
      </c>
      <c r="FL257" s="22">
        <v>8</v>
      </c>
      <c r="FM257" s="22">
        <v>0.39</v>
      </c>
      <c r="FN257" s="5">
        <v>3.9E-2</v>
      </c>
      <c r="FR257" s="5">
        <f t="shared" ref="FR257:FR273" si="16">IF(FL257&gt;0,ROUND(FL257*0.79,1),"")</f>
        <v>6.3</v>
      </c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>
        <v>2.75</v>
      </c>
      <c r="GF257" s="2">
        <v>1.8</v>
      </c>
      <c r="GG257" s="2">
        <v>1.27</v>
      </c>
      <c r="GH257" s="2">
        <v>53.8</v>
      </c>
      <c r="GI257" s="2">
        <v>1.1599999999999999</v>
      </c>
      <c r="GJ257" s="2">
        <v>41.8</v>
      </c>
      <c r="GK257" s="2">
        <v>0.99</v>
      </c>
      <c r="GL257" s="2">
        <v>53.6</v>
      </c>
      <c r="GM257" s="2">
        <v>30.3</v>
      </c>
      <c r="GN257" s="2">
        <v>23.3</v>
      </c>
      <c r="GO257" s="2">
        <v>0.49</v>
      </c>
      <c r="GP257" s="2"/>
      <c r="GQ257" s="2">
        <v>6.3</v>
      </c>
      <c r="GR257" s="2">
        <v>6.4</v>
      </c>
      <c r="GS257" s="3">
        <v>0.34</v>
      </c>
      <c r="GT257" s="2">
        <v>2.5000000000000001E-2</v>
      </c>
      <c r="GU257" s="4"/>
      <c r="GV257" s="4"/>
      <c r="GW257" s="9"/>
      <c r="GX257" s="5">
        <f t="shared" ref="GX257:GX273" si="17">IF(GR257&gt;0,ROUND(GR257*0.77,1),"")</f>
        <v>4.9000000000000004</v>
      </c>
    </row>
    <row r="258" spans="1:207" s="5" customFormat="1" ht="11.95" customHeight="1" x14ac:dyDescent="0.3">
      <c r="A258" s="10" t="s">
        <v>152</v>
      </c>
      <c r="B258" s="11">
        <v>5</v>
      </c>
      <c r="C258" s="12">
        <v>17.8</v>
      </c>
      <c r="D258" s="13" t="s">
        <v>410</v>
      </c>
      <c r="E258" s="14" t="s">
        <v>466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15">
        <v>2.74</v>
      </c>
      <c r="R258" s="15">
        <v>2.0699999999999998</v>
      </c>
      <c r="S258" s="15">
        <v>1.7</v>
      </c>
      <c r="T258" s="16">
        <v>37.9</v>
      </c>
      <c r="U258" s="15">
        <v>0.61</v>
      </c>
      <c r="V258" s="16">
        <v>21.6</v>
      </c>
      <c r="W258" s="15">
        <v>0.97</v>
      </c>
      <c r="X258" s="16">
        <v>49.7</v>
      </c>
      <c r="Y258" s="16">
        <v>28.2</v>
      </c>
      <c r="Z258" s="16">
        <v>21.5</v>
      </c>
      <c r="AA258" s="15">
        <v>-0.31</v>
      </c>
      <c r="AB258" s="15"/>
      <c r="AC258" s="15"/>
      <c r="AD258" s="4"/>
      <c r="AE258" s="15"/>
      <c r="AF258" s="4"/>
      <c r="AG258" s="6"/>
      <c r="AH258" s="6"/>
      <c r="AI258" s="2">
        <v>27.2</v>
      </c>
      <c r="AJ258" s="4">
        <v>29.6</v>
      </c>
      <c r="AK258" s="3">
        <v>0.24</v>
      </c>
      <c r="AL258" s="2">
        <v>0.17</v>
      </c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15">
        <v>2.74</v>
      </c>
      <c r="AY258" s="15">
        <v>2.04</v>
      </c>
      <c r="AZ258" s="15">
        <v>1.64</v>
      </c>
      <c r="BA258" s="16">
        <v>40.299999999999997</v>
      </c>
      <c r="BB258" s="15">
        <v>0.67</v>
      </c>
      <c r="BC258" s="16">
        <v>24.4</v>
      </c>
      <c r="BD258" s="15">
        <v>0.99</v>
      </c>
      <c r="BE258" s="16">
        <v>49.7</v>
      </c>
      <c r="BF258" s="16">
        <v>28.2</v>
      </c>
      <c r="BG258" s="16">
        <v>21.5</v>
      </c>
      <c r="BH258" s="15">
        <v>-0.18</v>
      </c>
      <c r="BI258" s="4"/>
      <c r="BJ258" s="4">
        <v>23.9</v>
      </c>
      <c r="BK258" s="2">
        <v>23.9</v>
      </c>
      <c r="BL258" s="3">
        <v>0.28999999999999998</v>
      </c>
      <c r="BM258" s="2">
        <v>0.152</v>
      </c>
      <c r="BN258" s="17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>
        <v>2.74</v>
      </c>
      <c r="CX258" s="2">
        <v>1.94</v>
      </c>
      <c r="CY258" s="2">
        <v>1.49</v>
      </c>
      <c r="CZ258" s="2">
        <v>45.6</v>
      </c>
      <c r="DA258" s="2">
        <v>0.84</v>
      </c>
      <c r="DB258" s="2">
        <v>30.2</v>
      </c>
      <c r="DC258" s="2">
        <v>0.99</v>
      </c>
      <c r="DD258" s="2">
        <v>49.7</v>
      </c>
      <c r="DE258" s="2">
        <v>28.2</v>
      </c>
      <c r="DF258" s="2">
        <v>21.5</v>
      </c>
      <c r="DG258" s="2">
        <v>0.09</v>
      </c>
      <c r="DH258" s="2"/>
      <c r="DI258" s="3">
        <v>17.600000000000001</v>
      </c>
      <c r="DJ258" s="2">
        <v>19.600000000000001</v>
      </c>
      <c r="DK258" s="3">
        <v>0.36</v>
      </c>
      <c r="DL258" s="2">
        <v>0.106</v>
      </c>
      <c r="DM258" s="2"/>
      <c r="DN258" s="2"/>
      <c r="DO258" s="2"/>
      <c r="DP258" s="19"/>
      <c r="DX258" s="5">
        <v>2.74</v>
      </c>
      <c r="DY258" s="5">
        <v>1.84</v>
      </c>
      <c r="DZ258" s="5">
        <v>1.35</v>
      </c>
      <c r="EA258" s="5">
        <v>50.8</v>
      </c>
      <c r="EB258" s="5">
        <v>1.03</v>
      </c>
      <c r="EC258" s="5">
        <v>36.6</v>
      </c>
      <c r="ED258" s="5">
        <v>0.97</v>
      </c>
      <c r="EE258" s="5">
        <v>49.7</v>
      </c>
      <c r="EF258" s="5">
        <v>28.2</v>
      </c>
      <c r="EG258" s="5">
        <v>21.5</v>
      </c>
      <c r="EH258" s="5">
        <v>0.39</v>
      </c>
      <c r="EJ258" s="22">
        <v>7</v>
      </c>
      <c r="EK258" s="22">
        <v>7.4</v>
      </c>
      <c r="EL258" s="22">
        <v>0.34</v>
      </c>
      <c r="EM258" s="5">
        <v>3.5999999999999997E-2</v>
      </c>
      <c r="EO258" s="2"/>
      <c r="EP258" s="2"/>
      <c r="EQ258" s="19"/>
      <c r="EY258" s="2">
        <v>2.74</v>
      </c>
      <c r="EZ258" s="2">
        <v>1.82</v>
      </c>
      <c r="FA258" s="2">
        <v>1.31</v>
      </c>
      <c r="FB258" s="2">
        <v>52.2</v>
      </c>
      <c r="FC258" s="2">
        <v>1.0900000000000001</v>
      </c>
      <c r="FD258" s="2">
        <v>39.1</v>
      </c>
      <c r="FE258" s="2">
        <v>0.98</v>
      </c>
      <c r="FF258" s="2">
        <v>49.7</v>
      </c>
      <c r="FG258" s="2">
        <v>28.2</v>
      </c>
      <c r="FH258" s="2">
        <v>21.5</v>
      </c>
      <c r="FI258" s="2">
        <v>0.51</v>
      </c>
      <c r="FK258" s="22">
        <v>7</v>
      </c>
      <c r="FL258" s="22">
        <v>7.4</v>
      </c>
      <c r="FM258" s="22">
        <v>0.42</v>
      </c>
      <c r="FN258" s="5">
        <v>3.5999999999999997E-2</v>
      </c>
      <c r="FR258" s="5">
        <f t="shared" si="16"/>
        <v>5.8</v>
      </c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>
        <v>2.74</v>
      </c>
      <c r="GF258" s="2">
        <v>1.81</v>
      </c>
      <c r="GG258" s="2">
        <v>1.28</v>
      </c>
      <c r="GH258" s="2">
        <v>53.2</v>
      </c>
      <c r="GI258" s="2">
        <v>1.1299999999999999</v>
      </c>
      <c r="GJ258" s="2">
        <v>41.2</v>
      </c>
      <c r="GK258" s="2">
        <v>0.99</v>
      </c>
      <c r="GL258" s="2">
        <v>49.7</v>
      </c>
      <c r="GM258" s="2">
        <v>28.2</v>
      </c>
      <c r="GN258" s="2">
        <v>21.5</v>
      </c>
      <c r="GO258" s="2">
        <v>0.6</v>
      </c>
      <c r="GP258" s="2"/>
      <c r="GQ258" s="2">
        <v>5.7</v>
      </c>
      <c r="GR258" s="2">
        <v>6.4</v>
      </c>
      <c r="GS258" s="3">
        <v>0.37</v>
      </c>
      <c r="GT258" s="2">
        <v>2.5999999999999999E-2</v>
      </c>
      <c r="GU258" s="4"/>
      <c r="GV258" s="4"/>
      <c r="GW258" s="9"/>
      <c r="GX258" s="5">
        <f t="shared" si="17"/>
        <v>4.9000000000000004</v>
      </c>
    </row>
    <row r="259" spans="1:207" s="5" customFormat="1" ht="11.95" customHeight="1" x14ac:dyDescent="0.3">
      <c r="A259" s="10" t="s">
        <v>260</v>
      </c>
      <c r="B259" s="11">
        <v>13</v>
      </c>
      <c r="C259" s="12">
        <v>1.8</v>
      </c>
      <c r="D259" s="13" t="s">
        <v>410</v>
      </c>
      <c r="E259" s="14" t="s">
        <v>466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15">
        <v>2.74</v>
      </c>
      <c r="R259" s="15">
        <v>2.1</v>
      </c>
      <c r="S259" s="15">
        <v>1.75</v>
      </c>
      <c r="T259" s="16">
        <v>36.1</v>
      </c>
      <c r="U259" s="15">
        <v>0.56000000000000005</v>
      </c>
      <c r="V259" s="16">
        <v>19.899999999999999</v>
      </c>
      <c r="W259" s="15">
        <v>0.97</v>
      </c>
      <c r="X259" s="16">
        <v>50.7</v>
      </c>
      <c r="Y259" s="16">
        <v>27.9</v>
      </c>
      <c r="Z259" s="16">
        <v>22.8</v>
      </c>
      <c r="AA259" s="15">
        <v>-0.35</v>
      </c>
      <c r="AB259" s="15"/>
      <c r="AC259" s="15"/>
      <c r="AD259" s="4"/>
      <c r="AE259" s="15"/>
      <c r="AF259" s="4"/>
      <c r="AG259" s="6"/>
      <c r="AH259" s="6"/>
      <c r="AI259" s="2">
        <v>26.4</v>
      </c>
      <c r="AJ259" s="4">
        <v>27.4</v>
      </c>
      <c r="AK259" s="3">
        <v>0.26</v>
      </c>
      <c r="AL259" s="2">
        <v>0.17799999999999999</v>
      </c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15">
        <v>2.74</v>
      </c>
      <c r="AY259" s="15">
        <v>2.0499999999999998</v>
      </c>
      <c r="AZ259" s="15">
        <v>1.66</v>
      </c>
      <c r="BA259" s="16">
        <v>39.299999999999997</v>
      </c>
      <c r="BB259" s="15">
        <v>0.65</v>
      </c>
      <c r="BC259" s="16">
        <v>23.4</v>
      </c>
      <c r="BD259" s="15">
        <v>0.99</v>
      </c>
      <c r="BE259" s="16">
        <v>50.7</v>
      </c>
      <c r="BF259" s="16">
        <v>27.9</v>
      </c>
      <c r="BG259" s="16">
        <v>22.8</v>
      </c>
      <c r="BH259" s="15">
        <v>-0.2</v>
      </c>
      <c r="BI259" s="4"/>
      <c r="BJ259" s="4">
        <v>23.5</v>
      </c>
      <c r="BK259" s="2">
        <v>23.5</v>
      </c>
      <c r="BL259" s="3">
        <v>0.21</v>
      </c>
      <c r="BM259" s="2">
        <v>0.14799999999999999</v>
      </c>
      <c r="BN259" s="17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>
        <v>2.74</v>
      </c>
      <c r="CX259" s="2">
        <v>1.91</v>
      </c>
      <c r="CY259" s="2">
        <v>1.44</v>
      </c>
      <c r="CZ259" s="2">
        <v>47.4</v>
      </c>
      <c r="DA259" s="2">
        <v>0.9</v>
      </c>
      <c r="DB259" s="2">
        <v>32.5</v>
      </c>
      <c r="DC259" s="2">
        <v>0.99</v>
      </c>
      <c r="DD259" s="2">
        <v>50.7</v>
      </c>
      <c r="DE259" s="2">
        <v>27.9</v>
      </c>
      <c r="DF259" s="2">
        <v>22.8</v>
      </c>
      <c r="DG259" s="2">
        <v>0.2</v>
      </c>
      <c r="DH259" s="2"/>
      <c r="DI259" s="3">
        <v>14.8</v>
      </c>
      <c r="DJ259" s="2">
        <v>16</v>
      </c>
      <c r="DK259" s="3">
        <v>0.38</v>
      </c>
      <c r="DL259" s="2">
        <v>8.7999999999999995E-2</v>
      </c>
      <c r="DM259" s="2"/>
      <c r="DN259" s="2"/>
      <c r="DO259" s="2"/>
      <c r="DP259" s="19"/>
      <c r="DX259" s="5">
        <v>2.74</v>
      </c>
      <c r="DY259" s="5">
        <v>1.85</v>
      </c>
      <c r="DZ259" s="5">
        <v>1.36</v>
      </c>
      <c r="EA259" s="5">
        <v>50.3</v>
      </c>
      <c r="EB259" s="5">
        <v>1.01</v>
      </c>
      <c r="EC259" s="5">
        <v>35.9</v>
      </c>
      <c r="ED259" s="5">
        <v>0.97</v>
      </c>
      <c r="EE259" s="5">
        <v>50.7</v>
      </c>
      <c r="EF259" s="5">
        <v>27.9</v>
      </c>
      <c r="EG259" s="5">
        <v>22.8</v>
      </c>
      <c r="EH259" s="5">
        <v>0.35</v>
      </c>
      <c r="EJ259" s="22">
        <v>6.8</v>
      </c>
      <c r="EK259" s="22">
        <v>7.1</v>
      </c>
      <c r="EL259" s="22">
        <v>0.38</v>
      </c>
      <c r="EM259" s="5">
        <v>3.3000000000000002E-2</v>
      </c>
      <c r="EO259" s="2"/>
      <c r="EP259" s="2"/>
      <c r="EQ259" s="19"/>
      <c r="EY259" s="2">
        <v>2.74</v>
      </c>
      <c r="EZ259" s="2">
        <v>1.83</v>
      </c>
      <c r="FA259" s="2">
        <v>1.31</v>
      </c>
      <c r="FB259" s="2">
        <v>52.1</v>
      </c>
      <c r="FC259" s="2">
        <v>1.0900000000000001</v>
      </c>
      <c r="FD259" s="2">
        <v>39.5</v>
      </c>
      <c r="FE259" s="2">
        <v>0.99</v>
      </c>
      <c r="FF259" s="2">
        <v>50.7</v>
      </c>
      <c r="FG259" s="2">
        <v>27.9</v>
      </c>
      <c r="FH259" s="2">
        <v>22.8</v>
      </c>
      <c r="FI259" s="2">
        <v>0.51</v>
      </c>
      <c r="FK259" s="22">
        <v>6.7</v>
      </c>
      <c r="FL259" s="22">
        <v>7.1</v>
      </c>
      <c r="FM259" s="22">
        <v>0.41</v>
      </c>
      <c r="FN259" s="5">
        <v>3.4000000000000002E-2</v>
      </c>
      <c r="FR259" s="5">
        <f t="shared" si="16"/>
        <v>5.6</v>
      </c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>
        <v>2.74</v>
      </c>
      <c r="GF259" s="2">
        <v>1.82</v>
      </c>
      <c r="GG259" s="2">
        <v>1.3</v>
      </c>
      <c r="GH259" s="2">
        <v>52.7</v>
      </c>
      <c r="GI259" s="2">
        <v>1.1100000000000001</v>
      </c>
      <c r="GJ259" s="2">
        <v>40.4</v>
      </c>
      <c r="GK259" s="2">
        <v>0.99</v>
      </c>
      <c r="GL259" s="2">
        <v>50.7</v>
      </c>
      <c r="GM259" s="2">
        <v>27.9</v>
      </c>
      <c r="GN259" s="2">
        <v>22.8</v>
      </c>
      <c r="GO259" s="2">
        <v>0.55000000000000004</v>
      </c>
      <c r="GP259" s="2"/>
      <c r="GQ259" s="2">
        <v>7.1</v>
      </c>
      <c r="GR259" s="2">
        <v>7.7</v>
      </c>
      <c r="GS259" s="3">
        <v>0.39</v>
      </c>
      <c r="GT259" s="2">
        <v>2.4E-2</v>
      </c>
      <c r="GU259" s="4"/>
      <c r="GV259" s="4"/>
      <c r="GW259" s="9"/>
      <c r="GX259" s="5">
        <f t="shared" si="17"/>
        <v>5.9</v>
      </c>
    </row>
    <row r="260" spans="1:207" s="5" customFormat="1" ht="11.95" customHeight="1" x14ac:dyDescent="0.3">
      <c r="A260" s="10" t="s">
        <v>271</v>
      </c>
      <c r="B260" s="11">
        <v>13</v>
      </c>
      <c r="C260" s="12">
        <v>20.8</v>
      </c>
      <c r="D260" s="13" t="s">
        <v>410</v>
      </c>
      <c r="E260" s="14" t="s">
        <v>466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15">
        <v>2.72</v>
      </c>
      <c r="R260" s="15">
        <v>2.06</v>
      </c>
      <c r="S260" s="15">
        <v>1.7</v>
      </c>
      <c r="T260" s="16">
        <v>37.4</v>
      </c>
      <c r="U260" s="15">
        <v>0.6</v>
      </c>
      <c r="V260" s="16">
        <v>21</v>
      </c>
      <c r="W260" s="15">
        <v>0.96</v>
      </c>
      <c r="X260" s="16">
        <v>48.2</v>
      </c>
      <c r="Y260" s="16">
        <v>27.7</v>
      </c>
      <c r="Z260" s="16">
        <v>20.5</v>
      </c>
      <c r="AA260" s="15">
        <v>-0.33</v>
      </c>
      <c r="AB260" s="15"/>
      <c r="AC260" s="15"/>
      <c r="AD260" s="4"/>
      <c r="AE260" s="15"/>
      <c r="AF260" s="4"/>
      <c r="AG260" s="6"/>
      <c r="AH260" s="6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15">
        <v>2.72</v>
      </c>
      <c r="AY260" s="15">
        <v>2.02</v>
      </c>
      <c r="AZ260" s="15">
        <v>1.61</v>
      </c>
      <c r="BA260" s="16">
        <v>40.9</v>
      </c>
      <c r="BB260" s="15">
        <v>0.69</v>
      </c>
      <c r="BC260" s="16">
        <v>25.4</v>
      </c>
      <c r="BD260" s="15">
        <v>1</v>
      </c>
      <c r="BE260" s="16">
        <v>48.2</v>
      </c>
      <c r="BF260" s="16">
        <v>27.7</v>
      </c>
      <c r="BG260" s="16">
        <v>20.5</v>
      </c>
      <c r="BH260" s="15">
        <v>-0.11</v>
      </c>
      <c r="BI260" s="4"/>
      <c r="BJ260" s="4"/>
      <c r="BK260" s="4"/>
      <c r="BL260" s="8"/>
      <c r="CE260" s="2">
        <v>24.7</v>
      </c>
      <c r="CF260" s="2">
        <v>20.8</v>
      </c>
      <c r="CG260" s="2">
        <v>0.84</v>
      </c>
      <c r="CH260" s="2">
        <v>6.0999999999999999E-2</v>
      </c>
      <c r="CI260" s="2">
        <v>20</v>
      </c>
      <c r="CJ260" s="2">
        <v>3.7999999999999999E-2</v>
      </c>
      <c r="CK260" s="2">
        <v>12</v>
      </c>
      <c r="EY260" s="5">
        <v>2.72</v>
      </c>
      <c r="EZ260" s="5">
        <v>1.85</v>
      </c>
      <c r="FA260" s="5">
        <v>1.36</v>
      </c>
      <c r="FB260" s="5">
        <v>50.1</v>
      </c>
      <c r="FC260" s="5">
        <v>1</v>
      </c>
      <c r="FD260" s="5">
        <v>36.299999999999997</v>
      </c>
      <c r="FE260" s="5">
        <v>0.98</v>
      </c>
      <c r="FF260" s="5">
        <v>48.2</v>
      </c>
      <c r="FG260" s="5">
        <v>27.7</v>
      </c>
      <c r="FH260" s="5">
        <v>20.5</v>
      </c>
      <c r="FI260" s="5">
        <v>0.42</v>
      </c>
      <c r="FO260" s="5">
        <v>9.4</v>
      </c>
      <c r="FP260" s="5">
        <v>6.9</v>
      </c>
      <c r="FQ260" s="5">
        <v>0.73</v>
      </c>
      <c r="FR260" s="5" t="str">
        <f t="shared" si="16"/>
        <v/>
      </c>
      <c r="FS260" s="5">
        <v>0.03</v>
      </c>
      <c r="GE260" s="5">
        <v>2.72</v>
      </c>
      <c r="GF260" s="5">
        <v>1.83</v>
      </c>
      <c r="GG260" s="5">
        <v>1.33</v>
      </c>
      <c r="GH260" s="5">
        <v>51.3</v>
      </c>
      <c r="GI260" s="5">
        <v>1.05</v>
      </c>
      <c r="GJ260" s="5">
        <v>38.299999999999997</v>
      </c>
      <c r="GK260" s="5">
        <v>0.99</v>
      </c>
      <c r="GL260" s="5">
        <v>48.2</v>
      </c>
      <c r="GM260" s="5">
        <v>27.7</v>
      </c>
      <c r="GN260" s="5">
        <v>20.5</v>
      </c>
      <c r="GO260" s="5">
        <v>0.52</v>
      </c>
      <c r="GU260" s="2">
        <v>5.4</v>
      </c>
      <c r="GV260" s="2">
        <v>4.0999999999999996</v>
      </c>
      <c r="GW260" s="2">
        <v>0.76</v>
      </c>
      <c r="GX260" s="5" t="str">
        <f t="shared" si="17"/>
        <v/>
      </c>
      <c r="GY260" s="2">
        <v>1.4999999999999999E-2</v>
      </c>
    </row>
    <row r="261" spans="1:207" s="5" customFormat="1" ht="11.95" customHeight="1" x14ac:dyDescent="0.3">
      <c r="A261" s="10" t="s">
        <v>304</v>
      </c>
      <c r="B261" s="11">
        <v>16</v>
      </c>
      <c r="C261" s="12">
        <v>3.8</v>
      </c>
      <c r="D261" s="13" t="s">
        <v>410</v>
      </c>
      <c r="E261" s="14" t="s">
        <v>466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5">
        <v>2.71</v>
      </c>
      <c r="R261" s="15">
        <v>2.1</v>
      </c>
      <c r="S261" s="15">
        <v>1.74</v>
      </c>
      <c r="T261" s="16">
        <v>35.6</v>
      </c>
      <c r="U261" s="15">
        <v>0.55000000000000004</v>
      </c>
      <c r="V261" s="16">
        <v>20.399999999999999</v>
      </c>
      <c r="W261" s="15">
        <v>1</v>
      </c>
      <c r="X261" s="16">
        <v>51.6</v>
      </c>
      <c r="Y261" s="16">
        <v>29.2</v>
      </c>
      <c r="Z261" s="16">
        <v>22.4</v>
      </c>
      <c r="AA261" s="15">
        <v>-0.39</v>
      </c>
      <c r="AB261" s="15"/>
      <c r="AC261" s="15"/>
      <c r="AD261" s="4"/>
      <c r="AE261" s="15"/>
      <c r="AF261" s="4"/>
      <c r="AG261" s="6"/>
      <c r="AH261" s="6"/>
      <c r="AI261" s="2">
        <v>29.4</v>
      </c>
      <c r="AJ261" s="4">
        <v>30.2</v>
      </c>
      <c r="AK261" s="3">
        <v>0.28000000000000003</v>
      </c>
      <c r="AL261" s="2">
        <v>0.186</v>
      </c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15">
        <v>2.71</v>
      </c>
      <c r="AY261" s="15">
        <v>2.04</v>
      </c>
      <c r="AZ261" s="15">
        <v>1.67</v>
      </c>
      <c r="BA261" s="16">
        <v>38.4</v>
      </c>
      <c r="BB261" s="15">
        <v>0.62</v>
      </c>
      <c r="BC261" s="16">
        <v>22.3</v>
      </c>
      <c r="BD261" s="15">
        <v>0.97</v>
      </c>
      <c r="BE261" s="16">
        <v>51.6</v>
      </c>
      <c r="BF261" s="16">
        <v>29.2</v>
      </c>
      <c r="BG261" s="16">
        <v>22.4</v>
      </c>
      <c r="BH261" s="15">
        <v>-0.31</v>
      </c>
      <c r="BI261" s="4"/>
      <c r="BJ261" s="4">
        <v>28.9</v>
      </c>
      <c r="BK261" s="2">
        <v>28.9</v>
      </c>
      <c r="BL261" s="3">
        <v>0.28999999999999998</v>
      </c>
      <c r="BM261" s="2">
        <v>0.16800000000000001</v>
      </c>
      <c r="BN261" s="17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>
        <v>2.71</v>
      </c>
      <c r="CX261" s="2">
        <v>1.9</v>
      </c>
      <c r="CY261" s="2">
        <v>1.43</v>
      </c>
      <c r="CZ261" s="2">
        <v>47.1</v>
      </c>
      <c r="DA261" s="2">
        <v>0.89</v>
      </c>
      <c r="DB261" s="2">
        <v>32.6</v>
      </c>
      <c r="DC261" s="2">
        <v>0.99</v>
      </c>
      <c r="DD261" s="2">
        <v>51.6</v>
      </c>
      <c r="DE261" s="2">
        <v>29.2</v>
      </c>
      <c r="DF261" s="2">
        <v>22.4</v>
      </c>
      <c r="DG261" s="2">
        <v>0.15</v>
      </c>
      <c r="DH261" s="2"/>
      <c r="DI261" s="3">
        <v>16.8</v>
      </c>
      <c r="DJ261" s="2">
        <v>18.5</v>
      </c>
      <c r="DK261" s="3">
        <v>0.32</v>
      </c>
      <c r="DL261" s="2">
        <v>8.5999999999999993E-2</v>
      </c>
      <c r="DM261" s="2"/>
      <c r="DN261" s="2"/>
      <c r="DO261" s="2"/>
      <c r="DP261" s="19"/>
      <c r="DX261" s="5">
        <v>2.71</v>
      </c>
      <c r="DY261" s="5">
        <v>1.85</v>
      </c>
      <c r="DZ261" s="5">
        <v>1.37</v>
      </c>
      <c r="EA261" s="5">
        <v>49.4</v>
      </c>
      <c r="EB261" s="5">
        <v>0.98</v>
      </c>
      <c r="EC261" s="5">
        <v>35</v>
      </c>
      <c r="ED261" s="5">
        <v>0.97</v>
      </c>
      <c r="EE261" s="5">
        <v>51.6</v>
      </c>
      <c r="EF261" s="5">
        <v>29.2</v>
      </c>
      <c r="EG261" s="5">
        <v>22.4</v>
      </c>
      <c r="EH261" s="5">
        <v>0.26</v>
      </c>
      <c r="EJ261" s="22">
        <v>8.9</v>
      </c>
      <c r="EK261" s="22">
        <v>9.6999999999999993</v>
      </c>
      <c r="EL261" s="22">
        <v>0.37</v>
      </c>
      <c r="EM261" s="5">
        <v>3.7999999999999999E-2</v>
      </c>
      <c r="EO261" s="2"/>
      <c r="EP261" s="2"/>
      <c r="EQ261" s="19"/>
      <c r="EY261" s="2">
        <v>2.71</v>
      </c>
      <c r="EZ261" s="2">
        <v>1.81</v>
      </c>
      <c r="FA261" s="2">
        <v>1.3</v>
      </c>
      <c r="FB261" s="2">
        <v>52</v>
      </c>
      <c r="FC261" s="2">
        <v>1.08</v>
      </c>
      <c r="FD261" s="2">
        <v>39.200000000000003</v>
      </c>
      <c r="FE261" s="2">
        <v>0.98</v>
      </c>
      <c r="FF261" s="2">
        <v>51.6</v>
      </c>
      <c r="FG261" s="2">
        <v>29.2</v>
      </c>
      <c r="FH261" s="2">
        <v>22.4</v>
      </c>
      <c r="FI261" s="2">
        <v>0.45</v>
      </c>
      <c r="FK261" s="22">
        <v>8.8000000000000007</v>
      </c>
      <c r="FL261" s="22">
        <v>9.1</v>
      </c>
      <c r="FM261" s="22">
        <v>0.4</v>
      </c>
      <c r="FN261" s="5">
        <v>3.9E-2</v>
      </c>
      <c r="FR261" s="5">
        <f t="shared" si="16"/>
        <v>7.2</v>
      </c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>
        <v>2.71</v>
      </c>
      <c r="GF261" s="2">
        <v>1.81</v>
      </c>
      <c r="GG261" s="2">
        <v>1.3</v>
      </c>
      <c r="GH261" s="2">
        <v>52.1</v>
      </c>
      <c r="GI261" s="2">
        <v>1.0900000000000001</v>
      </c>
      <c r="GJ261" s="2">
        <v>39.299999999999997</v>
      </c>
      <c r="GK261" s="2">
        <v>0.98</v>
      </c>
      <c r="GL261" s="2">
        <v>51.6</v>
      </c>
      <c r="GM261" s="2">
        <v>29.2</v>
      </c>
      <c r="GN261" s="2">
        <v>22.4</v>
      </c>
      <c r="GO261" s="2">
        <v>0.45</v>
      </c>
      <c r="GP261" s="2"/>
      <c r="GQ261" s="2">
        <v>7.2</v>
      </c>
      <c r="GR261" s="2">
        <v>8.1999999999999993</v>
      </c>
      <c r="GS261" s="3">
        <v>0.4</v>
      </c>
      <c r="GT261" s="2">
        <v>3.5000000000000003E-2</v>
      </c>
      <c r="GU261" s="4"/>
      <c r="GV261" s="4"/>
      <c r="GW261" s="9"/>
      <c r="GX261" s="5">
        <f t="shared" si="17"/>
        <v>6.3</v>
      </c>
    </row>
    <row r="262" spans="1:207" s="5" customFormat="1" ht="11.95" customHeight="1" x14ac:dyDescent="0.3">
      <c r="A262" s="10" t="s">
        <v>327</v>
      </c>
      <c r="B262" s="11">
        <v>18</v>
      </c>
      <c r="C262" s="12">
        <v>7.8</v>
      </c>
      <c r="D262" s="13" t="s">
        <v>410</v>
      </c>
      <c r="E262" s="14" t="s">
        <v>466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5">
        <v>2.75</v>
      </c>
      <c r="R262" s="15">
        <v>2.06</v>
      </c>
      <c r="S262" s="15">
        <v>1.67</v>
      </c>
      <c r="T262" s="16">
        <v>39.1</v>
      </c>
      <c r="U262" s="15">
        <v>0.64</v>
      </c>
      <c r="V262" s="16">
        <v>23.1</v>
      </c>
      <c r="W262" s="15">
        <v>0.99</v>
      </c>
      <c r="X262" s="16">
        <v>52.3</v>
      </c>
      <c r="Y262" s="16">
        <v>29.5</v>
      </c>
      <c r="Z262" s="16">
        <v>22.8</v>
      </c>
      <c r="AA262" s="15">
        <v>-0.28000000000000003</v>
      </c>
      <c r="AB262" s="15"/>
      <c r="AC262" s="15"/>
      <c r="AD262" s="4"/>
      <c r="AE262" s="15"/>
      <c r="AF262" s="4"/>
      <c r="AG262" s="6"/>
      <c r="AH262" s="6"/>
      <c r="AI262" s="2">
        <v>25.5</v>
      </c>
      <c r="AJ262" s="4">
        <v>28</v>
      </c>
      <c r="AK262" s="3">
        <v>0.2</v>
      </c>
      <c r="AL262" s="2">
        <v>0.16700000000000001</v>
      </c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15">
        <v>2.75</v>
      </c>
      <c r="AY262" s="15">
        <v>2</v>
      </c>
      <c r="AZ262" s="15">
        <v>1.58</v>
      </c>
      <c r="BA262" s="16">
        <v>42.4</v>
      </c>
      <c r="BB262" s="15">
        <v>0.74</v>
      </c>
      <c r="BC262" s="16">
        <v>26.5</v>
      </c>
      <c r="BD262" s="15">
        <v>0.99</v>
      </c>
      <c r="BE262" s="16">
        <v>52.3</v>
      </c>
      <c r="BF262" s="16">
        <v>29.5</v>
      </c>
      <c r="BG262" s="16">
        <v>22.8</v>
      </c>
      <c r="BH262" s="15">
        <v>-0.13</v>
      </c>
      <c r="BI262" s="4"/>
      <c r="BJ262" s="4">
        <v>20.9</v>
      </c>
      <c r="BK262" s="2">
        <v>20.9</v>
      </c>
      <c r="BL262" s="3">
        <v>0.25</v>
      </c>
      <c r="BM262" s="2">
        <v>0.158</v>
      </c>
      <c r="BN262" s="17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>
        <v>2.75</v>
      </c>
      <c r="CX262" s="2">
        <v>1.88</v>
      </c>
      <c r="CY262" s="2">
        <v>1.4</v>
      </c>
      <c r="CZ262" s="2">
        <v>49</v>
      </c>
      <c r="DA262" s="2">
        <v>0.96</v>
      </c>
      <c r="DB262" s="2">
        <v>34.1</v>
      </c>
      <c r="DC262" s="2">
        <v>0.98</v>
      </c>
      <c r="DD262" s="2">
        <v>52.3</v>
      </c>
      <c r="DE262" s="2">
        <v>29.5</v>
      </c>
      <c r="DF262" s="2">
        <v>22.8</v>
      </c>
      <c r="DG262" s="2">
        <v>0.2</v>
      </c>
      <c r="DH262" s="2"/>
      <c r="DI262" s="3">
        <v>12.3</v>
      </c>
      <c r="DJ262" s="2">
        <v>12.9</v>
      </c>
      <c r="DK262" s="3">
        <v>0.33</v>
      </c>
      <c r="DL262" s="2">
        <v>7.8E-2</v>
      </c>
      <c r="DM262" s="2"/>
      <c r="DN262" s="2"/>
      <c r="DO262" s="2"/>
      <c r="DP262" s="19"/>
      <c r="DX262" s="5">
        <v>2.75</v>
      </c>
      <c r="DY262" s="5">
        <v>1.83</v>
      </c>
      <c r="DZ262" s="5">
        <v>1.32</v>
      </c>
      <c r="EA262" s="5">
        <v>51.9</v>
      </c>
      <c r="EB262" s="5">
        <v>1.08</v>
      </c>
      <c r="EC262" s="5">
        <v>38.4</v>
      </c>
      <c r="ED262" s="5">
        <v>0.98</v>
      </c>
      <c r="EE262" s="5">
        <v>52.3</v>
      </c>
      <c r="EF262" s="5">
        <v>29.5</v>
      </c>
      <c r="EG262" s="5">
        <v>22.8</v>
      </c>
      <c r="EH262" s="5">
        <v>0.39</v>
      </c>
      <c r="EJ262" s="22">
        <v>6.3</v>
      </c>
      <c r="EK262" s="22">
        <v>7.6</v>
      </c>
      <c r="EL262" s="22">
        <v>0.35</v>
      </c>
      <c r="EM262" s="5">
        <v>2.8000000000000001E-2</v>
      </c>
      <c r="EO262" s="2"/>
      <c r="EP262" s="2"/>
      <c r="EQ262" s="19"/>
      <c r="EY262" s="2">
        <v>2.75</v>
      </c>
      <c r="EZ262" s="2">
        <v>1.8</v>
      </c>
      <c r="FA262" s="2">
        <v>1.27</v>
      </c>
      <c r="FB262" s="2">
        <v>53.8</v>
      </c>
      <c r="FC262" s="2">
        <v>1.17</v>
      </c>
      <c r="FD262" s="2">
        <v>41.8</v>
      </c>
      <c r="FE262" s="2">
        <v>0.99</v>
      </c>
      <c r="FF262" s="2">
        <v>52.3</v>
      </c>
      <c r="FG262" s="2">
        <v>29.5</v>
      </c>
      <c r="FH262" s="2">
        <v>22.8</v>
      </c>
      <c r="FI262" s="2">
        <v>0.54</v>
      </c>
      <c r="FK262" s="22">
        <v>6.5</v>
      </c>
      <c r="FL262" s="22">
        <v>7.4</v>
      </c>
      <c r="FM262" s="22">
        <v>0.41</v>
      </c>
      <c r="FN262" s="5">
        <v>2.9000000000000001E-2</v>
      </c>
      <c r="FR262" s="5">
        <f t="shared" si="16"/>
        <v>5.8</v>
      </c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>
        <v>2.75</v>
      </c>
      <c r="GF262" s="2">
        <v>1.8</v>
      </c>
      <c r="GG262" s="2">
        <v>1.26</v>
      </c>
      <c r="GH262" s="2">
        <v>54.2</v>
      </c>
      <c r="GI262" s="2">
        <v>1.18</v>
      </c>
      <c r="GJ262" s="2">
        <v>42.5</v>
      </c>
      <c r="GK262" s="2">
        <v>0.99</v>
      </c>
      <c r="GL262" s="2">
        <v>52.3</v>
      </c>
      <c r="GM262" s="2">
        <v>29.5</v>
      </c>
      <c r="GN262" s="2">
        <v>22.8</v>
      </c>
      <c r="GO262" s="2">
        <v>0.56999999999999995</v>
      </c>
      <c r="GP262" s="2"/>
      <c r="GQ262" s="2">
        <v>6.7</v>
      </c>
      <c r="GR262" s="2">
        <v>7.1</v>
      </c>
      <c r="GS262" s="3">
        <v>0.38</v>
      </c>
      <c r="GT262" s="2">
        <v>2.4E-2</v>
      </c>
      <c r="GU262" s="4"/>
      <c r="GV262" s="4"/>
      <c r="GW262" s="9"/>
      <c r="GX262" s="5">
        <f t="shared" si="17"/>
        <v>5.5</v>
      </c>
    </row>
    <row r="263" spans="1:207" s="5" customFormat="1" ht="11.95" customHeight="1" x14ac:dyDescent="0.3">
      <c r="A263" s="10" t="s">
        <v>328</v>
      </c>
      <c r="B263" s="11">
        <v>18</v>
      </c>
      <c r="C263" s="12">
        <v>9.8000000000000007</v>
      </c>
      <c r="D263" s="13" t="s">
        <v>410</v>
      </c>
      <c r="E263" s="14" t="s">
        <v>466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5">
        <v>2.74</v>
      </c>
      <c r="R263" s="15">
        <v>2.06</v>
      </c>
      <c r="S263" s="15">
        <v>1.68</v>
      </c>
      <c r="T263" s="16">
        <v>38.6</v>
      </c>
      <c r="U263" s="15">
        <v>0.63</v>
      </c>
      <c r="V263" s="16">
        <v>22.4</v>
      </c>
      <c r="W263" s="15">
        <v>0.98</v>
      </c>
      <c r="X263" s="16">
        <v>52.6</v>
      </c>
      <c r="Y263" s="16">
        <v>29.5</v>
      </c>
      <c r="Z263" s="16">
        <v>23.1</v>
      </c>
      <c r="AA263" s="15">
        <v>-0.31</v>
      </c>
      <c r="AB263" s="15"/>
      <c r="AC263" s="15"/>
      <c r="AD263" s="4"/>
      <c r="AE263" s="15"/>
      <c r="AF263" s="4"/>
      <c r="AG263" s="6"/>
      <c r="AH263" s="6"/>
      <c r="AI263" s="2">
        <v>28.2</v>
      </c>
      <c r="AJ263" s="4">
        <v>29.3</v>
      </c>
      <c r="AK263" s="3">
        <v>0.24</v>
      </c>
      <c r="AL263" s="2">
        <v>0.17199999999999999</v>
      </c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15">
        <v>2.74</v>
      </c>
      <c r="AY263" s="15">
        <v>2.02</v>
      </c>
      <c r="AZ263" s="15">
        <v>1.61</v>
      </c>
      <c r="BA263" s="16">
        <v>41.1</v>
      </c>
      <c r="BB263" s="15">
        <v>0.7</v>
      </c>
      <c r="BC263" s="16">
        <v>24.9</v>
      </c>
      <c r="BD263" s="15">
        <v>0.98</v>
      </c>
      <c r="BE263" s="16">
        <v>52.6</v>
      </c>
      <c r="BF263" s="16">
        <v>29.5</v>
      </c>
      <c r="BG263" s="16">
        <v>23.1</v>
      </c>
      <c r="BH263" s="15">
        <v>-0.2</v>
      </c>
      <c r="BI263" s="4"/>
      <c r="BJ263" s="4">
        <v>22.6</v>
      </c>
      <c r="BK263" s="2">
        <v>22.6</v>
      </c>
      <c r="BL263" s="3">
        <v>0.26</v>
      </c>
      <c r="BM263" s="2">
        <v>0.152</v>
      </c>
      <c r="BN263" s="17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>
        <v>2.74</v>
      </c>
      <c r="CX263" s="2">
        <v>1.86</v>
      </c>
      <c r="CY263" s="2">
        <v>1.38</v>
      </c>
      <c r="CZ263" s="2">
        <v>49.8</v>
      </c>
      <c r="DA263" s="2">
        <v>0.99</v>
      </c>
      <c r="DB263" s="2">
        <v>35.1</v>
      </c>
      <c r="DC263" s="2">
        <v>0.97</v>
      </c>
      <c r="DD263" s="2">
        <v>52.6</v>
      </c>
      <c r="DE263" s="2">
        <v>29.5</v>
      </c>
      <c r="DF263" s="2">
        <v>23.1</v>
      </c>
      <c r="DG263" s="2">
        <v>0.24</v>
      </c>
      <c r="DH263" s="2"/>
      <c r="DI263" s="3">
        <v>11.4</v>
      </c>
      <c r="DJ263" s="2">
        <v>12.4</v>
      </c>
      <c r="DK263" s="3">
        <v>0.31</v>
      </c>
      <c r="DL263" s="2">
        <v>7.2999999999999995E-2</v>
      </c>
      <c r="DM263" s="2"/>
      <c r="DN263" s="2"/>
      <c r="DO263" s="2"/>
      <c r="DP263" s="19"/>
      <c r="DX263" s="5">
        <v>2.74</v>
      </c>
      <c r="DY263" s="5">
        <v>1.82</v>
      </c>
      <c r="DZ263" s="5">
        <v>1.3</v>
      </c>
      <c r="EA263" s="5">
        <v>52.7</v>
      </c>
      <c r="EB263" s="5">
        <v>1.1100000000000001</v>
      </c>
      <c r="EC263" s="5">
        <v>40.299999999999997</v>
      </c>
      <c r="ED263" s="5">
        <v>0.99</v>
      </c>
      <c r="EE263" s="5">
        <v>52.6</v>
      </c>
      <c r="EF263" s="5">
        <v>29.5</v>
      </c>
      <c r="EG263" s="5">
        <v>23.1</v>
      </c>
      <c r="EH263" s="5">
        <v>0.47</v>
      </c>
      <c r="EJ263" s="22">
        <v>5.4</v>
      </c>
      <c r="EK263" s="22">
        <v>6.1</v>
      </c>
      <c r="EL263" s="22">
        <v>0.36</v>
      </c>
      <c r="EM263" s="5">
        <v>2.5999999999999999E-2</v>
      </c>
      <c r="EO263" s="2"/>
      <c r="EP263" s="2"/>
      <c r="EQ263" s="19"/>
      <c r="EY263" s="2">
        <v>2.74</v>
      </c>
      <c r="EZ263" s="2">
        <v>1.78</v>
      </c>
      <c r="FA263" s="2">
        <v>1.24</v>
      </c>
      <c r="FB263" s="2">
        <v>54.7</v>
      </c>
      <c r="FC263" s="2">
        <v>1.21</v>
      </c>
      <c r="FD263" s="2">
        <v>43.4</v>
      </c>
      <c r="FE263" s="2">
        <v>0.98</v>
      </c>
      <c r="FF263" s="2">
        <v>52.6</v>
      </c>
      <c r="FG263" s="2">
        <v>29.5</v>
      </c>
      <c r="FH263" s="2">
        <v>23.1</v>
      </c>
      <c r="FI263" s="2">
        <v>0.6</v>
      </c>
      <c r="FK263" s="22">
        <v>5.4</v>
      </c>
      <c r="FL263" s="22">
        <v>5.9</v>
      </c>
      <c r="FM263" s="22">
        <v>0.35</v>
      </c>
      <c r="FN263" s="5">
        <v>2.7E-2</v>
      </c>
      <c r="FR263" s="5">
        <f t="shared" si="16"/>
        <v>4.7</v>
      </c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>
        <v>2.74</v>
      </c>
      <c r="GF263" s="2">
        <v>1.78</v>
      </c>
      <c r="GG263" s="2">
        <v>1.23</v>
      </c>
      <c r="GH263" s="2">
        <v>55.1</v>
      </c>
      <c r="GI263" s="2">
        <v>1.22</v>
      </c>
      <c r="GJ263" s="2">
        <v>44.1</v>
      </c>
      <c r="GK263" s="2">
        <v>0.99</v>
      </c>
      <c r="GL263" s="2">
        <v>52.6</v>
      </c>
      <c r="GM263" s="2">
        <v>29.5</v>
      </c>
      <c r="GN263" s="2">
        <v>23.1</v>
      </c>
      <c r="GO263" s="2">
        <v>0.63</v>
      </c>
      <c r="GP263" s="2"/>
      <c r="GQ263" s="2">
        <v>4.7</v>
      </c>
      <c r="GR263" s="2">
        <v>5</v>
      </c>
      <c r="GS263" s="3">
        <v>0.4</v>
      </c>
      <c r="GT263" s="2">
        <v>2.1000000000000001E-2</v>
      </c>
      <c r="GU263" s="4"/>
      <c r="GV263" s="4"/>
      <c r="GW263" s="9"/>
      <c r="GX263" s="5">
        <f t="shared" si="17"/>
        <v>3.9</v>
      </c>
    </row>
    <row r="264" spans="1:207" s="5" customFormat="1" ht="11.95" customHeight="1" x14ac:dyDescent="0.3">
      <c r="A264" s="10" t="s">
        <v>333</v>
      </c>
      <c r="B264" s="11">
        <v>18</v>
      </c>
      <c r="C264" s="12">
        <v>24.8</v>
      </c>
      <c r="D264" s="13" t="s">
        <v>410</v>
      </c>
      <c r="E264" s="14" t="s">
        <v>466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5">
        <v>2.76</v>
      </c>
      <c r="R264" s="15">
        <v>2.1</v>
      </c>
      <c r="S264" s="15">
        <v>1.73</v>
      </c>
      <c r="T264" s="16">
        <v>37.299999999999997</v>
      </c>
      <c r="U264" s="15">
        <v>0.59</v>
      </c>
      <c r="V264" s="16">
        <v>21.3</v>
      </c>
      <c r="W264" s="15">
        <v>0.99</v>
      </c>
      <c r="X264" s="16">
        <v>53.6</v>
      </c>
      <c r="Y264" s="16">
        <v>28.1</v>
      </c>
      <c r="Z264" s="16">
        <v>25.5</v>
      </c>
      <c r="AA264" s="15">
        <v>-0.27</v>
      </c>
      <c r="AB264" s="15"/>
      <c r="AC264" s="15"/>
      <c r="AD264" s="4"/>
      <c r="AE264" s="15"/>
      <c r="AF264" s="4"/>
      <c r="AG264" s="6"/>
      <c r="AH264" s="6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15">
        <v>2.76</v>
      </c>
      <c r="AY264" s="15">
        <v>2.06</v>
      </c>
      <c r="AZ264" s="15">
        <v>1.67</v>
      </c>
      <c r="BA264" s="16">
        <v>39.5</v>
      </c>
      <c r="BB264" s="15">
        <v>0.65</v>
      </c>
      <c r="BC264" s="16">
        <v>23.7</v>
      </c>
      <c r="BD264" s="15">
        <v>1</v>
      </c>
      <c r="BE264" s="16">
        <v>53.6</v>
      </c>
      <c r="BF264" s="16">
        <v>28.1</v>
      </c>
      <c r="BG264" s="16">
        <v>25.5</v>
      </c>
      <c r="BH264" s="15">
        <v>-0.17</v>
      </c>
      <c r="BI264" s="4"/>
      <c r="BJ264" s="4"/>
      <c r="BK264" s="4"/>
      <c r="BL264" s="8"/>
      <c r="CE264" s="2">
        <v>25.7</v>
      </c>
      <c r="CF264" s="2">
        <v>21.7</v>
      </c>
      <c r="CG264" s="2">
        <v>0.84</v>
      </c>
      <c r="CH264" s="2">
        <v>8.3000000000000004E-2</v>
      </c>
      <c r="CI264" s="2">
        <v>21</v>
      </c>
      <c r="CJ264" s="2">
        <v>4.4999999999999998E-2</v>
      </c>
      <c r="CK264" s="2">
        <v>14</v>
      </c>
      <c r="EY264" s="5">
        <v>2.76</v>
      </c>
      <c r="EZ264" s="5">
        <v>1.8</v>
      </c>
      <c r="FA264" s="5">
        <v>1.29</v>
      </c>
      <c r="FB264" s="5">
        <v>53.3</v>
      </c>
      <c r="FC264" s="5">
        <v>1.1399999999999999</v>
      </c>
      <c r="FD264" s="5">
        <v>39.799999999999997</v>
      </c>
      <c r="FE264" s="5">
        <v>0.96</v>
      </c>
      <c r="FF264" s="5">
        <v>53.6</v>
      </c>
      <c r="FG264" s="5">
        <v>28.1</v>
      </c>
      <c r="FH264" s="5">
        <v>25.5</v>
      </c>
      <c r="FI264" s="5">
        <v>0.46</v>
      </c>
      <c r="FO264" s="5">
        <v>7.2</v>
      </c>
      <c r="FP264" s="5">
        <v>5.0999999999999996</v>
      </c>
      <c r="FQ264" s="5">
        <v>0.71</v>
      </c>
      <c r="FR264" s="5" t="str">
        <f t="shared" si="16"/>
        <v/>
      </c>
      <c r="FS264" s="5">
        <v>0.03</v>
      </c>
      <c r="GE264" s="5">
        <v>2.76</v>
      </c>
      <c r="GF264" s="5">
        <v>1.82</v>
      </c>
      <c r="GG264" s="5">
        <v>1.3</v>
      </c>
      <c r="GH264" s="5">
        <v>52.8</v>
      </c>
      <c r="GI264" s="5">
        <v>1.1200000000000001</v>
      </c>
      <c r="GJ264" s="5">
        <v>39.799999999999997</v>
      </c>
      <c r="GK264" s="5">
        <v>0.98</v>
      </c>
      <c r="GL264" s="5">
        <v>53.6</v>
      </c>
      <c r="GM264" s="5">
        <v>28.1</v>
      </c>
      <c r="GN264" s="5">
        <v>25.5</v>
      </c>
      <c r="GO264" s="5">
        <v>0.46</v>
      </c>
      <c r="GU264" s="2">
        <v>6.6</v>
      </c>
      <c r="GV264" s="2">
        <v>4.7</v>
      </c>
      <c r="GW264" s="2">
        <v>0.71</v>
      </c>
      <c r="GX264" s="5" t="str">
        <f t="shared" si="17"/>
        <v/>
      </c>
      <c r="GY264" s="2">
        <v>1.4E-2</v>
      </c>
    </row>
    <row r="265" spans="1:207" s="5" customFormat="1" ht="11.95" customHeight="1" x14ac:dyDescent="0.3">
      <c r="A265" s="10" t="s">
        <v>359</v>
      </c>
      <c r="B265" s="11">
        <v>19</v>
      </c>
      <c r="C265" s="12">
        <v>23.8</v>
      </c>
      <c r="D265" s="13" t="s">
        <v>410</v>
      </c>
      <c r="E265" s="14" t="s">
        <v>466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5">
        <v>2.74</v>
      </c>
      <c r="R265" s="15">
        <v>2.13</v>
      </c>
      <c r="S265" s="15">
        <v>1.78</v>
      </c>
      <c r="T265" s="16">
        <v>35</v>
      </c>
      <c r="U265" s="15">
        <v>0.54</v>
      </c>
      <c r="V265" s="16">
        <v>19.600000000000001</v>
      </c>
      <c r="W265" s="15">
        <v>1</v>
      </c>
      <c r="X265" s="16">
        <v>47.9</v>
      </c>
      <c r="Y265" s="16">
        <v>26.3</v>
      </c>
      <c r="Z265" s="16">
        <v>21.6</v>
      </c>
      <c r="AA265" s="15">
        <v>-0.31</v>
      </c>
      <c r="AB265" s="15"/>
      <c r="AC265" s="15"/>
      <c r="AD265" s="4"/>
      <c r="AE265" s="15"/>
      <c r="AF265" s="4"/>
      <c r="AG265" s="6"/>
      <c r="AH265" s="6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15">
        <v>2.74</v>
      </c>
      <c r="AY265" s="15">
        <v>2.0699999999999998</v>
      </c>
      <c r="AZ265" s="15">
        <v>1.7</v>
      </c>
      <c r="BA265" s="16">
        <v>37.799999999999997</v>
      </c>
      <c r="BB265" s="15">
        <v>0.61</v>
      </c>
      <c r="BC265" s="16">
        <v>21.7</v>
      </c>
      <c r="BD265" s="15">
        <v>0.98</v>
      </c>
      <c r="BE265" s="16">
        <v>47.9</v>
      </c>
      <c r="BF265" s="16">
        <v>26.3</v>
      </c>
      <c r="BG265" s="16">
        <v>21.6</v>
      </c>
      <c r="BH265" s="15">
        <v>-0.21</v>
      </c>
      <c r="BI265" s="4"/>
      <c r="BJ265" s="4"/>
      <c r="BK265" s="4"/>
      <c r="BL265" s="8"/>
      <c r="CE265" s="2">
        <v>28.2</v>
      </c>
      <c r="CF265" s="2">
        <v>24</v>
      </c>
      <c r="CG265" s="2">
        <v>0.85</v>
      </c>
      <c r="CH265" s="2">
        <v>7.8E-2</v>
      </c>
      <c r="CI265" s="2">
        <v>16</v>
      </c>
      <c r="CJ265" s="2">
        <v>4.3999999999999997E-2</v>
      </c>
      <c r="CK265" s="2">
        <v>10</v>
      </c>
      <c r="EY265" s="5">
        <v>2.74</v>
      </c>
      <c r="EZ265" s="5">
        <v>1.85</v>
      </c>
      <c r="FA265" s="5">
        <v>1.37</v>
      </c>
      <c r="FB265" s="5">
        <v>50.1</v>
      </c>
      <c r="FC265" s="5">
        <v>1.01</v>
      </c>
      <c r="FD265" s="5">
        <v>35.4</v>
      </c>
      <c r="FE265" s="5">
        <v>0.96</v>
      </c>
      <c r="FF265" s="5">
        <v>47.9</v>
      </c>
      <c r="FG265" s="5">
        <v>26.3</v>
      </c>
      <c r="FH265" s="5">
        <v>21.6</v>
      </c>
      <c r="FI265" s="5">
        <v>0.42</v>
      </c>
      <c r="FO265" s="5">
        <v>8.4</v>
      </c>
      <c r="FP265" s="5">
        <v>7.1</v>
      </c>
      <c r="FQ265" s="5">
        <v>0.85</v>
      </c>
      <c r="FR265" s="5" t="str">
        <f t="shared" si="16"/>
        <v/>
      </c>
      <c r="FS265" s="5">
        <v>2.8000000000000001E-2</v>
      </c>
      <c r="GE265" s="5">
        <v>2.74</v>
      </c>
      <c r="GF265" s="5">
        <v>1.86</v>
      </c>
      <c r="GG265" s="5">
        <v>1.37</v>
      </c>
      <c r="GH265" s="5">
        <v>50.1</v>
      </c>
      <c r="GI265" s="5">
        <v>1</v>
      </c>
      <c r="GJ265" s="5">
        <v>35.9</v>
      </c>
      <c r="GK265" s="5">
        <v>0.98</v>
      </c>
      <c r="GL265" s="5">
        <v>47.9</v>
      </c>
      <c r="GM265" s="5">
        <v>26.3</v>
      </c>
      <c r="GN265" s="5">
        <v>21.6</v>
      </c>
      <c r="GO265" s="5">
        <v>0.44</v>
      </c>
      <c r="GU265" s="2">
        <v>8.4</v>
      </c>
      <c r="GV265" s="2">
        <v>6.7</v>
      </c>
      <c r="GW265" s="2">
        <v>0.8</v>
      </c>
      <c r="GX265" s="5" t="str">
        <f t="shared" si="17"/>
        <v/>
      </c>
      <c r="GY265" s="2">
        <v>2.1999999999999999E-2</v>
      </c>
    </row>
    <row r="266" spans="1:207" s="5" customFormat="1" ht="11.95" customHeight="1" x14ac:dyDescent="0.3">
      <c r="A266" s="10" t="s">
        <v>376</v>
      </c>
      <c r="B266" s="11">
        <v>20</v>
      </c>
      <c r="C266" s="12">
        <v>26.4</v>
      </c>
      <c r="D266" s="13" t="s">
        <v>410</v>
      </c>
      <c r="E266" s="14" t="s">
        <v>466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5">
        <v>2.73</v>
      </c>
      <c r="R266" s="15">
        <v>2.08</v>
      </c>
      <c r="S266" s="15">
        <v>1.73</v>
      </c>
      <c r="T266" s="16">
        <v>36.5</v>
      </c>
      <c r="U266" s="15">
        <v>0.56999999999999995</v>
      </c>
      <c r="V266" s="16">
        <v>19.899999999999999</v>
      </c>
      <c r="W266" s="15">
        <v>0.95</v>
      </c>
      <c r="X266" s="16">
        <v>46.7</v>
      </c>
      <c r="Y266" s="16">
        <v>27.1</v>
      </c>
      <c r="Z266" s="16">
        <v>19.600000000000001</v>
      </c>
      <c r="AA266" s="15">
        <v>-0.37</v>
      </c>
      <c r="AB266" s="15"/>
      <c r="AC266" s="15"/>
      <c r="AD266" s="4"/>
      <c r="AE266" s="15"/>
      <c r="AF266" s="4"/>
      <c r="AG266" s="6"/>
      <c r="AH266" s="6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15">
        <v>2.73</v>
      </c>
      <c r="AY266" s="15">
        <v>2.04</v>
      </c>
      <c r="AZ266" s="15">
        <v>1.65</v>
      </c>
      <c r="BA266" s="16">
        <v>39.700000000000003</v>
      </c>
      <c r="BB266" s="15">
        <v>0.66</v>
      </c>
      <c r="BC266" s="16">
        <v>23.6</v>
      </c>
      <c r="BD266" s="15">
        <v>0.98</v>
      </c>
      <c r="BE266" s="16">
        <v>46.7</v>
      </c>
      <c r="BF266" s="16">
        <v>27.1</v>
      </c>
      <c r="BG266" s="16">
        <v>19.600000000000001</v>
      </c>
      <c r="BH266" s="15">
        <v>-0.18</v>
      </c>
      <c r="BI266" s="4"/>
      <c r="BJ266" s="4"/>
      <c r="BK266" s="4"/>
      <c r="BL266" s="8"/>
      <c r="CE266" s="2">
        <v>26.9</v>
      </c>
      <c r="CF266" s="2">
        <v>22.8</v>
      </c>
      <c r="CG266" s="2">
        <v>0.85</v>
      </c>
      <c r="CH266" s="2">
        <v>7.5999999999999998E-2</v>
      </c>
      <c r="CI266" s="2">
        <v>20</v>
      </c>
      <c r="CJ266" s="2">
        <v>4.3999999999999997E-2</v>
      </c>
      <c r="CK266" s="2">
        <v>13</v>
      </c>
      <c r="EY266" s="5">
        <v>2.73</v>
      </c>
      <c r="EZ266" s="5">
        <v>1.83</v>
      </c>
      <c r="FA266" s="5">
        <v>1.34</v>
      </c>
      <c r="FB266" s="5">
        <v>50.9</v>
      </c>
      <c r="FC266" s="5">
        <v>1.04</v>
      </c>
      <c r="FD266" s="5">
        <v>36.6</v>
      </c>
      <c r="FE266" s="5">
        <v>0.96</v>
      </c>
      <c r="FF266" s="5">
        <v>46.7</v>
      </c>
      <c r="FG266" s="5">
        <v>27.1</v>
      </c>
      <c r="FH266" s="5">
        <v>19.600000000000001</v>
      </c>
      <c r="FI266" s="5">
        <v>0.48</v>
      </c>
      <c r="FO266" s="5">
        <v>7.8</v>
      </c>
      <c r="FP266" s="5">
        <v>5.9</v>
      </c>
      <c r="FQ266" s="5">
        <v>0.76</v>
      </c>
      <c r="FR266" s="5" t="str">
        <f t="shared" si="16"/>
        <v/>
      </c>
      <c r="FS266" s="5">
        <v>2.5000000000000001E-2</v>
      </c>
      <c r="GE266" s="5">
        <v>2.73</v>
      </c>
      <c r="GF266" s="5">
        <v>1.83</v>
      </c>
      <c r="GG266" s="5">
        <v>1.32</v>
      </c>
      <c r="GH266" s="5">
        <v>51.5</v>
      </c>
      <c r="GI266" s="5">
        <v>1.06</v>
      </c>
      <c r="GJ266" s="5">
        <v>38.4</v>
      </c>
      <c r="GK266" s="5">
        <v>0.99</v>
      </c>
      <c r="GL266" s="5">
        <v>46.7</v>
      </c>
      <c r="GM266" s="5">
        <v>27.1</v>
      </c>
      <c r="GN266" s="5">
        <v>19.600000000000001</v>
      </c>
      <c r="GO266" s="5">
        <v>0.57999999999999996</v>
      </c>
      <c r="GU266" s="2">
        <v>5.9</v>
      </c>
      <c r="GV266" s="2">
        <v>4.4000000000000004</v>
      </c>
      <c r="GW266" s="2">
        <v>0.74</v>
      </c>
      <c r="GX266" s="5" t="str">
        <f t="shared" si="17"/>
        <v/>
      </c>
      <c r="GY266" s="2">
        <v>1.4999999999999999E-2</v>
      </c>
    </row>
    <row r="267" spans="1:207" s="5" customFormat="1" ht="11.95" customHeight="1" x14ac:dyDescent="0.3">
      <c r="A267" s="10" t="s">
        <v>386</v>
      </c>
      <c r="B267" s="11">
        <v>21</v>
      </c>
      <c r="C267" s="12">
        <v>27.8</v>
      </c>
      <c r="D267" s="13" t="s">
        <v>410</v>
      </c>
      <c r="E267" s="14" t="s">
        <v>466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15">
        <v>2.73</v>
      </c>
      <c r="R267" s="15">
        <v>2.11</v>
      </c>
      <c r="S267" s="15">
        <v>1.76</v>
      </c>
      <c r="T267" s="16">
        <v>35.700000000000003</v>
      </c>
      <c r="U267" s="15">
        <v>0.56000000000000005</v>
      </c>
      <c r="V267" s="16">
        <v>20.2</v>
      </c>
      <c r="W267" s="15">
        <v>0.99</v>
      </c>
      <c r="X267" s="16">
        <v>52.4</v>
      </c>
      <c r="Y267" s="16">
        <v>29.6</v>
      </c>
      <c r="Z267" s="16">
        <v>22.8</v>
      </c>
      <c r="AA267" s="15">
        <v>-0.41</v>
      </c>
      <c r="AB267" s="15"/>
      <c r="AC267" s="15"/>
      <c r="AD267" s="4"/>
      <c r="AE267" s="15"/>
      <c r="AF267" s="4"/>
      <c r="AG267" s="6"/>
      <c r="AH267" s="6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15">
        <v>2.73</v>
      </c>
      <c r="AY267" s="15">
        <v>2.0299999999999998</v>
      </c>
      <c r="AZ267" s="15">
        <v>1.65</v>
      </c>
      <c r="BA267" s="16">
        <v>39.5</v>
      </c>
      <c r="BB267" s="15">
        <v>0.65</v>
      </c>
      <c r="BC267" s="16">
        <v>23.2</v>
      </c>
      <c r="BD267" s="15">
        <v>0.97</v>
      </c>
      <c r="BE267" s="16">
        <v>52.4</v>
      </c>
      <c r="BF267" s="16">
        <v>29.6</v>
      </c>
      <c r="BG267" s="16">
        <v>22.8</v>
      </c>
      <c r="BH267" s="15">
        <v>-0.28000000000000003</v>
      </c>
      <c r="BI267" s="4"/>
      <c r="BJ267" s="4"/>
      <c r="BK267" s="4"/>
      <c r="BL267" s="8"/>
      <c r="CE267" s="2">
        <v>24.5</v>
      </c>
      <c r="CF267" s="2">
        <v>20.8</v>
      </c>
      <c r="CG267" s="2">
        <v>0.85</v>
      </c>
      <c r="CH267" s="2">
        <v>7.3999999999999996E-2</v>
      </c>
      <c r="CI267" s="2">
        <v>21</v>
      </c>
      <c r="CJ267" s="2">
        <v>4.2000000000000003E-2</v>
      </c>
      <c r="CK267" s="2">
        <v>14</v>
      </c>
      <c r="EY267" s="5">
        <v>2.73</v>
      </c>
      <c r="EZ267" s="5">
        <v>1.81</v>
      </c>
      <c r="FA267" s="5">
        <v>1.3</v>
      </c>
      <c r="FB267" s="5">
        <v>52.4</v>
      </c>
      <c r="FC267" s="5">
        <v>1.1000000000000001</v>
      </c>
      <c r="FD267" s="5">
        <v>39.200000000000003</v>
      </c>
      <c r="FE267" s="5">
        <v>0.97</v>
      </c>
      <c r="FF267" s="5">
        <v>52.4</v>
      </c>
      <c r="FG267" s="5">
        <v>29.6</v>
      </c>
      <c r="FH267" s="5">
        <v>22.8</v>
      </c>
      <c r="FI267" s="5">
        <v>0.42</v>
      </c>
      <c r="FO267" s="5">
        <v>8.1</v>
      </c>
      <c r="FP267" s="5">
        <v>6.4</v>
      </c>
      <c r="FQ267" s="5">
        <v>0.79</v>
      </c>
      <c r="FR267" s="5" t="str">
        <f t="shared" si="16"/>
        <v/>
      </c>
      <c r="FS267" s="5">
        <v>2.4E-2</v>
      </c>
      <c r="GE267" s="5">
        <v>2.73</v>
      </c>
      <c r="GF267" s="5">
        <v>1.82</v>
      </c>
      <c r="GG267" s="5">
        <v>1.3</v>
      </c>
      <c r="GH267" s="5">
        <v>52.3</v>
      </c>
      <c r="GI267" s="5">
        <v>1.1000000000000001</v>
      </c>
      <c r="GJ267" s="5">
        <v>39.6</v>
      </c>
      <c r="GK267" s="5">
        <v>0.99</v>
      </c>
      <c r="GL267" s="5">
        <v>52.4</v>
      </c>
      <c r="GM267" s="5">
        <v>29.6</v>
      </c>
      <c r="GN267" s="5">
        <v>22.8</v>
      </c>
      <c r="GO267" s="5">
        <v>0.44</v>
      </c>
      <c r="GU267" s="2">
        <v>6.5</v>
      </c>
      <c r="GV267" s="2">
        <v>4.8</v>
      </c>
      <c r="GW267" s="2">
        <v>0.73</v>
      </c>
      <c r="GX267" s="5" t="str">
        <f t="shared" si="17"/>
        <v/>
      </c>
      <c r="GY267" s="2">
        <v>1.4999999999999999E-2</v>
      </c>
    </row>
    <row r="268" spans="1:207" s="5" customFormat="1" ht="11.95" customHeight="1" x14ac:dyDescent="0.3">
      <c r="A268" s="10" t="s">
        <v>218</v>
      </c>
      <c r="B268" s="10" t="s">
        <v>442</v>
      </c>
      <c r="C268" s="12">
        <v>20.399999999999999</v>
      </c>
      <c r="D268" s="13" t="s">
        <v>410</v>
      </c>
      <c r="E268" s="14" t="s">
        <v>466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15">
        <v>2.72</v>
      </c>
      <c r="R268" s="15">
        <v>2.0699999999999998</v>
      </c>
      <c r="S268" s="15">
        <v>1.7</v>
      </c>
      <c r="T268" s="16">
        <v>37.4</v>
      </c>
      <c r="U268" s="15">
        <v>0.6</v>
      </c>
      <c r="V268" s="16">
        <v>21.6</v>
      </c>
      <c r="W268" s="15">
        <v>0.98</v>
      </c>
      <c r="X268" s="16">
        <v>50.2</v>
      </c>
      <c r="Y268" s="16">
        <v>27.5</v>
      </c>
      <c r="Z268" s="16">
        <v>22.7</v>
      </c>
      <c r="AA268" s="15">
        <v>-0.26</v>
      </c>
      <c r="AB268" s="15"/>
      <c r="AC268" s="15"/>
      <c r="AD268" s="4"/>
      <c r="AE268" s="15"/>
      <c r="AF268" s="4"/>
      <c r="AG268" s="6"/>
      <c r="AH268" s="6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15">
        <v>2.72</v>
      </c>
      <c r="AY268" s="15">
        <v>2.0299999999999998</v>
      </c>
      <c r="AZ268" s="15">
        <v>1.63</v>
      </c>
      <c r="BA268" s="16">
        <v>39.9</v>
      </c>
      <c r="BB268" s="15">
        <v>0.66</v>
      </c>
      <c r="BC268" s="16">
        <v>23.9</v>
      </c>
      <c r="BD268" s="15">
        <v>0.98</v>
      </c>
      <c r="BE268" s="16">
        <v>50.2</v>
      </c>
      <c r="BF268" s="16">
        <v>27.5</v>
      </c>
      <c r="BG268" s="16">
        <v>22.7</v>
      </c>
      <c r="BH268" s="15">
        <v>-0.16</v>
      </c>
      <c r="BI268" s="4"/>
      <c r="BJ268" s="4"/>
      <c r="BK268" s="4"/>
      <c r="BL268" s="8"/>
      <c r="BN268" s="20">
        <v>3.4200000000000001E-2</v>
      </c>
      <c r="BO268" s="21">
        <v>1.42E-3</v>
      </c>
      <c r="BP268" s="5">
        <v>3.589405409983337E-6</v>
      </c>
      <c r="BQ268" s="5">
        <v>145</v>
      </c>
      <c r="BR268" s="5">
        <v>0.61</v>
      </c>
      <c r="BS268" s="5">
        <v>13700</v>
      </c>
      <c r="BT268" s="5">
        <v>0.69</v>
      </c>
      <c r="BU268" s="5">
        <v>29000</v>
      </c>
      <c r="BV268" s="5">
        <v>104</v>
      </c>
      <c r="BW268" s="5">
        <v>23</v>
      </c>
      <c r="BX268" s="2">
        <v>50</v>
      </c>
      <c r="BY268" s="2">
        <v>14</v>
      </c>
      <c r="BZ268" s="5">
        <v>78100</v>
      </c>
      <c r="CA268" s="5">
        <v>0.19</v>
      </c>
      <c r="CB268" s="5">
        <v>-1</v>
      </c>
      <c r="CC268" s="5">
        <v>1.4490000000000001</v>
      </c>
      <c r="CD268" s="5">
        <v>127</v>
      </c>
      <c r="FR268" s="5" t="str">
        <f t="shared" si="16"/>
        <v/>
      </c>
      <c r="GX268" s="5" t="str">
        <f t="shared" si="17"/>
        <v/>
      </c>
    </row>
    <row r="269" spans="1:207" s="5" customFormat="1" ht="11.95" customHeight="1" x14ac:dyDescent="0.3">
      <c r="A269" s="10" t="s">
        <v>239</v>
      </c>
      <c r="B269" s="10" t="s">
        <v>443</v>
      </c>
      <c r="C269" s="12">
        <v>18.399999999999999</v>
      </c>
      <c r="D269" s="13" t="s">
        <v>410</v>
      </c>
      <c r="E269" s="14" t="s">
        <v>466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5">
        <v>2.72</v>
      </c>
      <c r="R269" s="15">
        <v>2.12</v>
      </c>
      <c r="S269" s="15">
        <v>1.78</v>
      </c>
      <c r="T269" s="16">
        <v>34.700000000000003</v>
      </c>
      <c r="U269" s="15">
        <v>0.53</v>
      </c>
      <c r="V269" s="16">
        <v>19.3</v>
      </c>
      <c r="W269" s="15">
        <v>0.99</v>
      </c>
      <c r="X269" s="16">
        <v>53.5</v>
      </c>
      <c r="Y269" s="16">
        <v>29.8</v>
      </c>
      <c r="Z269" s="16">
        <v>23.7</v>
      </c>
      <c r="AA269" s="15">
        <v>-0.44</v>
      </c>
      <c r="AB269" s="15"/>
      <c r="AC269" s="15"/>
      <c r="AD269" s="4"/>
      <c r="AE269" s="15"/>
      <c r="AF269" s="4"/>
      <c r="AG269" s="6"/>
      <c r="AH269" s="6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15">
        <v>2.72</v>
      </c>
      <c r="AY269" s="15">
        <v>2.0699999999999998</v>
      </c>
      <c r="AZ269" s="15">
        <v>1.7</v>
      </c>
      <c r="BA269" s="16">
        <v>37.4</v>
      </c>
      <c r="BB269" s="15">
        <v>0.6</v>
      </c>
      <c r="BC269" s="16">
        <v>21.7</v>
      </c>
      <c r="BD269" s="15">
        <v>0.99</v>
      </c>
      <c r="BE269" s="16">
        <v>53.5</v>
      </c>
      <c r="BF269" s="16">
        <v>29.8</v>
      </c>
      <c r="BG269" s="16">
        <v>23.7</v>
      </c>
      <c r="BH269" s="15">
        <v>-0.34</v>
      </c>
      <c r="BI269" s="4"/>
      <c r="BJ269" s="4"/>
      <c r="BK269" s="4"/>
      <c r="BL269" s="8"/>
      <c r="BN269" s="20">
        <v>8.0000000000000002E-3</v>
      </c>
      <c r="BO269" s="21">
        <v>1.32E-3</v>
      </c>
      <c r="BP269" s="5">
        <v>7.6235347161404731E-7</v>
      </c>
      <c r="BQ269" s="5">
        <v>145</v>
      </c>
      <c r="BR269" s="5">
        <v>0.64</v>
      </c>
      <c r="BS269" s="5">
        <v>15800</v>
      </c>
      <c r="BT269" s="5">
        <v>0.72</v>
      </c>
      <c r="BU269" s="5">
        <v>28700</v>
      </c>
      <c r="BV269" s="5">
        <v>93</v>
      </c>
      <c r="BW269" s="5">
        <v>22</v>
      </c>
      <c r="BX269" s="2">
        <v>54</v>
      </c>
      <c r="BY269" s="2">
        <v>14</v>
      </c>
      <c r="BZ269" s="5">
        <v>69400</v>
      </c>
      <c r="CA269" s="5">
        <v>0.17</v>
      </c>
      <c r="CB269" s="5">
        <v>-1.6</v>
      </c>
      <c r="CC269" s="5">
        <v>1.88</v>
      </c>
      <c r="CD269" s="5">
        <v>219.99999999999997</v>
      </c>
      <c r="FR269" s="5" t="str">
        <f t="shared" si="16"/>
        <v/>
      </c>
      <c r="GX269" s="5" t="str">
        <f t="shared" si="17"/>
        <v/>
      </c>
    </row>
    <row r="270" spans="1:207" s="5" customFormat="1" ht="11.95" customHeight="1" x14ac:dyDescent="0.3">
      <c r="A270" s="10" t="s">
        <v>240</v>
      </c>
      <c r="B270" s="10" t="s">
        <v>443</v>
      </c>
      <c r="C270" s="12">
        <v>20.8</v>
      </c>
      <c r="D270" s="13" t="s">
        <v>410</v>
      </c>
      <c r="E270" s="14" t="s">
        <v>466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5">
        <v>2.72</v>
      </c>
      <c r="R270" s="15">
        <v>2.08</v>
      </c>
      <c r="S270" s="15">
        <v>1.75</v>
      </c>
      <c r="T270" s="16">
        <v>35.799999999999997</v>
      </c>
      <c r="U270" s="15">
        <v>0.56000000000000005</v>
      </c>
      <c r="V270" s="16">
        <v>19.100000000000001</v>
      </c>
      <c r="W270" s="15">
        <v>0.93</v>
      </c>
      <c r="X270" s="16">
        <v>53.1</v>
      </c>
      <c r="Y270" s="16">
        <v>29</v>
      </c>
      <c r="Z270" s="16">
        <v>24.1</v>
      </c>
      <c r="AA270" s="15">
        <v>-0.41</v>
      </c>
      <c r="AB270" s="15"/>
      <c r="AC270" s="15"/>
      <c r="AD270" s="4"/>
      <c r="AE270" s="15"/>
      <c r="AF270" s="4"/>
      <c r="AG270" s="6"/>
      <c r="AH270" s="6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15">
        <v>2.72</v>
      </c>
      <c r="AY270" s="15">
        <v>2.06</v>
      </c>
      <c r="AZ270" s="15">
        <v>1.67</v>
      </c>
      <c r="BA270" s="16">
        <v>38.4</v>
      </c>
      <c r="BB270" s="15">
        <v>0.62</v>
      </c>
      <c r="BC270" s="16">
        <v>22.7</v>
      </c>
      <c r="BD270" s="15">
        <v>0.99</v>
      </c>
      <c r="BE270" s="16">
        <v>53.1</v>
      </c>
      <c r="BF270" s="16">
        <v>29</v>
      </c>
      <c r="BG270" s="16">
        <v>24.1</v>
      </c>
      <c r="BH270" s="15">
        <v>-0.26</v>
      </c>
      <c r="BI270" s="4"/>
      <c r="BJ270" s="4"/>
      <c r="BK270" s="4"/>
      <c r="BL270" s="8"/>
      <c r="BN270" s="20">
        <v>9.4999999999999998E-3</v>
      </c>
      <c r="BO270" s="21">
        <v>1.2199999999999999E-3</v>
      </c>
      <c r="BP270" s="5">
        <v>9.439651855867771E-7</v>
      </c>
      <c r="BQ270" s="5">
        <v>145</v>
      </c>
      <c r="BR270" s="5">
        <v>0.61</v>
      </c>
      <c r="BS270" s="5">
        <v>15700</v>
      </c>
      <c r="BT270" s="5">
        <v>0.69299999999999995</v>
      </c>
      <c r="BU270" s="5">
        <v>29900</v>
      </c>
      <c r="BV270" s="5">
        <v>101</v>
      </c>
      <c r="BW270" s="5">
        <v>23</v>
      </c>
      <c r="BX270" s="2">
        <v>51</v>
      </c>
      <c r="BY270" s="2">
        <v>14</v>
      </c>
      <c r="BZ270" s="5">
        <v>98600</v>
      </c>
      <c r="CA270" s="5">
        <v>0.2</v>
      </c>
      <c r="CB270" s="5">
        <v>-0.3</v>
      </c>
      <c r="CC270" s="5">
        <v>1.843</v>
      </c>
      <c r="CD270" s="5">
        <v>230.99999999999997</v>
      </c>
      <c r="FR270" s="5" t="str">
        <f t="shared" si="16"/>
        <v/>
      </c>
      <c r="GX270" s="5" t="str">
        <f t="shared" si="17"/>
        <v/>
      </c>
    </row>
    <row r="271" spans="1:207" s="5" customFormat="1" ht="11.95" customHeight="1" x14ac:dyDescent="0.3">
      <c r="A271" s="10" t="s">
        <v>296</v>
      </c>
      <c r="B271" s="10" t="s">
        <v>447</v>
      </c>
      <c r="C271" s="12">
        <v>15.8</v>
      </c>
      <c r="D271" s="13" t="s">
        <v>410</v>
      </c>
      <c r="E271" s="14" t="s">
        <v>466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5">
        <v>2.72</v>
      </c>
      <c r="R271" s="15">
        <v>2.09</v>
      </c>
      <c r="S271" s="15">
        <v>1.73</v>
      </c>
      <c r="T271" s="16">
        <v>36.299999999999997</v>
      </c>
      <c r="U271" s="15">
        <v>0.56999999999999995</v>
      </c>
      <c r="V271" s="16">
        <v>20.7</v>
      </c>
      <c r="W271" s="15">
        <v>0.99</v>
      </c>
      <c r="X271" s="16">
        <v>49</v>
      </c>
      <c r="Y271" s="16">
        <v>27.9</v>
      </c>
      <c r="Z271" s="16">
        <v>21.1</v>
      </c>
      <c r="AA271" s="15">
        <v>-0.34</v>
      </c>
      <c r="AB271" s="15"/>
      <c r="AC271" s="15"/>
      <c r="AD271" s="4"/>
      <c r="AE271" s="15"/>
      <c r="AF271" s="4"/>
      <c r="AG271" s="6"/>
      <c r="AH271" s="6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15">
        <v>2.72</v>
      </c>
      <c r="AY271" s="15">
        <v>2.0499999999999998</v>
      </c>
      <c r="AZ271" s="15">
        <v>1.66</v>
      </c>
      <c r="BA271" s="16">
        <v>38.9</v>
      </c>
      <c r="BB271" s="15">
        <v>0.64</v>
      </c>
      <c r="BC271" s="16">
        <v>23.1</v>
      </c>
      <c r="BD271" s="15">
        <v>0.99</v>
      </c>
      <c r="BE271" s="16">
        <v>49</v>
      </c>
      <c r="BF271" s="16">
        <v>27.9</v>
      </c>
      <c r="BG271" s="16">
        <v>21.1</v>
      </c>
      <c r="BH271" s="15">
        <v>-0.23</v>
      </c>
      <c r="BI271" s="4"/>
      <c r="BJ271" s="4"/>
      <c r="BK271" s="4"/>
      <c r="BL271" s="8"/>
      <c r="BN271" s="20">
        <v>4.6100000000000002E-2</v>
      </c>
      <c r="BO271" s="21">
        <v>1.7899999999999999E-3</v>
      </c>
      <c r="BP271" s="5">
        <v>6.0002155216466186E-6</v>
      </c>
      <c r="BQ271" s="5">
        <v>145</v>
      </c>
      <c r="BR271" s="5">
        <v>0.64</v>
      </c>
      <c r="BS271" s="5">
        <v>14800</v>
      </c>
      <c r="BT271" s="5">
        <v>0.72299999999999998</v>
      </c>
      <c r="BU271" s="5">
        <v>28900</v>
      </c>
      <c r="BV271" s="5">
        <v>95</v>
      </c>
      <c r="BW271" s="5">
        <v>21</v>
      </c>
      <c r="BX271" s="2">
        <v>65</v>
      </c>
      <c r="BY271" s="2">
        <v>12</v>
      </c>
      <c r="BZ271" s="5">
        <v>74000</v>
      </c>
      <c r="CA271" s="5">
        <v>0.22</v>
      </c>
      <c r="CB271" s="5">
        <v>-1.4</v>
      </c>
      <c r="CC271" s="5">
        <v>1.788</v>
      </c>
      <c r="CD271" s="5">
        <v>189</v>
      </c>
      <c r="FR271" s="5" t="str">
        <f t="shared" si="16"/>
        <v/>
      </c>
      <c r="GX271" s="5" t="str">
        <f t="shared" si="17"/>
        <v/>
      </c>
    </row>
    <row r="272" spans="1:207" s="5" customFormat="1" ht="11.95" customHeight="1" x14ac:dyDescent="0.3">
      <c r="A272" s="10" t="s">
        <v>308</v>
      </c>
      <c r="B272" s="10" t="s">
        <v>448</v>
      </c>
      <c r="C272" s="12">
        <v>14.8</v>
      </c>
      <c r="D272" s="13" t="s">
        <v>410</v>
      </c>
      <c r="E272" s="14" t="s">
        <v>466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5">
        <v>2.75</v>
      </c>
      <c r="R272" s="15">
        <v>2.09</v>
      </c>
      <c r="S272" s="15">
        <v>1.72</v>
      </c>
      <c r="T272" s="16">
        <v>37.299999999999997</v>
      </c>
      <c r="U272" s="15">
        <v>0.6</v>
      </c>
      <c r="V272" s="16">
        <v>21.3</v>
      </c>
      <c r="W272" s="15">
        <v>0.98</v>
      </c>
      <c r="X272" s="16">
        <v>56.7</v>
      </c>
      <c r="Y272" s="16">
        <v>30.9</v>
      </c>
      <c r="Z272" s="16">
        <v>25.8</v>
      </c>
      <c r="AA272" s="15">
        <v>-0.37</v>
      </c>
      <c r="AB272" s="15"/>
      <c r="AC272" s="15"/>
      <c r="AD272" s="4"/>
      <c r="AE272" s="15"/>
      <c r="AF272" s="4"/>
      <c r="AG272" s="6"/>
      <c r="AH272" s="6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15">
        <v>2.75</v>
      </c>
      <c r="AY272" s="15">
        <v>2.04</v>
      </c>
      <c r="AZ272" s="15">
        <v>1.64</v>
      </c>
      <c r="BA272" s="16">
        <v>40.4</v>
      </c>
      <c r="BB272" s="15">
        <v>0.68</v>
      </c>
      <c r="BC272" s="16">
        <v>24.6</v>
      </c>
      <c r="BD272" s="15">
        <v>1</v>
      </c>
      <c r="BE272" s="16">
        <v>56.7</v>
      </c>
      <c r="BF272" s="16">
        <v>30.9</v>
      </c>
      <c r="BG272" s="16">
        <v>25.8</v>
      </c>
      <c r="BH272" s="15">
        <v>-0.24</v>
      </c>
      <c r="BI272" s="4"/>
      <c r="BJ272" s="4"/>
      <c r="BK272" s="4"/>
      <c r="BL272" s="8"/>
      <c r="BN272" s="20">
        <v>7.0000000000000001E-3</v>
      </c>
      <c r="BO272" s="21">
        <v>1.31E-3</v>
      </c>
      <c r="BP272" s="5">
        <v>9.2996981894483421E-7</v>
      </c>
      <c r="BQ272" s="5">
        <v>145</v>
      </c>
      <c r="BR272" s="5">
        <v>0.62</v>
      </c>
      <c r="BS272" s="5">
        <v>14800</v>
      </c>
      <c r="BT272" s="5">
        <v>0.73399999999999999</v>
      </c>
      <c r="BU272" s="5">
        <v>28000</v>
      </c>
      <c r="BV272" s="5">
        <v>99</v>
      </c>
      <c r="BW272" s="5">
        <v>24</v>
      </c>
      <c r="BX272" s="2">
        <v>50</v>
      </c>
      <c r="BY272" s="2">
        <v>15</v>
      </c>
      <c r="BZ272" s="5">
        <v>89100</v>
      </c>
      <c r="CA272" s="5">
        <v>0.17</v>
      </c>
      <c r="CB272" s="5">
        <v>-1.1000000000000001</v>
      </c>
      <c r="CC272" s="5">
        <v>1.8</v>
      </c>
      <c r="CD272" s="5">
        <v>140</v>
      </c>
      <c r="FR272" s="5" t="str">
        <f t="shared" si="16"/>
        <v/>
      </c>
      <c r="GX272" s="5" t="str">
        <f t="shared" si="17"/>
        <v/>
      </c>
    </row>
    <row r="273" spans="1:207" s="5" customFormat="1" ht="11.95" customHeight="1" x14ac:dyDescent="0.3">
      <c r="A273" s="10" t="s">
        <v>348</v>
      </c>
      <c r="B273" s="10" t="s">
        <v>451</v>
      </c>
      <c r="C273" s="12">
        <v>17.8</v>
      </c>
      <c r="D273" s="13" t="s">
        <v>410</v>
      </c>
      <c r="E273" s="14" t="s">
        <v>466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15">
        <v>2.73</v>
      </c>
      <c r="R273" s="15">
        <v>2.0699999999999998</v>
      </c>
      <c r="S273" s="15">
        <v>1.73</v>
      </c>
      <c r="T273" s="16">
        <v>36.700000000000003</v>
      </c>
      <c r="U273" s="15">
        <v>0.57999999999999996</v>
      </c>
      <c r="V273" s="16">
        <v>19.7</v>
      </c>
      <c r="W273" s="15">
        <v>0.93</v>
      </c>
      <c r="X273" s="16">
        <v>47.4</v>
      </c>
      <c r="Y273" s="16">
        <v>27</v>
      </c>
      <c r="Z273" s="16">
        <v>20.399999999999999</v>
      </c>
      <c r="AA273" s="15">
        <v>-0.36</v>
      </c>
      <c r="AB273" s="15"/>
      <c r="AC273" s="15"/>
      <c r="AD273" s="4"/>
      <c r="AE273" s="15"/>
      <c r="AF273" s="4"/>
      <c r="AG273" s="6"/>
      <c r="AH273" s="6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15">
        <v>2.73</v>
      </c>
      <c r="AY273" s="15">
        <v>2.0299999999999998</v>
      </c>
      <c r="AZ273" s="15">
        <v>1.64</v>
      </c>
      <c r="BA273" s="16">
        <v>39.799999999999997</v>
      </c>
      <c r="BB273" s="15">
        <v>0.66</v>
      </c>
      <c r="BC273" s="16">
        <v>23.8</v>
      </c>
      <c r="BD273" s="15">
        <v>0.98</v>
      </c>
      <c r="BE273" s="16">
        <v>47.4</v>
      </c>
      <c r="BF273" s="16">
        <v>27</v>
      </c>
      <c r="BG273" s="16">
        <v>20.399999999999999</v>
      </c>
      <c r="BH273" s="15">
        <v>-0.16</v>
      </c>
      <c r="BI273" s="4"/>
      <c r="BJ273" s="4"/>
      <c r="BK273" s="4"/>
      <c r="BL273" s="8"/>
      <c r="BN273" s="20">
        <v>3.5999999999999997E-2</v>
      </c>
      <c r="BO273" s="21">
        <v>1.9499999999999999E-3</v>
      </c>
      <c r="BP273" s="5">
        <v>4.8267507107651988E-6</v>
      </c>
      <c r="BQ273" s="5">
        <v>145</v>
      </c>
      <c r="BR273" s="5">
        <v>0.63</v>
      </c>
      <c r="BS273" s="5">
        <v>13900</v>
      </c>
      <c r="BT273" s="5">
        <v>0.76900000000000002</v>
      </c>
      <c r="BU273" s="5">
        <v>25600</v>
      </c>
      <c r="BV273" s="5">
        <v>85</v>
      </c>
      <c r="BW273" s="5">
        <v>21</v>
      </c>
      <c r="BX273" s="2">
        <v>58</v>
      </c>
      <c r="BY273" s="2">
        <v>12</v>
      </c>
      <c r="BZ273" s="5">
        <v>91100</v>
      </c>
      <c r="CA273" s="5">
        <v>0.21</v>
      </c>
      <c r="CB273" s="5">
        <v>-0.5</v>
      </c>
      <c r="CC273" s="5">
        <v>1.3560000000000001</v>
      </c>
      <c r="CD273" s="5">
        <v>92.999999999999972</v>
      </c>
      <c r="FR273" s="5" t="str">
        <f t="shared" si="16"/>
        <v/>
      </c>
      <c r="GX273" s="5" t="str">
        <f t="shared" si="17"/>
        <v/>
      </c>
    </row>
    <row r="274" spans="1:207" s="5" customFormat="1" ht="11.95" customHeight="1" x14ac:dyDescent="0.3">
      <c r="A274" s="10" t="s">
        <v>46</v>
      </c>
      <c r="B274" s="11">
        <v>1</v>
      </c>
      <c r="C274" s="12">
        <v>2.4</v>
      </c>
      <c r="D274" s="13" t="s">
        <v>411</v>
      </c>
      <c r="E274" s="14" t="s">
        <v>458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15">
        <v>2.73</v>
      </c>
      <c r="R274" s="15">
        <v>1.83</v>
      </c>
      <c r="S274" s="15">
        <v>1.39</v>
      </c>
      <c r="T274" s="16">
        <v>48.9</v>
      </c>
      <c r="U274" s="15">
        <v>0.96</v>
      </c>
      <c r="V274" s="16">
        <v>31.3</v>
      </c>
      <c r="W274" s="15">
        <v>0.89</v>
      </c>
      <c r="X274" s="16">
        <v>50.7</v>
      </c>
      <c r="Y274" s="16">
        <v>26.1</v>
      </c>
      <c r="Z274" s="16">
        <v>24.6</v>
      </c>
      <c r="AA274" s="15">
        <v>0.21</v>
      </c>
      <c r="AB274" s="15"/>
      <c r="AC274" s="15"/>
      <c r="AD274" s="4"/>
      <c r="AE274" s="15"/>
      <c r="AF274" s="4"/>
      <c r="AG274" s="6"/>
      <c r="AH274" s="6"/>
      <c r="AI274" s="2">
        <v>13.4</v>
      </c>
      <c r="AJ274" s="4">
        <v>14.7</v>
      </c>
      <c r="AK274" s="3">
        <v>0.37</v>
      </c>
      <c r="AL274" s="2">
        <v>7.4999999999999997E-2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15">
        <v>2.73</v>
      </c>
      <c r="AY274" s="15">
        <v>1.85</v>
      </c>
      <c r="AZ274" s="15">
        <v>1.37</v>
      </c>
      <c r="BA274" s="16">
        <v>49.7</v>
      </c>
      <c r="BB274" s="15">
        <v>0.99</v>
      </c>
      <c r="BC274" s="16">
        <v>35.200000000000003</v>
      </c>
      <c r="BD274" s="15">
        <v>0.97</v>
      </c>
      <c r="BE274" s="16">
        <v>50.7</v>
      </c>
      <c r="BF274" s="16">
        <v>26.1</v>
      </c>
      <c r="BG274" s="16">
        <v>24.6</v>
      </c>
      <c r="BH274" s="15">
        <v>0.37</v>
      </c>
      <c r="BI274" s="4"/>
      <c r="BJ274" s="4">
        <v>12.5</v>
      </c>
      <c r="BK274" s="2">
        <v>12.5</v>
      </c>
      <c r="BL274" s="3">
        <v>0.34</v>
      </c>
      <c r="BM274" s="2">
        <v>5.3999999999999999E-2</v>
      </c>
      <c r="BN274" s="17"/>
      <c r="CE274" s="2">
        <v>12.2</v>
      </c>
      <c r="CF274" s="2">
        <v>8.6</v>
      </c>
      <c r="CG274" s="2">
        <v>0.71</v>
      </c>
      <c r="CH274" s="2">
        <v>2.9000000000000001E-2</v>
      </c>
      <c r="CI274" s="2">
        <v>10</v>
      </c>
      <c r="CJ274" s="2">
        <v>2.7E-2</v>
      </c>
      <c r="CK274" s="2">
        <v>9</v>
      </c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>
        <v>2.73</v>
      </c>
      <c r="CX274" s="2">
        <v>1.85</v>
      </c>
      <c r="CY274" s="2">
        <v>1.34</v>
      </c>
      <c r="CZ274" s="2">
        <v>50.8</v>
      </c>
      <c r="DA274" s="2">
        <v>1.03</v>
      </c>
      <c r="DB274" s="2">
        <v>37.799999999999997</v>
      </c>
      <c r="DC274" s="2">
        <v>1</v>
      </c>
      <c r="DD274" s="2">
        <v>50.7</v>
      </c>
      <c r="DE274" s="2">
        <v>26.1</v>
      </c>
      <c r="DF274" s="2">
        <v>24.6</v>
      </c>
      <c r="DG274" s="2">
        <v>0.48</v>
      </c>
      <c r="DH274" s="2"/>
      <c r="DI274" s="3">
        <v>9.1</v>
      </c>
      <c r="DJ274" s="2">
        <v>9.3000000000000007</v>
      </c>
      <c r="DK274" s="3">
        <v>0.37</v>
      </c>
      <c r="DL274" s="2">
        <v>4.2000000000000003E-2</v>
      </c>
      <c r="DM274" s="2"/>
      <c r="DN274" s="2"/>
      <c r="DO274" s="2"/>
      <c r="DP274" s="19"/>
      <c r="DX274" s="5">
        <v>2.73</v>
      </c>
      <c r="DY274" s="5">
        <v>1.82</v>
      </c>
      <c r="DZ274" s="5">
        <v>1.3</v>
      </c>
      <c r="EA274" s="5">
        <v>52.4</v>
      </c>
      <c r="EB274" s="5">
        <v>1.1000000000000001</v>
      </c>
      <c r="EC274" s="5">
        <v>40</v>
      </c>
      <c r="ED274" s="5">
        <v>0.99</v>
      </c>
      <c r="EE274" s="5">
        <v>50.7</v>
      </c>
      <c r="EF274" s="5">
        <v>26.1</v>
      </c>
      <c r="EG274" s="5">
        <v>24.6</v>
      </c>
      <c r="EH274" s="5">
        <v>0.56999999999999995</v>
      </c>
      <c r="EJ274" s="22">
        <v>4.8</v>
      </c>
      <c r="EK274" s="22">
        <v>5.3</v>
      </c>
      <c r="EL274" s="22">
        <v>0.41</v>
      </c>
      <c r="EM274" s="5">
        <v>3.4000000000000002E-2</v>
      </c>
      <c r="EO274" s="2"/>
      <c r="EP274" s="2"/>
      <c r="EQ274" s="19"/>
      <c r="EY274" s="2">
        <v>2.73</v>
      </c>
      <c r="EZ274" s="2">
        <v>1.81</v>
      </c>
      <c r="FA274" s="2">
        <v>1.28</v>
      </c>
      <c r="FB274" s="2">
        <v>53.1</v>
      </c>
      <c r="FC274" s="2">
        <v>1.1299999999999999</v>
      </c>
      <c r="FD274" s="2">
        <v>41.3</v>
      </c>
      <c r="FE274" s="2">
        <v>1</v>
      </c>
      <c r="FF274" s="2">
        <v>50.7</v>
      </c>
      <c r="FG274" s="2">
        <v>26.1</v>
      </c>
      <c r="FH274" s="2">
        <v>24.6</v>
      </c>
      <c r="FI274" s="2">
        <v>0.62</v>
      </c>
      <c r="FK274" s="22">
        <v>4.8</v>
      </c>
      <c r="FL274" s="22">
        <v>5</v>
      </c>
      <c r="FM274" s="22">
        <v>0.38</v>
      </c>
      <c r="FN274" s="5">
        <v>3.4000000000000002E-2</v>
      </c>
      <c r="FO274" s="5">
        <v>4.5</v>
      </c>
      <c r="FP274" s="5">
        <v>3.8</v>
      </c>
      <c r="FQ274" s="5">
        <v>0.84</v>
      </c>
      <c r="FR274" s="5">
        <f>IF(FL274&gt;0,ROUND(FL274*0.87,1),"")</f>
        <v>4.4000000000000004</v>
      </c>
      <c r="FS274" s="5">
        <v>2.1999999999999999E-2</v>
      </c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>
        <v>2.73</v>
      </c>
      <c r="GF274" s="2">
        <v>1.8</v>
      </c>
      <c r="GG274" s="2">
        <v>1.27</v>
      </c>
      <c r="GH274" s="2">
        <v>53.4</v>
      </c>
      <c r="GI274" s="2">
        <v>1.1399999999999999</v>
      </c>
      <c r="GJ274" s="2">
        <v>41.5</v>
      </c>
      <c r="GK274" s="2">
        <v>0.99</v>
      </c>
      <c r="GL274" s="2">
        <v>50.7</v>
      </c>
      <c r="GM274" s="2">
        <v>26.1</v>
      </c>
      <c r="GN274" s="2">
        <v>24.6</v>
      </c>
      <c r="GO274" s="2">
        <v>0.62</v>
      </c>
      <c r="GP274" s="2"/>
      <c r="GQ274" s="2">
        <v>4.9000000000000004</v>
      </c>
      <c r="GR274" s="2">
        <v>5.5</v>
      </c>
      <c r="GS274" s="3">
        <v>0.39</v>
      </c>
      <c r="GT274" s="2">
        <v>2.8000000000000001E-2</v>
      </c>
      <c r="GU274" s="2">
        <v>5.0999999999999996</v>
      </c>
      <c r="GV274" s="2">
        <v>3.8</v>
      </c>
      <c r="GW274" s="2">
        <v>0.74</v>
      </c>
      <c r="GX274" s="5">
        <f>IF(GR274&gt;0,ROUND(GR274*0.79,1),"")</f>
        <v>4.3</v>
      </c>
      <c r="GY274" s="2">
        <v>2.1000000000000001E-2</v>
      </c>
    </row>
    <row r="275" spans="1:207" s="5" customFormat="1" ht="11.95" customHeight="1" x14ac:dyDescent="0.3">
      <c r="A275" s="10" t="s">
        <v>53</v>
      </c>
      <c r="B275" s="11">
        <v>1</v>
      </c>
      <c r="C275" s="12">
        <v>10.4</v>
      </c>
      <c r="D275" s="13" t="s">
        <v>412</v>
      </c>
      <c r="E275" s="14" t="s">
        <v>458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15">
        <v>2.75</v>
      </c>
      <c r="R275" s="15">
        <v>1.85</v>
      </c>
      <c r="S275" s="15">
        <v>1.36</v>
      </c>
      <c r="T275" s="16">
        <v>50.6</v>
      </c>
      <c r="U275" s="15">
        <v>1.02</v>
      </c>
      <c r="V275" s="16">
        <v>36.1</v>
      </c>
      <c r="W275" s="15">
        <v>0.97</v>
      </c>
      <c r="X275" s="16">
        <v>51.7</v>
      </c>
      <c r="Y275" s="16">
        <v>30.1</v>
      </c>
      <c r="Z275" s="16">
        <v>21.6</v>
      </c>
      <c r="AA275" s="15">
        <v>0.28000000000000003</v>
      </c>
      <c r="AB275" s="15"/>
      <c r="AC275" s="15"/>
      <c r="AD275" s="4"/>
      <c r="AE275" s="15"/>
      <c r="AF275" s="4"/>
      <c r="AG275" s="6"/>
      <c r="AH275" s="6"/>
      <c r="AI275" s="2">
        <v>11.3</v>
      </c>
      <c r="AJ275" s="4">
        <v>12.5</v>
      </c>
      <c r="AK275" s="3">
        <v>0.37</v>
      </c>
      <c r="AL275" s="2">
        <v>6.2E-2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15">
        <v>2.75</v>
      </c>
      <c r="AY275" s="15">
        <v>1.84</v>
      </c>
      <c r="AZ275" s="15">
        <v>1.35</v>
      </c>
      <c r="BA275" s="16">
        <v>51</v>
      </c>
      <c r="BB275" s="15">
        <v>1.04</v>
      </c>
      <c r="BC275" s="16">
        <v>36.799999999999997</v>
      </c>
      <c r="BD275" s="15">
        <v>0.97</v>
      </c>
      <c r="BE275" s="16">
        <v>51.7</v>
      </c>
      <c r="BF275" s="16">
        <v>30.1</v>
      </c>
      <c r="BG275" s="16">
        <v>21.6</v>
      </c>
      <c r="BH275" s="15">
        <v>0.31</v>
      </c>
      <c r="BI275" s="4"/>
      <c r="BJ275" s="4">
        <v>9.3000000000000007</v>
      </c>
      <c r="BK275" s="2">
        <v>9.3000000000000007</v>
      </c>
      <c r="BL275" s="3">
        <v>0.37</v>
      </c>
      <c r="BM275" s="2">
        <v>5.1999999999999998E-2</v>
      </c>
      <c r="BN275" s="17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>
        <v>2.75</v>
      </c>
      <c r="CX275" s="2">
        <v>1.83</v>
      </c>
      <c r="CY275" s="2">
        <v>1.31</v>
      </c>
      <c r="CZ275" s="2">
        <v>52.3</v>
      </c>
      <c r="DA275" s="2">
        <v>1.0900000000000001</v>
      </c>
      <c r="DB275" s="2">
        <v>39.4</v>
      </c>
      <c r="DC275" s="2">
        <v>0.99</v>
      </c>
      <c r="DD275" s="2">
        <v>51.7</v>
      </c>
      <c r="DE275" s="2">
        <v>30.1</v>
      </c>
      <c r="DF275" s="2">
        <v>21.6</v>
      </c>
      <c r="DG275" s="2">
        <v>0.43</v>
      </c>
      <c r="DH275" s="2"/>
      <c r="DI275" s="3">
        <v>8</v>
      </c>
      <c r="DJ275" s="2">
        <v>8.5</v>
      </c>
      <c r="DK275" s="3">
        <v>0.38</v>
      </c>
      <c r="DL275" s="2">
        <v>4.1000000000000002E-2</v>
      </c>
      <c r="DM275" s="2"/>
      <c r="DN275" s="2"/>
      <c r="DO275" s="2"/>
      <c r="DP275" s="19"/>
      <c r="DX275" s="5">
        <v>2.75</v>
      </c>
      <c r="DY275" s="5">
        <v>1.81</v>
      </c>
      <c r="DZ275" s="5">
        <v>1.28</v>
      </c>
      <c r="EA275" s="5">
        <v>53.4</v>
      </c>
      <c r="EB275" s="5">
        <v>1.1399999999999999</v>
      </c>
      <c r="EC275" s="5">
        <v>41.1</v>
      </c>
      <c r="ED275" s="5">
        <v>0.99</v>
      </c>
      <c r="EE275" s="5">
        <v>51.7</v>
      </c>
      <c r="EF275" s="5">
        <v>30.1</v>
      </c>
      <c r="EG275" s="5">
        <v>21.6</v>
      </c>
      <c r="EH275" s="5">
        <v>0.51</v>
      </c>
      <c r="EJ275" s="22">
        <v>6.1</v>
      </c>
      <c r="EK275" s="22">
        <v>6.4</v>
      </c>
      <c r="EL275" s="22">
        <v>0.39</v>
      </c>
      <c r="EM275" s="5">
        <v>2.8000000000000001E-2</v>
      </c>
      <c r="EO275" s="2"/>
      <c r="EP275" s="2"/>
      <c r="EQ275" s="19"/>
      <c r="EY275" s="2">
        <v>2.75</v>
      </c>
      <c r="EZ275" s="2">
        <v>1.8</v>
      </c>
      <c r="FA275" s="2">
        <v>1.27</v>
      </c>
      <c r="FB275" s="2">
        <v>53.8</v>
      </c>
      <c r="FC275" s="2">
        <v>1.17</v>
      </c>
      <c r="FD275" s="2">
        <v>41.8</v>
      </c>
      <c r="FE275" s="2">
        <v>0.99</v>
      </c>
      <c r="FF275" s="2">
        <v>51.7</v>
      </c>
      <c r="FG275" s="2">
        <v>30.1</v>
      </c>
      <c r="FH275" s="2">
        <v>21.6</v>
      </c>
      <c r="FI275" s="2">
        <v>0.54</v>
      </c>
      <c r="FK275" s="22">
        <v>6</v>
      </c>
      <c r="FL275" s="22">
        <v>6.7</v>
      </c>
      <c r="FM275" s="22">
        <v>0.35</v>
      </c>
      <c r="FN275" s="5">
        <v>2.7E-2</v>
      </c>
      <c r="FR275" s="5">
        <f t="shared" ref="FR275:FR286" si="18">IF(FL275&gt;0,ROUND(FL275*0.87,1),"")</f>
        <v>5.8</v>
      </c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>
        <v>2.75</v>
      </c>
      <c r="GF275" s="2">
        <v>1.8</v>
      </c>
      <c r="GG275" s="2">
        <v>1.26</v>
      </c>
      <c r="GH275" s="2">
        <v>54.2</v>
      </c>
      <c r="GI275" s="2">
        <v>1.18</v>
      </c>
      <c r="GJ275" s="2">
        <v>42.8</v>
      </c>
      <c r="GK275" s="2">
        <v>1</v>
      </c>
      <c r="GL275" s="2">
        <v>51.7</v>
      </c>
      <c r="GM275" s="2">
        <v>30.1</v>
      </c>
      <c r="GN275" s="2">
        <v>21.6</v>
      </c>
      <c r="GO275" s="2">
        <v>0.59</v>
      </c>
      <c r="GP275" s="2"/>
      <c r="GQ275" s="2">
        <v>5.2</v>
      </c>
      <c r="GR275" s="2">
        <v>5.4</v>
      </c>
      <c r="GS275" s="3">
        <v>0.38</v>
      </c>
      <c r="GT275" s="2">
        <v>2.4E-2</v>
      </c>
      <c r="GU275" s="4"/>
      <c r="GV275" s="4"/>
      <c r="GW275" s="9"/>
      <c r="GX275" s="5">
        <f t="shared" ref="GX275:GX286" si="19">IF(GR275&gt;0,ROUND(GR275*0.79,1),"")</f>
        <v>4.3</v>
      </c>
    </row>
    <row r="276" spans="1:207" s="5" customFormat="1" ht="11.95" customHeight="1" x14ac:dyDescent="0.3">
      <c r="A276" s="10" t="s">
        <v>82</v>
      </c>
      <c r="B276" s="11">
        <v>2</v>
      </c>
      <c r="C276" s="12">
        <v>8.8000000000000007</v>
      </c>
      <c r="D276" s="13" t="s">
        <v>412</v>
      </c>
      <c r="E276" s="14" t="s">
        <v>458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15">
        <v>2.73</v>
      </c>
      <c r="R276" s="15">
        <v>1.81</v>
      </c>
      <c r="S276" s="15">
        <v>1.35</v>
      </c>
      <c r="T276" s="16">
        <v>50.6</v>
      </c>
      <c r="U276" s="15">
        <v>1.03</v>
      </c>
      <c r="V276" s="16">
        <v>34.299999999999997</v>
      </c>
      <c r="W276" s="15">
        <v>0.91</v>
      </c>
      <c r="X276" s="16">
        <v>50.5</v>
      </c>
      <c r="Y276" s="16">
        <v>27.7</v>
      </c>
      <c r="Z276" s="16">
        <v>22.8</v>
      </c>
      <c r="AA276" s="15">
        <v>0.28999999999999998</v>
      </c>
      <c r="AB276" s="15"/>
      <c r="AC276" s="15"/>
      <c r="AD276" s="4"/>
      <c r="AE276" s="15"/>
      <c r="AF276" s="4"/>
      <c r="AG276" s="6"/>
      <c r="AH276" s="6"/>
      <c r="AI276" s="2">
        <v>10</v>
      </c>
      <c r="AJ276" s="4">
        <v>10.5</v>
      </c>
      <c r="AK276" s="3">
        <v>0.38</v>
      </c>
      <c r="AL276" s="2">
        <v>6.6000000000000003E-2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15">
        <v>2.73</v>
      </c>
      <c r="AY276" s="15">
        <v>1.84</v>
      </c>
      <c r="AZ276" s="15">
        <v>1.33</v>
      </c>
      <c r="BA276" s="16">
        <v>51.3</v>
      </c>
      <c r="BB276" s="15">
        <v>1.05</v>
      </c>
      <c r="BC276" s="16">
        <v>38.5</v>
      </c>
      <c r="BD276" s="15">
        <v>1</v>
      </c>
      <c r="BE276" s="16">
        <v>50.5</v>
      </c>
      <c r="BF276" s="16">
        <v>27.7</v>
      </c>
      <c r="BG276" s="16">
        <v>22.8</v>
      </c>
      <c r="BH276" s="15">
        <v>0.48</v>
      </c>
      <c r="BI276" s="4"/>
      <c r="BJ276" s="4">
        <v>7.8</v>
      </c>
      <c r="BK276" s="2">
        <v>7.8</v>
      </c>
      <c r="BL276" s="3">
        <v>0.36</v>
      </c>
      <c r="BM276" s="2">
        <v>3.9E-2</v>
      </c>
      <c r="BN276" s="17"/>
      <c r="CE276" s="2">
        <v>10.5</v>
      </c>
      <c r="CF276" s="2">
        <v>7.1</v>
      </c>
      <c r="CG276" s="2">
        <v>0.68</v>
      </c>
      <c r="CH276" s="2">
        <v>2.1000000000000001E-2</v>
      </c>
      <c r="CI276" s="2">
        <v>7</v>
      </c>
      <c r="CJ276" s="2">
        <v>1.7000000000000001E-2</v>
      </c>
      <c r="CK276" s="2">
        <v>8</v>
      </c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>
        <v>2.73</v>
      </c>
      <c r="CX276" s="2">
        <v>1.82</v>
      </c>
      <c r="CY276" s="2">
        <v>1.31</v>
      </c>
      <c r="CZ276" s="2">
        <v>52</v>
      </c>
      <c r="DA276" s="2">
        <v>1.08</v>
      </c>
      <c r="DB276" s="2">
        <v>38.799999999999997</v>
      </c>
      <c r="DC276" s="2">
        <v>0.98</v>
      </c>
      <c r="DD276" s="2">
        <v>50.5</v>
      </c>
      <c r="DE276" s="2">
        <v>27.7</v>
      </c>
      <c r="DF276" s="2">
        <v>22.8</v>
      </c>
      <c r="DG276" s="2">
        <v>0.49</v>
      </c>
      <c r="DH276" s="2"/>
      <c r="DI276" s="3">
        <v>8.1999999999999993</v>
      </c>
      <c r="DJ276" s="2">
        <v>9.1</v>
      </c>
      <c r="DK276" s="3">
        <v>0.42</v>
      </c>
      <c r="DL276" s="2">
        <v>0.04</v>
      </c>
      <c r="DM276" s="2"/>
      <c r="DN276" s="2"/>
      <c r="DO276" s="2"/>
      <c r="DP276" s="19"/>
      <c r="DX276" s="5">
        <v>2.73</v>
      </c>
      <c r="DY276" s="5">
        <v>1.81</v>
      </c>
      <c r="DZ276" s="5">
        <v>1.3</v>
      </c>
      <c r="EA276" s="5">
        <v>52.4</v>
      </c>
      <c r="EB276" s="5">
        <v>1.1000000000000001</v>
      </c>
      <c r="EC276" s="5">
        <v>39.200000000000003</v>
      </c>
      <c r="ED276" s="5">
        <v>0.97</v>
      </c>
      <c r="EE276" s="5">
        <v>50.5</v>
      </c>
      <c r="EF276" s="5">
        <v>27.7</v>
      </c>
      <c r="EG276" s="5">
        <v>22.8</v>
      </c>
      <c r="EH276" s="5">
        <v>0.5</v>
      </c>
      <c r="EJ276" s="22">
        <v>5.5</v>
      </c>
      <c r="EK276" s="22">
        <v>5.7</v>
      </c>
      <c r="EL276" s="22">
        <v>0.39</v>
      </c>
      <c r="EM276" s="5">
        <v>2.7E-2</v>
      </c>
      <c r="EO276" s="2"/>
      <c r="EP276" s="2"/>
      <c r="EQ276" s="19"/>
      <c r="EY276" s="2">
        <v>2.73</v>
      </c>
      <c r="EZ276" s="2">
        <v>1.82</v>
      </c>
      <c r="FA276" s="2">
        <v>1.3</v>
      </c>
      <c r="FB276" s="2">
        <v>52.4</v>
      </c>
      <c r="FC276" s="2">
        <v>1.1000000000000001</v>
      </c>
      <c r="FD276" s="2">
        <v>40.1</v>
      </c>
      <c r="FE276" s="2">
        <v>0.99</v>
      </c>
      <c r="FF276" s="2">
        <v>50.5</v>
      </c>
      <c r="FG276" s="2">
        <v>27.7</v>
      </c>
      <c r="FH276" s="2">
        <v>22.8</v>
      </c>
      <c r="FI276" s="2">
        <v>0.54</v>
      </c>
      <c r="FK276" s="22">
        <v>5.6</v>
      </c>
      <c r="FL276" s="22">
        <v>5.7</v>
      </c>
      <c r="FM276" s="22">
        <v>0.43</v>
      </c>
      <c r="FN276" s="5">
        <v>2.7E-2</v>
      </c>
      <c r="FO276" s="5">
        <v>4.0999999999999996</v>
      </c>
      <c r="FP276" s="5">
        <v>3.7</v>
      </c>
      <c r="FQ276" s="5">
        <v>0.9</v>
      </c>
      <c r="FR276" s="5">
        <f t="shared" si="18"/>
        <v>5</v>
      </c>
      <c r="FS276" s="5">
        <v>2.4E-2</v>
      </c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>
        <v>2.73</v>
      </c>
      <c r="GF276" s="2">
        <v>1.81</v>
      </c>
      <c r="GG276" s="2">
        <v>1.29</v>
      </c>
      <c r="GH276" s="2">
        <v>52.6</v>
      </c>
      <c r="GI276" s="2">
        <v>1.1100000000000001</v>
      </c>
      <c r="GJ276" s="2">
        <v>39.700000000000003</v>
      </c>
      <c r="GK276" s="2">
        <v>0.98</v>
      </c>
      <c r="GL276" s="2">
        <v>50.5</v>
      </c>
      <c r="GM276" s="2">
        <v>27.7</v>
      </c>
      <c r="GN276" s="2">
        <v>22.8</v>
      </c>
      <c r="GO276" s="2">
        <v>0.53</v>
      </c>
      <c r="GP276" s="2"/>
      <c r="GQ276" s="2">
        <v>5.8</v>
      </c>
      <c r="GR276" s="2">
        <v>6.2</v>
      </c>
      <c r="GS276" s="3">
        <v>0.37</v>
      </c>
      <c r="GT276" s="2">
        <v>0.03</v>
      </c>
      <c r="GU276" s="2">
        <v>5.5</v>
      </c>
      <c r="GV276" s="2">
        <v>4.5999999999999996</v>
      </c>
      <c r="GW276" s="2">
        <v>0.84</v>
      </c>
      <c r="GX276" s="5">
        <f t="shared" si="19"/>
        <v>4.9000000000000004</v>
      </c>
      <c r="GY276" s="2">
        <v>1.4E-2</v>
      </c>
    </row>
    <row r="277" spans="1:207" s="5" customFormat="1" ht="11.95" customHeight="1" x14ac:dyDescent="0.3">
      <c r="A277" s="10" t="s">
        <v>88</v>
      </c>
      <c r="B277" s="11">
        <v>2</v>
      </c>
      <c r="C277" s="12">
        <v>13.4</v>
      </c>
      <c r="D277" s="13" t="s">
        <v>412</v>
      </c>
      <c r="E277" s="14" t="s">
        <v>458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15">
        <v>2.75</v>
      </c>
      <c r="R277" s="15">
        <v>1.88</v>
      </c>
      <c r="S277" s="15">
        <v>1.39</v>
      </c>
      <c r="T277" s="16">
        <v>49.5</v>
      </c>
      <c r="U277" s="15">
        <v>0.98</v>
      </c>
      <c r="V277" s="16">
        <v>35.4</v>
      </c>
      <c r="W277" s="15">
        <v>0.99</v>
      </c>
      <c r="X277" s="16">
        <v>48.8</v>
      </c>
      <c r="Y277" s="16">
        <v>29.6</v>
      </c>
      <c r="Z277" s="16">
        <v>19.2</v>
      </c>
      <c r="AA277" s="15">
        <v>0.3</v>
      </c>
      <c r="AB277" s="15"/>
      <c r="AC277" s="15"/>
      <c r="AD277" s="4"/>
      <c r="AE277" s="15"/>
      <c r="AF277" s="4"/>
      <c r="AG277" s="6"/>
      <c r="AH277" s="6"/>
      <c r="AI277" s="2">
        <v>11.7</v>
      </c>
      <c r="AJ277" s="4">
        <v>12.3</v>
      </c>
      <c r="AK277" s="3">
        <v>0.4</v>
      </c>
      <c r="AL277" s="2">
        <v>6.4000000000000001E-2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15">
        <v>2.75</v>
      </c>
      <c r="AY277" s="15">
        <v>1.87</v>
      </c>
      <c r="AZ277" s="15">
        <v>1.36</v>
      </c>
      <c r="BA277" s="16">
        <v>50.4</v>
      </c>
      <c r="BB277" s="15">
        <v>1.02</v>
      </c>
      <c r="BC277" s="16">
        <v>36.9</v>
      </c>
      <c r="BD277" s="15">
        <v>1</v>
      </c>
      <c r="BE277" s="16">
        <v>48.8</v>
      </c>
      <c r="BF277" s="16">
        <v>29.6</v>
      </c>
      <c r="BG277" s="16">
        <v>19.2</v>
      </c>
      <c r="BH277" s="15">
        <v>0.38</v>
      </c>
      <c r="BI277" s="4"/>
      <c r="BJ277" s="4">
        <v>10.3</v>
      </c>
      <c r="BK277" s="2">
        <v>10.3</v>
      </c>
      <c r="BL277" s="3">
        <v>0.41</v>
      </c>
      <c r="BM277" s="2">
        <v>0.05</v>
      </c>
      <c r="BN277" s="17"/>
      <c r="CE277" s="2">
        <v>11.6</v>
      </c>
      <c r="CF277" s="2">
        <v>8.3000000000000007</v>
      </c>
      <c r="CG277" s="2">
        <v>0.71</v>
      </c>
      <c r="CH277" s="2">
        <v>2.3E-2</v>
      </c>
      <c r="CI277" s="2">
        <v>10</v>
      </c>
      <c r="CJ277" s="2">
        <v>2.3E-2</v>
      </c>
      <c r="CK277" s="2">
        <v>9</v>
      </c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>
        <v>2.75</v>
      </c>
      <c r="CX277" s="2">
        <v>1.82</v>
      </c>
      <c r="CY277" s="2">
        <v>1.31</v>
      </c>
      <c r="CZ277" s="2">
        <v>52.5</v>
      </c>
      <c r="DA277" s="2">
        <v>1.1000000000000001</v>
      </c>
      <c r="DB277" s="2">
        <v>39.299999999999997</v>
      </c>
      <c r="DC277" s="2">
        <v>0.98</v>
      </c>
      <c r="DD277" s="2">
        <v>48.8</v>
      </c>
      <c r="DE277" s="2">
        <v>29.6</v>
      </c>
      <c r="DF277" s="2">
        <v>19.2</v>
      </c>
      <c r="DG277" s="2">
        <v>0.51</v>
      </c>
      <c r="DH277" s="2"/>
      <c r="DI277" s="3">
        <v>7.1</v>
      </c>
      <c r="DJ277" s="2">
        <v>7.7</v>
      </c>
      <c r="DK277" s="3">
        <v>0.39</v>
      </c>
      <c r="DL277" s="2">
        <v>3.7999999999999999E-2</v>
      </c>
      <c r="DM277" s="2"/>
      <c r="DN277" s="2"/>
      <c r="DO277" s="2"/>
      <c r="DP277" s="19"/>
      <c r="DX277" s="5">
        <v>2.75</v>
      </c>
      <c r="DY277" s="5">
        <v>1.82</v>
      </c>
      <c r="DZ277" s="5">
        <v>1.3</v>
      </c>
      <c r="EA277" s="5">
        <v>52.7</v>
      </c>
      <c r="EB277" s="5">
        <v>1.1100000000000001</v>
      </c>
      <c r="EC277" s="5">
        <v>39.799999999999997</v>
      </c>
      <c r="ED277" s="5">
        <v>0.98</v>
      </c>
      <c r="EE277" s="5">
        <v>48.8</v>
      </c>
      <c r="EF277" s="5">
        <v>29.6</v>
      </c>
      <c r="EG277" s="5">
        <v>19.2</v>
      </c>
      <c r="EH277" s="5">
        <v>0.53</v>
      </c>
      <c r="EJ277" s="22">
        <v>4.2</v>
      </c>
      <c r="EK277" s="22">
        <v>4.3</v>
      </c>
      <c r="EL277" s="22">
        <v>0.37</v>
      </c>
      <c r="EM277" s="5">
        <v>2.4E-2</v>
      </c>
      <c r="EO277" s="2"/>
      <c r="EP277" s="2"/>
      <c r="EQ277" s="19"/>
      <c r="EY277" s="2">
        <v>2.75</v>
      </c>
      <c r="EZ277" s="2">
        <v>1.8</v>
      </c>
      <c r="FA277" s="2">
        <v>1.27</v>
      </c>
      <c r="FB277" s="2">
        <v>53.9</v>
      </c>
      <c r="FC277" s="2">
        <v>1.17</v>
      </c>
      <c r="FD277" s="2">
        <v>42</v>
      </c>
      <c r="FE277" s="2">
        <v>0.99</v>
      </c>
      <c r="FF277" s="2">
        <v>48.8</v>
      </c>
      <c r="FG277" s="2">
        <v>29.6</v>
      </c>
      <c r="FH277" s="2">
        <v>19.2</v>
      </c>
      <c r="FI277" s="2">
        <v>0.65</v>
      </c>
      <c r="FK277" s="22">
        <v>4.0999999999999996</v>
      </c>
      <c r="FL277" s="22">
        <v>4.3</v>
      </c>
      <c r="FM277" s="22">
        <v>0.43</v>
      </c>
      <c r="FN277" s="5">
        <v>2.5999999999999999E-2</v>
      </c>
      <c r="FO277" s="5">
        <v>3.6</v>
      </c>
      <c r="FP277" s="5">
        <v>3.1</v>
      </c>
      <c r="FQ277" s="5">
        <v>0.86</v>
      </c>
      <c r="FR277" s="5">
        <f t="shared" si="18"/>
        <v>3.7</v>
      </c>
      <c r="FS277" s="5">
        <v>1.7999999999999999E-2</v>
      </c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>
        <v>2.75</v>
      </c>
      <c r="GF277" s="2">
        <v>1.8</v>
      </c>
      <c r="GG277" s="2">
        <v>1.26</v>
      </c>
      <c r="GH277" s="2">
        <v>54.1</v>
      </c>
      <c r="GI277" s="2">
        <v>1.18</v>
      </c>
      <c r="GJ277" s="2">
        <v>42.3</v>
      </c>
      <c r="GK277" s="2">
        <v>0.99</v>
      </c>
      <c r="GL277" s="2">
        <v>48.8</v>
      </c>
      <c r="GM277" s="2">
        <v>29.6</v>
      </c>
      <c r="GN277" s="2">
        <v>19.2</v>
      </c>
      <c r="GO277" s="2">
        <v>0.66</v>
      </c>
      <c r="GP277" s="2"/>
      <c r="GQ277" s="2">
        <v>3.7</v>
      </c>
      <c r="GR277" s="2">
        <v>4</v>
      </c>
      <c r="GS277" s="3">
        <v>0.35</v>
      </c>
      <c r="GT277" s="2">
        <v>2.7E-2</v>
      </c>
      <c r="GU277" s="2">
        <v>3.7</v>
      </c>
      <c r="GV277" s="2">
        <v>3</v>
      </c>
      <c r="GW277" s="2">
        <v>0.8</v>
      </c>
      <c r="GX277" s="5">
        <f t="shared" si="19"/>
        <v>3.2</v>
      </c>
      <c r="GY277" s="2">
        <v>1.9E-2</v>
      </c>
    </row>
    <row r="278" spans="1:207" s="5" customFormat="1" ht="11.95" customHeight="1" x14ac:dyDescent="0.3">
      <c r="A278" s="10" t="s">
        <v>90</v>
      </c>
      <c r="B278" s="11">
        <v>2</v>
      </c>
      <c r="C278" s="12">
        <v>14.4</v>
      </c>
      <c r="D278" s="13" t="s">
        <v>412</v>
      </c>
      <c r="E278" s="14" t="s">
        <v>458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5">
        <v>2.74</v>
      </c>
      <c r="R278" s="15">
        <v>1.89</v>
      </c>
      <c r="S278" s="15">
        <v>1.41</v>
      </c>
      <c r="T278" s="16">
        <v>48.5</v>
      </c>
      <c r="U278" s="15">
        <v>0.94</v>
      </c>
      <c r="V278" s="16">
        <v>33.9</v>
      </c>
      <c r="W278" s="15">
        <v>0.99</v>
      </c>
      <c r="X278" s="16">
        <v>47.3</v>
      </c>
      <c r="Y278" s="16">
        <v>28.7</v>
      </c>
      <c r="Z278" s="16">
        <v>18.600000000000001</v>
      </c>
      <c r="AA278" s="15">
        <v>0.28000000000000003</v>
      </c>
      <c r="AB278" s="15"/>
      <c r="AC278" s="15"/>
      <c r="AD278" s="4"/>
      <c r="AE278" s="15"/>
      <c r="AF278" s="4"/>
      <c r="AG278" s="6"/>
      <c r="AH278" s="6"/>
      <c r="AI278" s="2">
        <v>12.2</v>
      </c>
      <c r="AJ278" s="4">
        <v>13.5</v>
      </c>
      <c r="AK278" s="3">
        <v>0.39</v>
      </c>
      <c r="AL278" s="2">
        <v>7.3999999999999996E-2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15">
        <v>2.74</v>
      </c>
      <c r="AY278" s="15">
        <v>1.87</v>
      </c>
      <c r="AZ278" s="15">
        <v>1.39</v>
      </c>
      <c r="BA278" s="16">
        <v>49.3</v>
      </c>
      <c r="BB278" s="15">
        <v>0.97</v>
      </c>
      <c r="BC278" s="16">
        <v>34.4</v>
      </c>
      <c r="BD278" s="15">
        <v>0.97</v>
      </c>
      <c r="BE278" s="16">
        <v>47.3</v>
      </c>
      <c r="BF278" s="16">
        <v>28.7</v>
      </c>
      <c r="BG278" s="16">
        <v>18.600000000000001</v>
      </c>
      <c r="BH278" s="15">
        <v>0.31</v>
      </c>
      <c r="BI278" s="4"/>
      <c r="BJ278" s="4">
        <v>12.3</v>
      </c>
      <c r="BK278" s="2">
        <v>12.3</v>
      </c>
      <c r="BL278" s="3">
        <v>0.35</v>
      </c>
      <c r="BM278" s="2">
        <v>5.3999999999999999E-2</v>
      </c>
      <c r="BN278" s="17"/>
      <c r="CE278" s="2">
        <v>12.2</v>
      </c>
      <c r="CF278" s="2">
        <v>9</v>
      </c>
      <c r="CG278" s="2">
        <v>0.74</v>
      </c>
      <c r="CH278" s="2">
        <v>2.3E-2</v>
      </c>
      <c r="CI278" s="2">
        <v>11</v>
      </c>
      <c r="CJ278" s="2">
        <v>2.1000000000000001E-2</v>
      </c>
      <c r="CK278" s="2">
        <v>11</v>
      </c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>
        <v>2.74</v>
      </c>
      <c r="CX278" s="2">
        <v>1.86</v>
      </c>
      <c r="CY278" s="2">
        <v>1.36</v>
      </c>
      <c r="CZ278" s="2">
        <v>50.3</v>
      </c>
      <c r="DA278" s="2">
        <v>1.01</v>
      </c>
      <c r="DB278" s="2">
        <v>36.5</v>
      </c>
      <c r="DC278" s="2">
        <v>0.99</v>
      </c>
      <c r="DD278" s="2">
        <v>47.3</v>
      </c>
      <c r="DE278" s="2">
        <v>28.7</v>
      </c>
      <c r="DF278" s="2">
        <v>18.600000000000001</v>
      </c>
      <c r="DG278" s="2">
        <v>0.42</v>
      </c>
      <c r="DH278" s="2"/>
      <c r="DI278" s="3">
        <v>8.3000000000000007</v>
      </c>
      <c r="DJ278" s="2">
        <v>9.9</v>
      </c>
      <c r="DK278" s="3">
        <v>0.35</v>
      </c>
      <c r="DL278" s="2">
        <v>4.2000000000000003E-2</v>
      </c>
      <c r="DM278" s="2"/>
      <c r="DN278" s="2"/>
      <c r="DO278" s="2"/>
      <c r="DP278" s="19"/>
      <c r="DX278" s="5">
        <v>2.74</v>
      </c>
      <c r="DY278" s="5">
        <v>1.85</v>
      </c>
      <c r="DZ278" s="5">
        <v>1.36</v>
      </c>
      <c r="EA278" s="5">
        <v>50.4</v>
      </c>
      <c r="EB278" s="5">
        <v>1.01</v>
      </c>
      <c r="EC278" s="5">
        <v>36</v>
      </c>
      <c r="ED278" s="5">
        <v>0.97</v>
      </c>
      <c r="EE278" s="5">
        <v>47.3</v>
      </c>
      <c r="EF278" s="5">
        <v>28.7</v>
      </c>
      <c r="EG278" s="5">
        <v>18.600000000000001</v>
      </c>
      <c r="EH278" s="5">
        <v>0.39</v>
      </c>
      <c r="EJ278" s="22">
        <v>5.3</v>
      </c>
      <c r="EK278" s="22">
        <v>6.3</v>
      </c>
      <c r="EL278" s="22">
        <v>0.41</v>
      </c>
      <c r="EM278" s="5">
        <v>3.4000000000000002E-2</v>
      </c>
      <c r="EO278" s="2"/>
      <c r="EP278" s="2"/>
      <c r="EQ278" s="19"/>
      <c r="EY278" s="2">
        <v>2.74</v>
      </c>
      <c r="EZ278" s="2">
        <v>1.82</v>
      </c>
      <c r="FA278" s="2">
        <v>1.32</v>
      </c>
      <c r="FB278" s="2">
        <v>51.8</v>
      </c>
      <c r="FC278" s="2">
        <v>1.08</v>
      </c>
      <c r="FD278" s="2">
        <v>37.9</v>
      </c>
      <c r="FE278" s="2">
        <v>0.97</v>
      </c>
      <c r="FF278" s="2">
        <v>47.3</v>
      </c>
      <c r="FG278" s="2">
        <v>28.7</v>
      </c>
      <c r="FH278" s="2">
        <v>18.600000000000001</v>
      </c>
      <c r="FI278" s="2">
        <v>0.49</v>
      </c>
      <c r="FK278" s="22">
        <v>5.2</v>
      </c>
      <c r="FL278" s="22">
        <v>5.9</v>
      </c>
      <c r="FM278" s="22">
        <v>0.37</v>
      </c>
      <c r="FN278" s="5">
        <v>3.4000000000000002E-2</v>
      </c>
      <c r="FO278" s="5">
        <v>4.7</v>
      </c>
      <c r="FP278" s="5">
        <v>4.2</v>
      </c>
      <c r="FQ278" s="5">
        <v>0.89</v>
      </c>
      <c r="FR278" s="5">
        <f t="shared" si="18"/>
        <v>5.0999999999999996</v>
      </c>
      <c r="FS278" s="5">
        <v>2.5999999999999999E-2</v>
      </c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>
        <v>2.74</v>
      </c>
      <c r="GF278" s="2">
        <v>1.85</v>
      </c>
      <c r="GG278" s="2">
        <v>1.35</v>
      </c>
      <c r="GH278" s="2">
        <v>50.8</v>
      </c>
      <c r="GI278" s="2">
        <v>1.03</v>
      </c>
      <c r="GJ278" s="2">
        <v>37.4</v>
      </c>
      <c r="GK278" s="2">
        <v>0.99</v>
      </c>
      <c r="GL278" s="2">
        <v>47.3</v>
      </c>
      <c r="GM278" s="2">
        <v>28.7</v>
      </c>
      <c r="GN278" s="2">
        <v>18.600000000000001</v>
      </c>
      <c r="GO278" s="2">
        <v>0.47</v>
      </c>
      <c r="GP278" s="2"/>
      <c r="GQ278" s="2">
        <v>5.8</v>
      </c>
      <c r="GR278" s="2">
        <v>5.9</v>
      </c>
      <c r="GS278" s="3">
        <v>0.36</v>
      </c>
      <c r="GT278" s="2">
        <v>0.03</v>
      </c>
      <c r="GU278" s="2">
        <v>5.6</v>
      </c>
      <c r="GV278" s="2">
        <v>4.8</v>
      </c>
      <c r="GW278" s="2">
        <v>0.85</v>
      </c>
      <c r="GX278" s="5">
        <f t="shared" si="19"/>
        <v>4.7</v>
      </c>
      <c r="GY278" s="2">
        <v>1.6E-2</v>
      </c>
    </row>
    <row r="279" spans="1:207" s="5" customFormat="1" ht="11.95" customHeight="1" x14ac:dyDescent="0.3">
      <c r="A279" s="10" t="s">
        <v>151</v>
      </c>
      <c r="B279" s="11">
        <v>5</v>
      </c>
      <c r="C279" s="12">
        <v>16.8</v>
      </c>
      <c r="D279" s="13" t="s">
        <v>412</v>
      </c>
      <c r="E279" s="14" t="s">
        <v>458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5">
        <v>2.74</v>
      </c>
      <c r="R279" s="15">
        <v>1.85</v>
      </c>
      <c r="S279" s="15">
        <v>1.37</v>
      </c>
      <c r="T279" s="16">
        <v>50</v>
      </c>
      <c r="U279" s="15">
        <v>1</v>
      </c>
      <c r="V279" s="16">
        <v>35.1</v>
      </c>
      <c r="W279" s="15">
        <v>0.96</v>
      </c>
      <c r="X279" s="16">
        <v>49.7</v>
      </c>
      <c r="Y279" s="16">
        <v>29.1</v>
      </c>
      <c r="Z279" s="16">
        <v>20.6</v>
      </c>
      <c r="AA279" s="15">
        <v>0.28999999999999998</v>
      </c>
      <c r="AB279" s="15"/>
      <c r="AC279" s="15"/>
      <c r="AD279" s="4"/>
      <c r="AE279" s="15"/>
      <c r="AF279" s="4"/>
      <c r="AG279" s="6"/>
      <c r="AH279" s="6"/>
      <c r="AI279" s="2">
        <v>12.6</v>
      </c>
      <c r="AJ279" s="4">
        <v>14.1</v>
      </c>
      <c r="AK279" s="3">
        <v>0.41</v>
      </c>
      <c r="AL279" s="2">
        <v>6.6000000000000003E-2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15">
        <v>2.74</v>
      </c>
      <c r="AY279" s="15">
        <v>1.85</v>
      </c>
      <c r="AZ279" s="15">
        <v>1.35</v>
      </c>
      <c r="BA279" s="16">
        <v>50.6</v>
      </c>
      <c r="BB279" s="15">
        <v>1.02</v>
      </c>
      <c r="BC279" s="16">
        <v>37</v>
      </c>
      <c r="BD279" s="15">
        <v>0.99</v>
      </c>
      <c r="BE279" s="16">
        <v>49.7</v>
      </c>
      <c r="BF279" s="16">
        <v>29.1</v>
      </c>
      <c r="BG279" s="16">
        <v>20.6</v>
      </c>
      <c r="BH279" s="15">
        <v>0.38</v>
      </c>
      <c r="BI279" s="4"/>
      <c r="BJ279" s="4">
        <v>8.8000000000000007</v>
      </c>
      <c r="BK279" s="2">
        <v>8.8000000000000007</v>
      </c>
      <c r="BL279" s="3">
        <v>0.37</v>
      </c>
      <c r="BM279" s="2">
        <v>4.9000000000000002E-2</v>
      </c>
      <c r="BN279" s="17"/>
      <c r="CE279" s="2">
        <v>11.2</v>
      </c>
      <c r="CF279" s="2">
        <v>8.1</v>
      </c>
      <c r="CG279" s="2">
        <v>0.72</v>
      </c>
      <c r="CH279" s="2">
        <v>2.5000000000000001E-2</v>
      </c>
      <c r="CI279" s="2">
        <v>9</v>
      </c>
      <c r="CJ279" s="2">
        <v>2.5000000000000001E-2</v>
      </c>
      <c r="CK279" s="2">
        <v>9</v>
      </c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>
        <v>2.74</v>
      </c>
      <c r="CX279" s="2">
        <v>1.83</v>
      </c>
      <c r="CY279" s="2">
        <v>1.32</v>
      </c>
      <c r="CZ279" s="2">
        <v>51.7</v>
      </c>
      <c r="DA279" s="2">
        <v>1.07</v>
      </c>
      <c r="DB279" s="2">
        <v>38.4</v>
      </c>
      <c r="DC279" s="2">
        <v>0.98</v>
      </c>
      <c r="DD279" s="2">
        <v>49.7</v>
      </c>
      <c r="DE279" s="2">
        <v>29.1</v>
      </c>
      <c r="DF279" s="2">
        <v>20.6</v>
      </c>
      <c r="DG279" s="2">
        <v>0.45</v>
      </c>
      <c r="DH279" s="2"/>
      <c r="DI279" s="3">
        <v>8.6</v>
      </c>
      <c r="DJ279" s="2">
        <v>9.1999999999999993</v>
      </c>
      <c r="DK279" s="3">
        <v>0.42</v>
      </c>
      <c r="DL279" s="2">
        <v>4.2000000000000003E-2</v>
      </c>
      <c r="DM279" s="2"/>
      <c r="DN279" s="2"/>
      <c r="DO279" s="2"/>
      <c r="DP279" s="19"/>
      <c r="DX279" s="5">
        <v>2.74</v>
      </c>
      <c r="DY279" s="5">
        <v>1.81</v>
      </c>
      <c r="DZ279" s="5">
        <v>1.3</v>
      </c>
      <c r="EA279" s="5">
        <v>52.5</v>
      </c>
      <c r="EB279" s="5">
        <v>1.1100000000000001</v>
      </c>
      <c r="EC279" s="5">
        <v>39.200000000000003</v>
      </c>
      <c r="ED279" s="5">
        <v>0.97</v>
      </c>
      <c r="EE279" s="5">
        <v>49.7</v>
      </c>
      <c r="EF279" s="5">
        <v>29.1</v>
      </c>
      <c r="EG279" s="5">
        <v>20.6</v>
      </c>
      <c r="EH279" s="5">
        <v>0.49</v>
      </c>
      <c r="EJ279" s="22">
        <v>5.8</v>
      </c>
      <c r="EK279" s="22">
        <v>6</v>
      </c>
      <c r="EL279" s="22">
        <v>0.4</v>
      </c>
      <c r="EM279" s="5">
        <v>2.8000000000000001E-2</v>
      </c>
      <c r="EO279" s="2"/>
      <c r="EP279" s="2"/>
      <c r="EQ279" s="19"/>
      <c r="EY279" s="2">
        <v>2.74</v>
      </c>
      <c r="EZ279" s="2">
        <v>1.79</v>
      </c>
      <c r="FA279" s="2">
        <v>1.27</v>
      </c>
      <c r="FB279" s="2">
        <v>53.6</v>
      </c>
      <c r="FC279" s="2">
        <v>1.1499999999999999</v>
      </c>
      <c r="FD279" s="2">
        <v>40.700000000000003</v>
      </c>
      <c r="FE279" s="2">
        <v>0.97</v>
      </c>
      <c r="FF279" s="2">
        <v>49.7</v>
      </c>
      <c r="FG279" s="2">
        <v>29.1</v>
      </c>
      <c r="FH279" s="2">
        <v>20.6</v>
      </c>
      <c r="FI279" s="2">
        <v>0.56000000000000005</v>
      </c>
      <c r="FK279" s="22">
        <v>5.7</v>
      </c>
      <c r="FL279" s="22">
        <v>6.1</v>
      </c>
      <c r="FM279" s="22">
        <v>0.37</v>
      </c>
      <c r="FN279" s="5">
        <v>2.8000000000000001E-2</v>
      </c>
      <c r="FO279" s="5">
        <v>4.8</v>
      </c>
      <c r="FP279" s="5">
        <v>4.4000000000000004</v>
      </c>
      <c r="FQ279" s="5">
        <v>0.92</v>
      </c>
      <c r="FR279" s="5">
        <f t="shared" si="18"/>
        <v>5.3</v>
      </c>
      <c r="FS279" s="5">
        <v>2.4E-2</v>
      </c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>
        <v>2.74</v>
      </c>
      <c r="GF279" s="2">
        <v>1.8</v>
      </c>
      <c r="GG279" s="2">
        <v>1.27</v>
      </c>
      <c r="GH279" s="2">
        <v>53.6</v>
      </c>
      <c r="GI279" s="2">
        <v>1.1599999999999999</v>
      </c>
      <c r="GJ279" s="2">
        <v>41.7</v>
      </c>
      <c r="GK279" s="2">
        <v>0.99</v>
      </c>
      <c r="GL279" s="2">
        <v>49.7</v>
      </c>
      <c r="GM279" s="2">
        <v>29.1</v>
      </c>
      <c r="GN279" s="2">
        <v>20.6</v>
      </c>
      <c r="GO279" s="2">
        <v>0.61</v>
      </c>
      <c r="GP279" s="2"/>
      <c r="GQ279" s="2">
        <v>4.9000000000000004</v>
      </c>
      <c r="GR279" s="2">
        <v>5.2</v>
      </c>
      <c r="GS279" s="3">
        <v>0.39</v>
      </c>
      <c r="GT279" s="2">
        <v>2.4E-2</v>
      </c>
      <c r="GU279" s="2">
        <v>4.2</v>
      </c>
      <c r="GV279" s="2">
        <v>3.3</v>
      </c>
      <c r="GW279" s="2">
        <v>0.78</v>
      </c>
      <c r="GX279" s="5">
        <f t="shared" si="19"/>
        <v>4.0999999999999996</v>
      </c>
      <c r="GY279" s="2">
        <v>2.1999999999999999E-2</v>
      </c>
    </row>
    <row r="280" spans="1:207" s="5" customFormat="1" ht="11.95" customHeight="1" x14ac:dyDescent="0.3">
      <c r="A280" s="10" t="s">
        <v>243</v>
      </c>
      <c r="B280" s="11">
        <v>11</v>
      </c>
      <c r="C280" s="12">
        <v>33.4</v>
      </c>
      <c r="D280" s="13" t="s">
        <v>412</v>
      </c>
      <c r="E280" s="14" t="s">
        <v>458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5">
        <v>2.74</v>
      </c>
      <c r="R280" s="15">
        <v>1.86</v>
      </c>
      <c r="S280" s="15">
        <v>1.36</v>
      </c>
      <c r="T280" s="16">
        <v>50.3</v>
      </c>
      <c r="U280" s="15">
        <v>1.01</v>
      </c>
      <c r="V280" s="16">
        <v>36.6</v>
      </c>
      <c r="W280" s="15">
        <v>0.99</v>
      </c>
      <c r="X280" s="16">
        <v>50.6</v>
      </c>
      <c r="Y280" s="16">
        <v>28</v>
      </c>
      <c r="Z280" s="16">
        <v>22.6</v>
      </c>
      <c r="AA280" s="15">
        <v>0.38</v>
      </c>
      <c r="AB280" s="15"/>
      <c r="AC280" s="15"/>
      <c r="AD280" s="4"/>
      <c r="AE280" s="15"/>
      <c r="AF280" s="4"/>
      <c r="AG280" s="6"/>
      <c r="AH280" s="6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15">
        <v>2.74</v>
      </c>
      <c r="AY280" s="15">
        <v>1.84</v>
      </c>
      <c r="AZ280" s="15">
        <v>1.35</v>
      </c>
      <c r="BA280" s="16">
        <v>50.9</v>
      </c>
      <c r="BB280" s="15">
        <v>1.04</v>
      </c>
      <c r="BC280" s="16">
        <v>37.1</v>
      </c>
      <c r="BD280" s="15">
        <v>0.98</v>
      </c>
      <c r="BE280" s="16">
        <v>50.6</v>
      </c>
      <c r="BF280" s="16">
        <v>28</v>
      </c>
      <c r="BG280" s="16">
        <v>22.6</v>
      </c>
      <c r="BH280" s="15">
        <v>0.4</v>
      </c>
      <c r="BI280" s="4"/>
      <c r="BJ280" s="4"/>
      <c r="BK280" s="4"/>
      <c r="BL280" s="8"/>
      <c r="CE280" s="2">
        <v>11.2</v>
      </c>
      <c r="CF280" s="2">
        <v>7.9</v>
      </c>
      <c r="CG280" s="2">
        <v>0.7</v>
      </c>
      <c r="CH280" s="2">
        <v>2.5000000000000001E-2</v>
      </c>
      <c r="CI280" s="2">
        <v>9</v>
      </c>
      <c r="CJ280" s="2">
        <v>2.5000000000000001E-2</v>
      </c>
      <c r="CK280" s="2">
        <v>9</v>
      </c>
      <c r="EY280" s="5">
        <v>2.74</v>
      </c>
      <c r="EZ280" s="5">
        <v>1.79</v>
      </c>
      <c r="FA280" s="5">
        <v>1.27</v>
      </c>
      <c r="FB280" s="5">
        <v>53.7</v>
      </c>
      <c r="FC280" s="5">
        <v>1.1599999999999999</v>
      </c>
      <c r="FD280" s="5">
        <v>41.2</v>
      </c>
      <c r="FE280" s="5">
        <v>0.97</v>
      </c>
      <c r="FF280" s="5">
        <v>50.6</v>
      </c>
      <c r="FG280" s="5">
        <v>28</v>
      </c>
      <c r="FH280" s="5">
        <v>22.6</v>
      </c>
      <c r="FI280" s="5">
        <v>0.57999999999999996</v>
      </c>
      <c r="FO280" s="5">
        <v>7.2</v>
      </c>
      <c r="FP280" s="5">
        <v>6</v>
      </c>
      <c r="FQ280" s="5">
        <v>0.83</v>
      </c>
      <c r="FR280" s="5" t="str">
        <f t="shared" si="18"/>
        <v/>
      </c>
      <c r="FS280" s="5">
        <v>2.1999999999999999E-2</v>
      </c>
      <c r="GE280" s="5">
        <v>2.74</v>
      </c>
      <c r="GF280" s="5">
        <v>1.8</v>
      </c>
      <c r="GG280" s="5">
        <v>1.26</v>
      </c>
      <c r="GH280" s="5">
        <v>53.9</v>
      </c>
      <c r="GI280" s="5">
        <v>1.17</v>
      </c>
      <c r="GJ280" s="5">
        <v>42.2</v>
      </c>
      <c r="GK280" s="5">
        <v>0.99</v>
      </c>
      <c r="GL280" s="5">
        <v>50.6</v>
      </c>
      <c r="GM280" s="5">
        <v>28</v>
      </c>
      <c r="GN280" s="5">
        <v>22.6</v>
      </c>
      <c r="GO280" s="5">
        <v>0.63</v>
      </c>
      <c r="GU280" s="2">
        <v>4.2</v>
      </c>
      <c r="GV280" s="2">
        <v>3.1</v>
      </c>
      <c r="GW280" s="2">
        <v>0.74</v>
      </c>
      <c r="GX280" s="5" t="str">
        <f t="shared" si="19"/>
        <v/>
      </c>
      <c r="GY280" s="2">
        <v>1.4999999999999999E-2</v>
      </c>
    </row>
    <row r="281" spans="1:207" s="5" customFormat="1" ht="11.95" customHeight="1" x14ac:dyDescent="0.3">
      <c r="A281" s="10" t="s">
        <v>48</v>
      </c>
      <c r="B281" s="10" t="s">
        <v>429</v>
      </c>
      <c r="C281" s="12">
        <v>5.8</v>
      </c>
      <c r="D281" s="13" t="s">
        <v>412</v>
      </c>
      <c r="E281" s="14" t="s">
        <v>458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5">
        <v>2.75</v>
      </c>
      <c r="R281" s="15">
        <v>1.8</v>
      </c>
      <c r="S281" s="15">
        <v>1.3</v>
      </c>
      <c r="T281" s="16">
        <v>52.6</v>
      </c>
      <c r="U281" s="15">
        <v>1.1100000000000001</v>
      </c>
      <c r="V281" s="16">
        <v>38</v>
      </c>
      <c r="W281" s="15">
        <v>0.94</v>
      </c>
      <c r="X281" s="16">
        <v>54.9</v>
      </c>
      <c r="Y281" s="16">
        <v>31.4</v>
      </c>
      <c r="Z281" s="16">
        <v>23.5</v>
      </c>
      <c r="AA281" s="15">
        <v>0.28000000000000003</v>
      </c>
      <c r="AB281" s="15"/>
      <c r="AC281" s="15"/>
      <c r="AD281" s="4"/>
      <c r="AE281" s="15"/>
      <c r="AF281" s="4"/>
      <c r="AG281" s="6"/>
      <c r="AH281" s="6"/>
      <c r="AI281" s="4"/>
      <c r="AJ281" s="4"/>
      <c r="AK281" s="4"/>
      <c r="AL281" s="7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15">
        <v>2.75</v>
      </c>
      <c r="AY281" s="15">
        <v>1.81</v>
      </c>
      <c r="AZ281" s="15">
        <v>1.28</v>
      </c>
      <c r="BA281" s="16">
        <v>53.4</v>
      </c>
      <c r="BB281" s="15">
        <v>1.1499999999999999</v>
      </c>
      <c r="BC281" s="16">
        <v>41.3</v>
      </c>
      <c r="BD281" s="15">
        <v>0.99</v>
      </c>
      <c r="BE281" s="16">
        <v>54.9</v>
      </c>
      <c r="BF281" s="16">
        <v>31.4</v>
      </c>
      <c r="BG281" s="16">
        <v>23.5</v>
      </c>
      <c r="BH281" s="15">
        <v>0.42</v>
      </c>
      <c r="BI281" s="4"/>
      <c r="BJ281" s="4"/>
      <c r="BK281" s="4"/>
      <c r="BL281" s="8"/>
      <c r="BN281" s="20">
        <v>1.1599999999999999E-2</v>
      </c>
      <c r="BO281" s="21">
        <v>2.4399999999999999E-3</v>
      </c>
      <c r="BP281" s="5">
        <v>4.2896279272557004E-6</v>
      </c>
      <c r="BQ281" s="5">
        <v>155</v>
      </c>
      <c r="BR281" s="5">
        <v>0.79</v>
      </c>
      <c r="BS281" s="5">
        <v>7500</v>
      </c>
      <c r="BT281" s="5">
        <v>0.86599999999999999</v>
      </c>
      <c r="BU281" s="5">
        <v>11400</v>
      </c>
      <c r="BV281" s="5">
        <v>43</v>
      </c>
      <c r="BW281" s="5">
        <v>10</v>
      </c>
      <c r="BX281" s="2">
        <v>43</v>
      </c>
      <c r="BY281" s="2">
        <v>10</v>
      </c>
      <c r="BZ281" s="5">
        <v>76300</v>
      </c>
      <c r="CA281" s="5">
        <v>0.2</v>
      </c>
      <c r="CB281" s="5">
        <v>0.2</v>
      </c>
      <c r="CC281" s="5">
        <v>1.6140000000000001</v>
      </c>
      <c r="CD281" s="5">
        <v>69.999999999999986</v>
      </c>
      <c r="FR281" s="5" t="str">
        <f t="shared" si="18"/>
        <v/>
      </c>
      <c r="GX281" s="5" t="str">
        <f t="shared" si="19"/>
        <v/>
      </c>
    </row>
    <row r="282" spans="1:207" s="5" customFormat="1" ht="11.95" customHeight="1" x14ac:dyDescent="0.3">
      <c r="A282" s="10" t="s">
        <v>83</v>
      </c>
      <c r="B282" s="10" t="s">
        <v>431</v>
      </c>
      <c r="C282" s="12">
        <v>9.8000000000000007</v>
      </c>
      <c r="D282" s="13" t="s">
        <v>412</v>
      </c>
      <c r="E282" s="14" t="s">
        <v>458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5">
        <v>2.74</v>
      </c>
      <c r="R282" s="15">
        <v>1.84</v>
      </c>
      <c r="S282" s="15">
        <v>1.36</v>
      </c>
      <c r="T282" s="16">
        <v>50.3</v>
      </c>
      <c r="U282" s="15">
        <v>1.01</v>
      </c>
      <c r="V282" s="16">
        <v>35.200000000000003</v>
      </c>
      <c r="W282" s="15">
        <v>0.95</v>
      </c>
      <c r="X282" s="16">
        <v>50.2</v>
      </c>
      <c r="Y282" s="16">
        <v>28.1</v>
      </c>
      <c r="Z282" s="16">
        <v>22.1</v>
      </c>
      <c r="AA282" s="15">
        <v>0.32</v>
      </c>
      <c r="AB282" s="15"/>
      <c r="AC282" s="15"/>
      <c r="AD282" s="4"/>
      <c r="AE282" s="15"/>
      <c r="AF282" s="4"/>
      <c r="AG282" s="6"/>
      <c r="AH282" s="6"/>
      <c r="AI282" s="4"/>
      <c r="AJ282" s="4"/>
      <c r="AK282" s="4"/>
      <c r="AL282" s="7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15">
        <v>2.74</v>
      </c>
      <c r="AY282" s="15">
        <v>1.84</v>
      </c>
      <c r="AZ282" s="15">
        <v>1.34</v>
      </c>
      <c r="BA282" s="16">
        <v>51.2</v>
      </c>
      <c r="BB282" s="15">
        <v>1.05</v>
      </c>
      <c r="BC282" s="16">
        <v>37.6</v>
      </c>
      <c r="BD282" s="15">
        <v>0.98</v>
      </c>
      <c r="BE282" s="16">
        <v>50.2</v>
      </c>
      <c r="BF282" s="16">
        <v>28.1</v>
      </c>
      <c r="BG282" s="16">
        <v>22.1</v>
      </c>
      <c r="BH282" s="15">
        <v>0.43</v>
      </c>
      <c r="BI282" s="4"/>
      <c r="BJ282" s="4"/>
      <c r="BK282" s="4"/>
      <c r="BL282" s="8"/>
      <c r="BN282" s="20">
        <v>2.3300000000000001E-2</v>
      </c>
      <c r="BO282" s="21">
        <v>2.6700000000000001E-3</v>
      </c>
      <c r="BP282" s="5">
        <v>7.3303191906200233E-6</v>
      </c>
      <c r="BQ282" s="5">
        <v>155</v>
      </c>
      <c r="BR282" s="5">
        <v>0.77</v>
      </c>
      <c r="BS282" s="5">
        <v>7600</v>
      </c>
      <c r="BT282" s="5">
        <v>0.752</v>
      </c>
      <c r="BU282" s="5">
        <v>12900</v>
      </c>
      <c r="BV282" s="5">
        <v>40</v>
      </c>
      <c r="BW282" s="5">
        <v>10</v>
      </c>
      <c r="BX282" s="2">
        <v>39</v>
      </c>
      <c r="BY282" s="2">
        <v>10</v>
      </c>
      <c r="BZ282" s="5">
        <v>69000</v>
      </c>
      <c r="CA282" s="5">
        <v>0.22</v>
      </c>
      <c r="CB282" s="5">
        <v>-0.9</v>
      </c>
      <c r="CC282" s="5">
        <v>1.3009999999999999</v>
      </c>
      <c r="CD282" s="5">
        <v>49.999999999999986</v>
      </c>
      <c r="FR282" s="5" t="str">
        <f t="shared" si="18"/>
        <v/>
      </c>
      <c r="GX282" s="5" t="str">
        <f t="shared" si="19"/>
        <v/>
      </c>
    </row>
    <row r="283" spans="1:207" s="5" customFormat="1" ht="11.95" customHeight="1" x14ac:dyDescent="0.3">
      <c r="A283" s="10" t="s">
        <v>86</v>
      </c>
      <c r="B283" s="10" t="s">
        <v>431</v>
      </c>
      <c r="C283" s="12">
        <v>12.4</v>
      </c>
      <c r="D283" s="13" t="s">
        <v>412</v>
      </c>
      <c r="E283" s="14" t="s">
        <v>458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5">
        <v>2.74</v>
      </c>
      <c r="R283" s="15">
        <v>1.87</v>
      </c>
      <c r="S283" s="15">
        <v>1.37</v>
      </c>
      <c r="T283" s="16">
        <v>50</v>
      </c>
      <c r="U283" s="15">
        <v>1</v>
      </c>
      <c r="V283" s="16">
        <v>36.4</v>
      </c>
      <c r="W283" s="15">
        <v>1</v>
      </c>
      <c r="X283" s="16">
        <v>51.8</v>
      </c>
      <c r="Y283" s="16">
        <v>29.5</v>
      </c>
      <c r="Z283" s="16">
        <v>22.3</v>
      </c>
      <c r="AA283" s="15">
        <v>0.31</v>
      </c>
      <c r="AB283" s="15"/>
      <c r="AC283" s="15"/>
      <c r="AD283" s="4"/>
      <c r="AE283" s="15"/>
      <c r="AF283" s="4"/>
      <c r="AG283" s="6"/>
      <c r="AH283" s="6"/>
      <c r="AI283" s="4"/>
      <c r="AJ283" s="4"/>
      <c r="AK283" s="4"/>
      <c r="AL283" s="7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15">
        <v>2.74</v>
      </c>
      <c r="AY283" s="15">
        <v>1.84</v>
      </c>
      <c r="AZ283" s="15">
        <v>1.34</v>
      </c>
      <c r="BA283" s="16">
        <v>50.9</v>
      </c>
      <c r="BB283" s="15">
        <v>1.04</v>
      </c>
      <c r="BC283" s="16">
        <v>37.1</v>
      </c>
      <c r="BD283" s="15">
        <v>0.98</v>
      </c>
      <c r="BE283" s="16">
        <v>51.8</v>
      </c>
      <c r="BF283" s="16">
        <v>29.5</v>
      </c>
      <c r="BG283" s="16">
        <v>22.3</v>
      </c>
      <c r="BH283" s="15">
        <v>0.34</v>
      </c>
      <c r="BI283" s="4"/>
      <c r="BJ283" s="4"/>
      <c r="BK283" s="4"/>
      <c r="BL283" s="8"/>
      <c r="BN283" s="20">
        <v>2.7199999999999998E-2</v>
      </c>
      <c r="BO283" s="21">
        <v>2.9299999999999999E-3</v>
      </c>
      <c r="BP283" s="5">
        <v>6.2744563091342399E-6</v>
      </c>
      <c r="BQ283" s="5">
        <v>155</v>
      </c>
      <c r="BR283" s="5">
        <v>0.79</v>
      </c>
      <c r="BS283" s="5">
        <v>7100</v>
      </c>
      <c r="BT283" s="5">
        <v>0.81299999999999994</v>
      </c>
      <c r="BU283" s="5">
        <v>12000</v>
      </c>
      <c r="BV283" s="5">
        <v>41</v>
      </c>
      <c r="BW283" s="5">
        <v>12</v>
      </c>
      <c r="BX283" s="2">
        <v>41</v>
      </c>
      <c r="BY283" s="2">
        <v>12</v>
      </c>
      <c r="BZ283" s="5">
        <v>63800</v>
      </c>
      <c r="CA283" s="5">
        <v>0.21</v>
      </c>
      <c r="CB283" s="5">
        <v>-0.2</v>
      </c>
      <c r="CC283" s="5">
        <v>1.147</v>
      </c>
      <c r="CD283" s="5">
        <v>27.999999999999996</v>
      </c>
      <c r="FR283" s="5" t="str">
        <f t="shared" si="18"/>
        <v/>
      </c>
      <c r="GX283" s="5" t="str">
        <f t="shared" si="19"/>
        <v/>
      </c>
    </row>
    <row r="284" spans="1:207" s="5" customFormat="1" ht="11.95" customHeight="1" x14ac:dyDescent="0.3">
      <c r="A284" s="10" t="s">
        <v>122</v>
      </c>
      <c r="B284" s="10" t="s">
        <v>433</v>
      </c>
      <c r="C284" s="12">
        <v>18.8</v>
      </c>
      <c r="D284" s="13" t="s">
        <v>412</v>
      </c>
      <c r="E284" s="14" t="s">
        <v>458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5">
        <v>2.73</v>
      </c>
      <c r="R284" s="15">
        <v>1.87</v>
      </c>
      <c r="S284" s="15">
        <v>1.43</v>
      </c>
      <c r="T284" s="16">
        <v>47.6</v>
      </c>
      <c r="U284" s="15">
        <v>0.91</v>
      </c>
      <c r="V284" s="16">
        <v>30.7</v>
      </c>
      <c r="W284" s="15">
        <v>0.92</v>
      </c>
      <c r="X284" s="16">
        <v>43.2</v>
      </c>
      <c r="Y284" s="16">
        <v>25.6</v>
      </c>
      <c r="Z284" s="16">
        <v>17.600000000000001</v>
      </c>
      <c r="AA284" s="15">
        <v>0.28999999999999998</v>
      </c>
      <c r="AB284" s="15"/>
      <c r="AC284" s="15"/>
      <c r="AD284" s="4"/>
      <c r="AE284" s="15"/>
      <c r="AF284" s="4"/>
      <c r="AG284" s="6"/>
      <c r="AH284" s="6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15">
        <v>2.73</v>
      </c>
      <c r="AY284" s="15">
        <v>1.89</v>
      </c>
      <c r="AZ284" s="15">
        <v>1.41</v>
      </c>
      <c r="BA284" s="16">
        <v>48.5</v>
      </c>
      <c r="BB284" s="15">
        <v>0.94</v>
      </c>
      <c r="BC284" s="16">
        <v>34.4</v>
      </c>
      <c r="BD284" s="15">
        <v>1</v>
      </c>
      <c r="BE284" s="16">
        <v>43.2</v>
      </c>
      <c r="BF284" s="16">
        <v>25.6</v>
      </c>
      <c r="BG284" s="16">
        <v>17.600000000000001</v>
      </c>
      <c r="BH284" s="15">
        <v>0.5</v>
      </c>
      <c r="BI284" s="4"/>
      <c r="BJ284" s="4"/>
      <c r="BK284" s="4"/>
      <c r="BL284" s="8"/>
      <c r="BN284" s="20">
        <v>5.8200000000000002E-2</v>
      </c>
      <c r="BO284" s="21">
        <v>2.9399999999999999E-3</v>
      </c>
      <c r="BP284" s="5">
        <v>1.6471466784929989E-5</v>
      </c>
      <c r="BQ284" s="5">
        <v>155</v>
      </c>
      <c r="BR284" s="5">
        <v>0.78</v>
      </c>
      <c r="BS284" s="5">
        <v>7800</v>
      </c>
      <c r="BT284" s="5">
        <v>0.626</v>
      </c>
      <c r="BU284" s="5">
        <v>13100</v>
      </c>
      <c r="BV284" s="5">
        <v>45</v>
      </c>
      <c r="BW284" s="5">
        <v>12</v>
      </c>
      <c r="BX284" s="2">
        <v>45</v>
      </c>
      <c r="BY284" s="2">
        <v>12</v>
      </c>
      <c r="BZ284" s="5">
        <v>88200</v>
      </c>
      <c r="CA284" s="5">
        <v>0.22</v>
      </c>
      <c r="CB284" s="5">
        <v>-0.2</v>
      </c>
      <c r="CC284" s="5">
        <v>1.3</v>
      </c>
      <c r="CD284" s="5">
        <v>83.999999999999957</v>
      </c>
      <c r="FR284" s="5" t="str">
        <f t="shared" si="18"/>
        <v/>
      </c>
      <c r="GX284" s="5" t="str">
        <f t="shared" si="19"/>
        <v/>
      </c>
    </row>
    <row r="285" spans="1:207" s="5" customFormat="1" ht="11.95" customHeight="1" x14ac:dyDescent="0.3">
      <c r="A285" s="10" t="s">
        <v>267</v>
      </c>
      <c r="B285" s="10" t="s">
        <v>445</v>
      </c>
      <c r="C285" s="12">
        <v>13.8</v>
      </c>
      <c r="D285" s="13" t="s">
        <v>412</v>
      </c>
      <c r="E285" s="14" t="s">
        <v>458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15">
        <v>2.74</v>
      </c>
      <c r="R285" s="15">
        <v>1.85</v>
      </c>
      <c r="S285" s="15">
        <v>1.34</v>
      </c>
      <c r="T285" s="16">
        <v>51.1</v>
      </c>
      <c r="U285" s="15">
        <v>1.04</v>
      </c>
      <c r="V285" s="16">
        <v>38</v>
      </c>
      <c r="W285" s="15">
        <v>1</v>
      </c>
      <c r="X285" s="16">
        <v>51.8</v>
      </c>
      <c r="Y285" s="16">
        <v>28.4</v>
      </c>
      <c r="Z285" s="16">
        <v>23.4</v>
      </c>
      <c r="AA285" s="15">
        <v>0.41</v>
      </c>
      <c r="AB285" s="15"/>
      <c r="AC285" s="15"/>
      <c r="AD285" s="4"/>
      <c r="AE285" s="15"/>
      <c r="AF285" s="4"/>
      <c r="AG285" s="6"/>
      <c r="AH285" s="6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15">
        <v>2.74</v>
      </c>
      <c r="AY285" s="15">
        <v>1.84</v>
      </c>
      <c r="AZ285" s="15">
        <v>1.33</v>
      </c>
      <c r="BA285" s="16">
        <v>51.5</v>
      </c>
      <c r="BB285" s="15">
        <v>1.06</v>
      </c>
      <c r="BC285" s="16">
        <v>38.799999999999997</v>
      </c>
      <c r="BD285" s="15">
        <v>1</v>
      </c>
      <c r="BE285" s="16">
        <v>51.8</v>
      </c>
      <c r="BF285" s="16">
        <v>28.4</v>
      </c>
      <c r="BG285" s="16">
        <v>23.4</v>
      </c>
      <c r="BH285" s="15">
        <v>0.44</v>
      </c>
      <c r="BI285" s="4"/>
      <c r="BJ285" s="4"/>
      <c r="BK285" s="4"/>
      <c r="BL285" s="8"/>
      <c r="BN285" s="20">
        <v>1.3899999999999999E-2</v>
      </c>
      <c r="BO285" s="21">
        <v>3.1199999999999999E-3</v>
      </c>
      <c r="BP285" s="5">
        <v>5.5993113057409147E-6</v>
      </c>
      <c r="BQ285" s="5">
        <v>155</v>
      </c>
      <c r="BR285" s="5">
        <v>0.78</v>
      </c>
      <c r="BS285" s="5">
        <v>7500</v>
      </c>
      <c r="BT285" s="5">
        <v>0.74199999999999999</v>
      </c>
      <c r="BU285" s="5">
        <v>11500</v>
      </c>
      <c r="BV285" s="5">
        <v>37</v>
      </c>
      <c r="BW285" s="5">
        <v>10</v>
      </c>
      <c r="BX285" s="2">
        <v>37</v>
      </c>
      <c r="BY285" s="2">
        <v>10</v>
      </c>
      <c r="BZ285" s="5">
        <v>85800</v>
      </c>
      <c r="CA285" s="5">
        <v>0.19</v>
      </c>
      <c r="CB285" s="5">
        <v>-4.0999999999999996</v>
      </c>
      <c r="CC285" s="5">
        <v>1.393</v>
      </c>
      <c r="CD285" s="5">
        <v>52.999999999999993</v>
      </c>
      <c r="FR285" s="5" t="str">
        <f t="shared" si="18"/>
        <v/>
      </c>
      <c r="GX285" s="5" t="str">
        <f t="shared" si="19"/>
        <v/>
      </c>
    </row>
    <row r="286" spans="1:207" s="5" customFormat="1" ht="11.95" customHeight="1" x14ac:dyDescent="0.3">
      <c r="A286" s="10" t="s">
        <v>373</v>
      </c>
      <c r="B286" s="10" t="s">
        <v>452</v>
      </c>
      <c r="C286" s="12">
        <v>15.8</v>
      </c>
      <c r="D286" s="13" t="s">
        <v>412</v>
      </c>
      <c r="E286" s="14" t="s">
        <v>458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15">
        <v>2.7</v>
      </c>
      <c r="R286" s="15">
        <v>1.82</v>
      </c>
      <c r="S286" s="15">
        <v>1.35</v>
      </c>
      <c r="T286" s="16">
        <v>50.1</v>
      </c>
      <c r="U286" s="15">
        <v>1</v>
      </c>
      <c r="V286" s="16">
        <v>35.1</v>
      </c>
      <c r="W286" s="15">
        <v>0.94</v>
      </c>
      <c r="X286" s="16">
        <v>49.1</v>
      </c>
      <c r="Y286" s="16">
        <v>26.5</v>
      </c>
      <c r="Z286" s="16">
        <v>22.6</v>
      </c>
      <c r="AA286" s="15">
        <v>0.38</v>
      </c>
      <c r="AB286" s="15"/>
      <c r="AC286" s="15"/>
      <c r="AD286" s="4"/>
      <c r="AE286" s="15"/>
      <c r="AF286" s="4"/>
      <c r="AG286" s="6"/>
      <c r="AH286" s="6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15">
        <v>2.7</v>
      </c>
      <c r="AY286" s="15">
        <v>1.83</v>
      </c>
      <c r="AZ286" s="15">
        <v>1.32</v>
      </c>
      <c r="BA286" s="16">
        <v>51</v>
      </c>
      <c r="BB286" s="15">
        <v>1.04</v>
      </c>
      <c r="BC286" s="16">
        <v>38.1</v>
      </c>
      <c r="BD286" s="15">
        <v>0.99</v>
      </c>
      <c r="BE286" s="16">
        <v>49.1</v>
      </c>
      <c r="BF286" s="16">
        <v>26.5</v>
      </c>
      <c r="BG286" s="16">
        <v>22.6</v>
      </c>
      <c r="BH286" s="15">
        <v>0.51</v>
      </c>
      <c r="BI286" s="4"/>
      <c r="BJ286" s="4"/>
      <c r="BK286" s="4"/>
      <c r="BL286" s="8"/>
      <c r="BN286" s="20">
        <v>1.29E-2</v>
      </c>
      <c r="BO286" s="21">
        <v>1.65E-3</v>
      </c>
      <c r="BP286" s="5">
        <v>4.320318491805803E-6</v>
      </c>
      <c r="BQ286" s="5">
        <v>155</v>
      </c>
      <c r="BR286" s="5">
        <v>0.76</v>
      </c>
      <c r="BS286" s="5">
        <v>6800</v>
      </c>
      <c r="BT286" s="5">
        <v>0.78300000000000003</v>
      </c>
      <c r="BU286" s="5">
        <v>11600</v>
      </c>
      <c r="BV286" s="5">
        <v>39</v>
      </c>
      <c r="BW286" s="5">
        <v>11</v>
      </c>
      <c r="BX286" s="2">
        <v>39</v>
      </c>
      <c r="BY286" s="2">
        <v>11</v>
      </c>
      <c r="BZ286" s="5">
        <v>73400</v>
      </c>
      <c r="CA286" s="5">
        <v>0.23</v>
      </c>
      <c r="CB286" s="5">
        <v>-4.0999999999999996</v>
      </c>
      <c r="CC286" s="5">
        <v>1.0289999999999999</v>
      </c>
      <c r="CD286" s="5">
        <v>7.0000000000000062</v>
      </c>
      <c r="FR286" s="5" t="str">
        <f t="shared" si="18"/>
        <v/>
      </c>
      <c r="GX286" s="5" t="str">
        <f t="shared" si="19"/>
        <v/>
      </c>
    </row>
    <row r="287" spans="1:207" s="5" customFormat="1" ht="11.95" customHeight="1" x14ac:dyDescent="0.3">
      <c r="A287" s="10" t="s">
        <v>95</v>
      </c>
      <c r="B287" s="11">
        <v>2</v>
      </c>
      <c r="C287" s="12">
        <v>30.4</v>
      </c>
      <c r="D287" s="13" t="s">
        <v>415</v>
      </c>
      <c r="E287" s="14" t="s">
        <v>464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15">
        <v>2.72</v>
      </c>
      <c r="R287" s="15">
        <v>2.1</v>
      </c>
      <c r="S287" s="15">
        <v>1.76</v>
      </c>
      <c r="T287" s="16">
        <v>35.4</v>
      </c>
      <c r="U287" s="15">
        <v>0.55000000000000004</v>
      </c>
      <c r="V287" s="16">
        <v>19.600000000000001</v>
      </c>
      <c r="W287" s="15">
        <v>0.97</v>
      </c>
      <c r="X287" s="16">
        <v>38.4</v>
      </c>
      <c r="Y287" s="16">
        <v>22</v>
      </c>
      <c r="Z287" s="16">
        <v>16.399999999999999</v>
      </c>
      <c r="AA287" s="15">
        <v>-0.15</v>
      </c>
      <c r="AB287" s="15"/>
      <c r="AC287" s="15"/>
      <c r="AD287" s="4"/>
      <c r="AE287" s="15"/>
      <c r="AF287" s="4"/>
      <c r="AG287" s="6"/>
      <c r="AH287" s="6"/>
      <c r="AI287" s="2">
        <v>22.8</v>
      </c>
      <c r="AJ287" s="4">
        <v>24.7</v>
      </c>
      <c r="AK287" s="3">
        <v>0.23</v>
      </c>
      <c r="AL287" s="2">
        <v>0.14899999999999999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15">
        <v>2.72</v>
      </c>
      <c r="AY287" s="15">
        <v>2.06</v>
      </c>
      <c r="AZ287" s="15">
        <v>1.69</v>
      </c>
      <c r="BA287" s="16">
        <v>37.9</v>
      </c>
      <c r="BB287" s="15">
        <v>0.61</v>
      </c>
      <c r="BC287" s="16">
        <v>22.2</v>
      </c>
      <c r="BD287" s="15">
        <v>0.99</v>
      </c>
      <c r="BE287" s="16">
        <v>38.4</v>
      </c>
      <c r="BF287" s="16">
        <v>22</v>
      </c>
      <c r="BG287" s="16">
        <v>16.399999999999999</v>
      </c>
      <c r="BH287" s="15">
        <v>0.01</v>
      </c>
      <c r="BI287" s="4"/>
      <c r="BJ287" s="4">
        <v>20.6</v>
      </c>
      <c r="BK287" s="2">
        <v>20.6</v>
      </c>
      <c r="BL287" s="3">
        <v>0.33</v>
      </c>
      <c r="BM287" s="2">
        <v>0.125</v>
      </c>
      <c r="BN287" s="17"/>
      <c r="CE287" s="2">
        <v>21.2</v>
      </c>
      <c r="CF287" s="2">
        <v>18.100000000000001</v>
      </c>
      <c r="CG287" s="2">
        <v>0.86</v>
      </c>
      <c r="CH287" s="2">
        <v>5.1999999999999998E-2</v>
      </c>
      <c r="CI287" s="2">
        <v>18</v>
      </c>
      <c r="CJ287" s="2">
        <v>2.9000000000000001E-2</v>
      </c>
      <c r="CK287" s="2">
        <v>11</v>
      </c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>
        <v>2.72</v>
      </c>
      <c r="CX287" s="2">
        <v>1.99</v>
      </c>
      <c r="CY287" s="2">
        <v>1.58</v>
      </c>
      <c r="CZ287" s="2">
        <v>41.9</v>
      </c>
      <c r="DA287" s="2">
        <v>0.72</v>
      </c>
      <c r="DB287" s="2">
        <v>26</v>
      </c>
      <c r="DC287" s="2">
        <v>0.98</v>
      </c>
      <c r="DD287" s="2">
        <v>38.4</v>
      </c>
      <c r="DE287" s="2">
        <v>22</v>
      </c>
      <c r="DF287" s="2">
        <v>16.399999999999999</v>
      </c>
      <c r="DG287" s="2">
        <v>0.24</v>
      </c>
      <c r="DH287" s="2"/>
      <c r="DI287" s="3">
        <v>17.3</v>
      </c>
      <c r="DJ287" s="2">
        <v>18.5</v>
      </c>
      <c r="DK287" s="3">
        <v>0.33</v>
      </c>
      <c r="DL287" s="2">
        <v>8.7999999999999995E-2</v>
      </c>
      <c r="DM287" s="2"/>
      <c r="DN287" s="2"/>
      <c r="DO287" s="2"/>
      <c r="DP287" s="19"/>
      <c r="DX287" s="5">
        <v>2.72</v>
      </c>
      <c r="DY287" s="5">
        <v>1.94</v>
      </c>
      <c r="DZ287" s="5">
        <v>1.5</v>
      </c>
      <c r="EA287" s="5">
        <v>44.7</v>
      </c>
      <c r="EB287" s="5">
        <v>0.81</v>
      </c>
      <c r="EC287" s="5">
        <v>29</v>
      </c>
      <c r="ED287" s="5">
        <v>0.98</v>
      </c>
      <c r="EE287" s="5">
        <v>38.4</v>
      </c>
      <c r="EF287" s="5">
        <v>22</v>
      </c>
      <c r="EG287" s="5">
        <v>16.399999999999999</v>
      </c>
      <c r="EH287" s="5">
        <v>0.43</v>
      </c>
      <c r="EJ287" s="22">
        <v>4.4000000000000004</v>
      </c>
      <c r="EK287" s="22">
        <v>4.5999999999999996</v>
      </c>
      <c r="EL287" s="22">
        <v>0.36</v>
      </c>
      <c r="EM287" s="5">
        <v>2.1000000000000001E-2</v>
      </c>
      <c r="EO287" s="2"/>
      <c r="EP287" s="2"/>
      <c r="EQ287" s="19"/>
      <c r="EY287" s="2">
        <v>2.72</v>
      </c>
      <c r="EZ287" s="2">
        <v>1.87</v>
      </c>
      <c r="FA287" s="2">
        <v>1.39</v>
      </c>
      <c r="FB287" s="2">
        <v>49</v>
      </c>
      <c r="FC287" s="2">
        <v>0.96</v>
      </c>
      <c r="FD287" s="2">
        <v>34.700000000000003</v>
      </c>
      <c r="FE287" s="2">
        <v>0.98</v>
      </c>
      <c r="FF287" s="2">
        <v>38.4</v>
      </c>
      <c r="FG287" s="2">
        <v>22</v>
      </c>
      <c r="FH287" s="2">
        <v>16.399999999999999</v>
      </c>
      <c r="FI287" s="2">
        <v>0.77</v>
      </c>
      <c r="FK287" s="22">
        <v>4.4000000000000004</v>
      </c>
      <c r="FL287" s="22">
        <v>4.7</v>
      </c>
      <c r="FM287" s="22">
        <v>0.41</v>
      </c>
      <c r="FN287" s="5">
        <v>2.1000000000000001E-2</v>
      </c>
      <c r="FO287" s="5">
        <v>5.5</v>
      </c>
      <c r="FP287" s="5">
        <v>4.0999999999999996</v>
      </c>
      <c r="FQ287" s="5">
        <v>0.75</v>
      </c>
      <c r="FR287" s="5">
        <f>IF(FL287&gt;0,ROUND(FL287*0.75,1),"")</f>
        <v>3.5</v>
      </c>
      <c r="FS287" s="5">
        <v>1.4E-2</v>
      </c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>
        <v>2.72</v>
      </c>
      <c r="GF287" s="2">
        <v>1.87</v>
      </c>
      <c r="GG287" s="2">
        <v>1.39</v>
      </c>
      <c r="GH287" s="2">
        <v>48.9</v>
      </c>
      <c r="GI287" s="2">
        <v>0.96</v>
      </c>
      <c r="GJ287" s="2">
        <v>34.4</v>
      </c>
      <c r="GK287" s="2">
        <v>0.98</v>
      </c>
      <c r="GL287" s="2">
        <v>38.4</v>
      </c>
      <c r="GM287" s="2">
        <v>22</v>
      </c>
      <c r="GN287" s="2">
        <v>16.399999999999999</v>
      </c>
      <c r="GO287" s="2">
        <v>0.76</v>
      </c>
      <c r="GP287" s="2"/>
      <c r="GQ287" s="2">
        <v>4.9000000000000004</v>
      </c>
      <c r="GR287" s="2">
        <v>4.9000000000000004</v>
      </c>
      <c r="GS287" s="3">
        <v>0.4</v>
      </c>
      <c r="GT287" s="2">
        <v>1.9E-2</v>
      </c>
      <c r="GU287" s="2">
        <v>4.7</v>
      </c>
      <c r="GV287" s="2">
        <v>3.2</v>
      </c>
      <c r="GW287" s="2">
        <v>0.67</v>
      </c>
      <c r="GX287" s="5">
        <f>IF(GR287&gt;0,ROUND(GR287*0.7,1),"")</f>
        <v>3.4</v>
      </c>
      <c r="GY287" s="2">
        <v>0.01</v>
      </c>
    </row>
    <row r="288" spans="1:207" s="5" customFormat="1" ht="11.95" customHeight="1" x14ac:dyDescent="0.3">
      <c r="A288" s="10" t="s">
        <v>173</v>
      </c>
      <c r="B288" s="11">
        <v>7</v>
      </c>
      <c r="C288" s="12">
        <v>0.8</v>
      </c>
      <c r="D288" s="13" t="s">
        <v>409</v>
      </c>
      <c r="E288" s="14" t="s">
        <v>464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15">
        <v>2.72</v>
      </c>
      <c r="R288" s="15">
        <v>2.09</v>
      </c>
      <c r="S288" s="15">
        <v>1.75</v>
      </c>
      <c r="T288" s="16">
        <v>35.6</v>
      </c>
      <c r="U288" s="15">
        <v>0.55000000000000004</v>
      </c>
      <c r="V288" s="16">
        <v>19.3</v>
      </c>
      <c r="W288" s="15">
        <v>0.95</v>
      </c>
      <c r="X288" s="16">
        <v>27.4</v>
      </c>
      <c r="Y288" s="16">
        <v>17.8</v>
      </c>
      <c r="Z288" s="16">
        <v>9.6</v>
      </c>
      <c r="AA288" s="15">
        <v>0.16</v>
      </c>
      <c r="AB288" s="15"/>
      <c r="AC288" s="15"/>
      <c r="AD288" s="4"/>
      <c r="AE288" s="15"/>
      <c r="AF288" s="4"/>
      <c r="AG288" s="6"/>
      <c r="AH288" s="6"/>
      <c r="AI288" s="2">
        <v>17.2</v>
      </c>
      <c r="AJ288" s="4">
        <v>19.600000000000001</v>
      </c>
      <c r="AK288" s="3">
        <v>0.28000000000000003</v>
      </c>
      <c r="AL288" s="2">
        <v>0.124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15">
        <v>2.72</v>
      </c>
      <c r="AY288" s="15">
        <v>2.1</v>
      </c>
      <c r="AZ288" s="15">
        <v>1.75</v>
      </c>
      <c r="BA288" s="16">
        <v>35.5</v>
      </c>
      <c r="BB288" s="15">
        <v>0.55000000000000004</v>
      </c>
      <c r="BC288" s="16">
        <v>19.899999999999999</v>
      </c>
      <c r="BD288" s="15">
        <v>0.98</v>
      </c>
      <c r="BE288" s="16">
        <v>27.4</v>
      </c>
      <c r="BF288" s="16">
        <v>17.8</v>
      </c>
      <c r="BG288" s="16">
        <v>9.6</v>
      </c>
      <c r="BH288" s="15">
        <v>0.22</v>
      </c>
      <c r="BI288" s="4"/>
      <c r="BJ288" s="4">
        <v>17</v>
      </c>
      <c r="BK288" s="2">
        <v>17</v>
      </c>
      <c r="BL288" s="3">
        <v>0.3</v>
      </c>
      <c r="BM288" s="2">
        <v>0.104</v>
      </c>
      <c r="BN288" s="17"/>
      <c r="CE288" s="2">
        <v>14.8</v>
      </c>
      <c r="CF288" s="2">
        <v>12.1</v>
      </c>
      <c r="CG288" s="2">
        <v>0.82</v>
      </c>
      <c r="CH288" s="2">
        <v>3.5000000000000003E-2</v>
      </c>
      <c r="CI288" s="2">
        <v>18</v>
      </c>
      <c r="CJ288" s="2">
        <v>3.5000000000000003E-2</v>
      </c>
      <c r="CK288" s="2">
        <v>18</v>
      </c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>
        <v>2.72</v>
      </c>
      <c r="CX288" s="2">
        <v>2.06</v>
      </c>
      <c r="CY288" s="2">
        <v>1.68</v>
      </c>
      <c r="CZ288" s="2">
        <v>38.200000000000003</v>
      </c>
      <c r="DA288" s="2">
        <v>0.62</v>
      </c>
      <c r="DB288" s="2">
        <v>22.6</v>
      </c>
      <c r="DC288" s="2">
        <v>0.99</v>
      </c>
      <c r="DD288" s="2">
        <v>27.4</v>
      </c>
      <c r="DE288" s="2">
        <v>17.8</v>
      </c>
      <c r="DF288" s="2">
        <v>9.6</v>
      </c>
      <c r="DG288" s="2">
        <v>0.5</v>
      </c>
      <c r="DH288" s="2"/>
      <c r="DI288" s="3">
        <v>13.3</v>
      </c>
      <c r="DJ288" s="2">
        <v>14.4</v>
      </c>
      <c r="DK288" s="3">
        <v>0.34</v>
      </c>
      <c r="DL288" s="2">
        <v>6.7000000000000004E-2</v>
      </c>
      <c r="DM288" s="2"/>
      <c r="DN288" s="2"/>
      <c r="DO288" s="2"/>
      <c r="DP288" s="19"/>
      <c r="DX288" s="5">
        <v>2.72</v>
      </c>
      <c r="DY288" s="5">
        <v>1.99</v>
      </c>
      <c r="DZ288" s="5">
        <v>1.59</v>
      </c>
      <c r="EA288" s="5">
        <v>41.7</v>
      </c>
      <c r="EB288" s="5">
        <v>0.71</v>
      </c>
      <c r="EC288" s="5">
        <v>25.4</v>
      </c>
      <c r="ED288" s="5">
        <v>0.97</v>
      </c>
      <c r="EE288" s="5">
        <v>27.4</v>
      </c>
      <c r="EF288" s="5">
        <v>17.8</v>
      </c>
      <c r="EG288" s="5">
        <v>9.6</v>
      </c>
      <c r="EH288" s="5">
        <v>0.79</v>
      </c>
      <c r="EJ288" s="22">
        <v>5.8</v>
      </c>
      <c r="EK288" s="22">
        <v>6</v>
      </c>
      <c r="EL288" s="22">
        <v>0.46</v>
      </c>
      <c r="EM288" s="5">
        <v>1.6E-2</v>
      </c>
      <c r="EO288" s="2"/>
      <c r="EP288" s="2"/>
      <c r="EQ288" s="19"/>
      <c r="EY288" s="2">
        <v>2.72</v>
      </c>
      <c r="EZ288" s="2">
        <v>1.97</v>
      </c>
      <c r="FA288" s="2">
        <v>1.56</v>
      </c>
      <c r="FB288" s="2">
        <v>42.7</v>
      </c>
      <c r="FC288" s="2">
        <v>0.74</v>
      </c>
      <c r="FD288" s="2">
        <v>26.3</v>
      </c>
      <c r="FE288" s="2">
        <v>0.96</v>
      </c>
      <c r="FF288" s="2">
        <v>27.4</v>
      </c>
      <c r="FG288" s="2">
        <v>17.8</v>
      </c>
      <c r="FH288" s="2">
        <v>9.6</v>
      </c>
      <c r="FI288" s="2">
        <v>0.89</v>
      </c>
      <c r="FK288" s="22">
        <v>5.7</v>
      </c>
      <c r="FL288" s="22">
        <v>6.2</v>
      </c>
      <c r="FM288" s="22">
        <v>0.44</v>
      </c>
      <c r="FN288" s="5">
        <v>1.6E-2</v>
      </c>
      <c r="FO288" s="5">
        <v>5.7</v>
      </c>
      <c r="FP288" s="5">
        <v>4.5</v>
      </c>
      <c r="FQ288" s="5">
        <v>0.79</v>
      </c>
      <c r="FR288" s="5">
        <f t="shared" ref="FR288:FR298" si="20">IF(FL288&gt;0,ROUND(FL288*0.75,1),"")</f>
        <v>4.7</v>
      </c>
      <c r="FS288" s="5">
        <v>0.01</v>
      </c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>
        <v>2.72</v>
      </c>
      <c r="GF288" s="2">
        <v>1.98</v>
      </c>
      <c r="GG288" s="2">
        <v>1.56</v>
      </c>
      <c r="GH288" s="2">
        <v>42.6</v>
      </c>
      <c r="GI288" s="2">
        <v>0.74</v>
      </c>
      <c r="GJ288" s="2">
        <v>27.1</v>
      </c>
      <c r="GK288" s="2">
        <v>0.99</v>
      </c>
      <c r="GL288" s="2">
        <v>27.4</v>
      </c>
      <c r="GM288" s="2">
        <v>17.8</v>
      </c>
      <c r="GN288" s="2">
        <v>9.6</v>
      </c>
      <c r="GO288" s="2">
        <v>0.97</v>
      </c>
      <c r="GP288" s="2"/>
      <c r="GQ288" s="2">
        <v>4.4000000000000004</v>
      </c>
      <c r="GR288" s="2">
        <v>5</v>
      </c>
      <c r="GS288" s="3">
        <v>0.4</v>
      </c>
      <c r="GT288" s="2">
        <v>1.2E-2</v>
      </c>
      <c r="GU288" s="2">
        <v>4.8</v>
      </c>
      <c r="GV288" s="2">
        <v>3.6</v>
      </c>
      <c r="GW288" s="2">
        <v>0.76</v>
      </c>
      <c r="GX288" s="5">
        <f t="shared" ref="GX288:GX298" si="21">IF(GR288&gt;0,ROUND(GR288*0.7,1),"")</f>
        <v>3.5</v>
      </c>
      <c r="GY288" s="2">
        <v>7.0000000000000001E-3</v>
      </c>
    </row>
    <row r="289" spans="1:207" s="5" customFormat="1" ht="11.95" customHeight="1" x14ac:dyDescent="0.3">
      <c r="A289" s="10" t="s">
        <v>258</v>
      </c>
      <c r="B289" s="11">
        <v>12</v>
      </c>
      <c r="C289" s="12">
        <v>19.8</v>
      </c>
      <c r="D289" s="13" t="s">
        <v>415</v>
      </c>
      <c r="E289" s="14" t="s">
        <v>464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15">
        <v>2.72</v>
      </c>
      <c r="R289" s="15">
        <v>2.14</v>
      </c>
      <c r="S289" s="15">
        <v>1.82</v>
      </c>
      <c r="T289" s="16">
        <v>33.200000000000003</v>
      </c>
      <c r="U289" s="15">
        <v>0.5</v>
      </c>
      <c r="V289" s="16">
        <v>17.7</v>
      </c>
      <c r="W289" s="15">
        <v>0.97</v>
      </c>
      <c r="X289" s="16">
        <v>35.9</v>
      </c>
      <c r="Y289" s="16">
        <v>22.7</v>
      </c>
      <c r="Z289" s="16">
        <v>13.2</v>
      </c>
      <c r="AA289" s="15">
        <v>-0.38</v>
      </c>
      <c r="AB289" s="15"/>
      <c r="AC289" s="15"/>
      <c r="AD289" s="4"/>
      <c r="AE289" s="15"/>
      <c r="AF289" s="4"/>
      <c r="AG289" s="6"/>
      <c r="AH289" s="6"/>
      <c r="AI289" s="2">
        <v>28.5</v>
      </c>
      <c r="AJ289" s="4">
        <v>31.3</v>
      </c>
      <c r="AK289" s="3">
        <v>0.26</v>
      </c>
      <c r="AL289" s="2">
        <v>0.152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15">
        <v>2.72</v>
      </c>
      <c r="AY289" s="15">
        <v>2.12</v>
      </c>
      <c r="AZ289" s="15">
        <v>1.78</v>
      </c>
      <c r="BA289" s="16">
        <v>34.6</v>
      </c>
      <c r="BB289" s="15">
        <v>0.53</v>
      </c>
      <c r="BC289" s="16">
        <v>19.3</v>
      </c>
      <c r="BD289" s="15">
        <v>0.99</v>
      </c>
      <c r="BE289" s="16">
        <v>35.9</v>
      </c>
      <c r="BF289" s="16">
        <v>22.7</v>
      </c>
      <c r="BG289" s="16">
        <v>13.2</v>
      </c>
      <c r="BH289" s="15">
        <v>-0.26</v>
      </c>
      <c r="BI289" s="4"/>
      <c r="BJ289" s="4">
        <v>27.6</v>
      </c>
      <c r="BK289" s="2">
        <v>27.6</v>
      </c>
      <c r="BL289" s="3">
        <v>0.32</v>
      </c>
      <c r="BM289" s="2">
        <v>0.13600000000000001</v>
      </c>
      <c r="BN289" s="17"/>
      <c r="CE289" s="2">
        <v>29</v>
      </c>
      <c r="CF289" s="2">
        <v>25.1</v>
      </c>
      <c r="CG289" s="2">
        <v>0.86</v>
      </c>
      <c r="CH289" s="2">
        <v>0.08</v>
      </c>
      <c r="CI289" s="2">
        <v>22</v>
      </c>
      <c r="CJ289" s="2">
        <v>4.5999999999999999E-2</v>
      </c>
      <c r="CK289" s="2">
        <v>15</v>
      </c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>
        <v>2.72</v>
      </c>
      <c r="CX289" s="2">
        <v>2.0099999999999998</v>
      </c>
      <c r="CY289" s="2">
        <v>1.6</v>
      </c>
      <c r="CZ289" s="2">
        <v>41.1</v>
      </c>
      <c r="DA289" s="2">
        <v>0.7</v>
      </c>
      <c r="DB289" s="2">
        <v>25.4</v>
      </c>
      <c r="DC289" s="2">
        <v>0.99</v>
      </c>
      <c r="DD289" s="2">
        <v>35.9</v>
      </c>
      <c r="DE289" s="2">
        <v>22.7</v>
      </c>
      <c r="DF289" s="2">
        <v>13.2</v>
      </c>
      <c r="DG289" s="2">
        <v>0.2</v>
      </c>
      <c r="DH289" s="2"/>
      <c r="DI289" s="3">
        <v>18.100000000000001</v>
      </c>
      <c r="DJ289" s="2">
        <v>20</v>
      </c>
      <c r="DK289" s="3">
        <v>0.31</v>
      </c>
      <c r="DL289" s="2">
        <v>8.4000000000000005E-2</v>
      </c>
      <c r="DM289" s="2"/>
      <c r="DN289" s="2"/>
      <c r="DO289" s="2"/>
      <c r="DP289" s="19"/>
      <c r="DX289" s="5">
        <v>2.72</v>
      </c>
      <c r="DY289" s="5">
        <v>1.95</v>
      </c>
      <c r="DZ289" s="5">
        <v>1.51</v>
      </c>
      <c r="EA289" s="5">
        <v>44.6</v>
      </c>
      <c r="EB289" s="5">
        <v>0.8</v>
      </c>
      <c r="EC289" s="5">
        <v>29.3</v>
      </c>
      <c r="ED289" s="5">
        <v>0.99</v>
      </c>
      <c r="EE289" s="5">
        <v>35.9</v>
      </c>
      <c r="EF289" s="5">
        <v>22.7</v>
      </c>
      <c r="EG289" s="5">
        <v>13.2</v>
      </c>
      <c r="EH289" s="5">
        <v>0.5</v>
      </c>
      <c r="EJ289" s="22">
        <v>5.3</v>
      </c>
      <c r="EK289" s="22">
        <v>5.5</v>
      </c>
      <c r="EL289" s="22">
        <v>0.36</v>
      </c>
      <c r="EM289" s="5">
        <v>2.8000000000000001E-2</v>
      </c>
      <c r="EO289" s="2"/>
      <c r="EP289" s="2"/>
      <c r="EQ289" s="19"/>
      <c r="EY289" s="2">
        <v>2.72</v>
      </c>
      <c r="EZ289" s="2">
        <v>1.9</v>
      </c>
      <c r="FA289" s="2">
        <v>1.44</v>
      </c>
      <c r="FB289" s="2">
        <v>47</v>
      </c>
      <c r="FC289" s="2">
        <v>0.89</v>
      </c>
      <c r="FD289" s="2">
        <v>31.8</v>
      </c>
      <c r="FE289" s="2">
        <v>0.98</v>
      </c>
      <c r="FF289" s="2">
        <v>35.9</v>
      </c>
      <c r="FG289" s="2">
        <v>22.7</v>
      </c>
      <c r="FH289" s="2">
        <v>13.2</v>
      </c>
      <c r="FI289" s="2">
        <v>0.69</v>
      </c>
      <c r="FK289" s="22">
        <v>5.3</v>
      </c>
      <c r="FL289" s="22">
        <v>5.7</v>
      </c>
      <c r="FM289" s="22">
        <v>0.38</v>
      </c>
      <c r="FN289" s="5">
        <v>2.8000000000000001E-2</v>
      </c>
      <c r="FO289" s="5">
        <v>5.7</v>
      </c>
      <c r="FP289" s="5">
        <v>4.8</v>
      </c>
      <c r="FQ289" s="5">
        <v>0.84</v>
      </c>
      <c r="FR289" s="5">
        <f t="shared" si="20"/>
        <v>4.3</v>
      </c>
      <c r="FS289" s="5">
        <v>1.7000000000000001E-2</v>
      </c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>
        <v>2.72</v>
      </c>
      <c r="GF289" s="2">
        <v>1.9</v>
      </c>
      <c r="GG289" s="2">
        <v>1.44</v>
      </c>
      <c r="GH289" s="2">
        <v>47.2</v>
      </c>
      <c r="GI289" s="2">
        <v>0.89</v>
      </c>
      <c r="GJ289" s="2">
        <v>32.6</v>
      </c>
      <c r="GK289" s="2">
        <v>0.99</v>
      </c>
      <c r="GL289" s="2">
        <v>35.9</v>
      </c>
      <c r="GM289" s="2">
        <v>22.7</v>
      </c>
      <c r="GN289" s="2">
        <v>13.2</v>
      </c>
      <c r="GO289" s="2">
        <v>0.75</v>
      </c>
      <c r="GP289" s="2"/>
      <c r="GQ289" s="2">
        <v>5.7</v>
      </c>
      <c r="GR289" s="2">
        <v>6.3</v>
      </c>
      <c r="GS289" s="3">
        <v>0.38</v>
      </c>
      <c r="GT289" s="2">
        <v>1.4999999999999999E-2</v>
      </c>
      <c r="GU289" s="2">
        <v>5.2</v>
      </c>
      <c r="GV289" s="2">
        <v>3.9</v>
      </c>
      <c r="GW289" s="2">
        <v>0.74</v>
      </c>
      <c r="GX289" s="5">
        <f t="shared" si="21"/>
        <v>4.4000000000000004</v>
      </c>
      <c r="GY289" s="2">
        <v>8.0000000000000002E-3</v>
      </c>
    </row>
    <row r="290" spans="1:207" s="5" customFormat="1" ht="11.95" customHeight="1" x14ac:dyDescent="0.3">
      <c r="A290" s="10" t="s">
        <v>268</v>
      </c>
      <c r="B290" s="11">
        <v>13</v>
      </c>
      <c r="C290" s="12">
        <v>16.8</v>
      </c>
      <c r="D290" s="13" t="s">
        <v>415</v>
      </c>
      <c r="E290" s="14" t="s">
        <v>464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15">
        <v>2.74</v>
      </c>
      <c r="R290" s="15">
        <v>2.08</v>
      </c>
      <c r="S290" s="15">
        <v>1.74</v>
      </c>
      <c r="T290" s="16">
        <v>36.6</v>
      </c>
      <c r="U290" s="15">
        <v>0.57999999999999996</v>
      </c>
      <c r="V290" s="16">
        <v>19.8</v>
      </c>
      <c r="W290" s="15">
        <v>0.94</v>
      </c>
      <c r="X290" s="16">
        <v>35.1</v>
      </c>
      <c r="Y290" s="16">
        <v>21.9</v>
      </c>
      <c r="Z290" s="16">
        <v>13.2</v>
      </c>
      <c r="AA290" s="15">
        <v>-0.16</v>
      </c>
      <c r="AB290" s="15"/>
      <c r="AC290" s="15"/>
      <c r="AD290" s="4"/>
      <c r="AE290" s="15"/>
      <c r="AF290" s="4"/>
      <c r="AG290" s="6"/>
      <c r="AH290" s="6"/>
      <c r="AI290" s="2">
        <v>26.7</v>
      </c>
      <c r="AJ290" s="4">
        <v>27</v>
      </c>
      <c r="AK290" s="3">
        <v>0.24</v>
      </c>
      <c r="AL290" s="2">
        <v>0.158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15">
        <v>2.74</v>
      </c>
      <c r="AY290" s="15">
        <v>2.0499999999999998</v>
      </c>
      <c r="AZ290" s="15">
        <v>1.68</v>
      </c>
      <c r="BA290" s="16">
        <v>38.799999999999997</v>
      </c>
      <c r="BB290" s="15">
        <v>0.63</v>
      </c>
      <c r="BC290" s="16">
        <v>22.4</v>
      </c>
      <c r="BD290" s="15">
        <v>0.97</v>
      </c>
      <c r="BE290" s="16">
        <v>35.1</v>
      </c>
      <c r="BF290" s="16">
        <v>21.9</v>
      </c>
      <c r="BG290" s="16">
        <v>13.2</v>
      </c>
      <c r="BH290" s="15">
        <v>0.04</v>
      </c>
      <c r="BI290" s="4"/>
      <c r="BJ290" s="4">
        <v>20.5</v>
      </c>
      <c r="BK290" s="2">
        <v>20.5</v>
      </c>
      <c r="BL290" s="3">
        <v>0.28000000000000003</v>
      </c>
      <c r="BM290" s="2">
        <v>0.126</v>
      </c>
      <c r="BN290" s="17"/>
      <c r="CE290" s="2">
        <v>21.4</v>
      </c>
      <c r="CF290" s="2">
        <v>18</v>
      </c>
      <c r="CG290" s="2">
        <v>0.84</v>
      </c>
      <c r="CH290" s="2">
        <v>6.4000000000000001E-2</v>
      </c>
      <c r="CI290" s="2">
        <v>21</v>
      </c>
      <c r="CJ290" s="2">
        <v>3.5999999999999997E-2</v>
      </c>
      <c r="CK290" s="2">
        <v>13</v>
      </c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>
        <v>2.74</v>
      </c>
      <c r="CX290" s="2">
        <v>1.96</v>
      </c>
      <c r="CY290" s="2">
        <v>1.54</v>
      </c>
      <c r="CZ290" s="2">
        <v>43.9</v>
      </c>
      <c r="DA290" s="2">
        <v>0.78</v>
      </c>
      <c r="DB290" s="2">
        <v>27.5</v>
      </c>
      <c r="DC290" s="2">
        <v>0.96</v>
      </c>
      <c r="DD290" s="2">
        <v>35.1</v>
      </c>
      <c r="DE290" s="2">
        <v>21.9</v>
      </c>
      <c r="DF290" s="2">
        <v>13.2</v>
      </c>
      <c r="DG290" s="2">
        <v>0.42</v>
      </c>
      <c r="DH290" s="2"/>
      <c r="DI290" s="3">
        <v>13.2</v>
      </c>
      <c r="DJ290" s="2">
        <v>14.1</v>
      </c>
      <c r="DK290" s="3">
        <v>0.35</v>
      </c>
      <c r="DL290" s="2">
        <v>5.8000000000000003E-2</v>
      </c>
      <c r="DM290" s="2"/>
      <c r="DN290" s="2"/>
      <c r="DO290" s="2"/>
      <c r="DP290" s="19"/>
      <c r="DX290" s="5">
        <v>2.74</v>
      </c>
      <c r="DY290" s="5">
        <v>1.95</v>
      </c>
      <c r="DZ290" s="5">
        <v>1.5</v>
      </c>
      <c r="EA290" s="5">
        <v>45.1</v>
      </c>
      <c r="EB290" s="5">
        <v>0.82</v>
      </c>
      <c r="EC290" s="5">
        <v>29.7</v>
      </c>
      <c r="ED290" s="5">
        <v>0.99</v>
      </c>
      <c r="EE290" s="5">
        <v>35.1</v>
      </c>
      <c r="EF290" s="5">
        <v>21.9</v>
      </c>
      <c r="EG290" s="5">
        <v>13.2</v>
      </c>
      <c r="EH290" s="5">
        <v>0.59</v>
      </c>
      <c r="EJ290" s="22">
        <v>4.3</v>
      </c>
      <c r="EK290" s="22">
        <v>4.5999999999999996</v>
      </c>
      <c r="EL290" s="22">
        <v>0.33</v>
      </c>
      <c r="EM290" s="5">
        <v>0.02</v>
      </c>
      <c r="EO290" s="2"/>
      <c r="EP290" s="2"/>
      <c r="EQ290" s="19"/>
      <c r="EY290" s="2">
        <v>2.74</v>
      </c>
      <c r="EZ290" s="2">
        <v>1.89</v>
      </c>
      <c r="FA290" s="2">
        <v>1.43</v>
      </c>
      <c r="FB290" s="2">
        <v>47.9</v>
      </c>
      <c r="FC290" s="2">
        <v>0.92</v>
      </c>
      <c r="FD290" s="2">
        <v>32.5</v>
      </c>
      <c r="FE290" s="2">
        <v>0.97</v>
      </c>
      <c r="FF290" s="2">
        <v>35.1</v>
      </c>
      <c r="FG290" s="2">
        <v>21.9</v>
      </c>
      <c r="FH290" s="2">
        <v>13.2</v>
      </c>
      <c r="FI290" s="2">
        <v>0.8</v>
      </c>
      <c r="FK290" s="22">
        <v>4.3</v>
      </c>
      <c r="FL290" s="22">
        <v>4.7</v>
      </c>
      <c r="FM290" s="22">
        <v>0.46</v>
      </c>
      <c r="FN290" s="5">
        <v>1.9E-2</v>
      </c>
      <c r="FO290" s="5">
        <v>4.5999999999999996</v>
      </c>
      <c r="FP290" s="5">
        <v>3</v>
      </c>
      <c r="FQ290" s="5">
        <v>0.65</v>
      </c>
      <c r="FR290" s="5">
        <f t="shared" si="20"/>
        <v>3.5</v>
      </c>
      <c r="FS290" s="5">
        <v>1.2E-2</v>
      </c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>
        <v>2.74</v>
      </c>
      <c r="GF290" s="2">
        <v>1.89</v>
      </c>
      <c r="GG290" s="2">
        <v>1.41</v>
      </c>
      <c r="GH290" s="2">
        <v>48.5</v>
      </c>
      <c r="GI290" s="2">
        <v>0.94</v>
      </c>
      <c r="GJ290" s="2">
        <v>33.700000000000003</v>
      </c>
      <c r="GK290" s="2">
        <v>0.98</v>
      </c>
      <c r="GL290" s="2">
        <v>35.1</v>
      </c>
      <c r="GM290" s="2">
        <v>21.9</v>
      </c>
      <c r="GN290" s="2">
        <v>13.2</v>
      </c>
      <c r="GO290" s="2">
        <v>0.89</v>
      </c>
      <c r="GP290" s="2"/>
      <c r="GQ290" s="2">
        <v>2.5</v>
      </c>
      <c r="GR290" s="2">
        <v>2.8</v>
      </c>
      <c r="GS290" s="3">
        <v>0.42</v>
      </c>
      <c r="GT290" s="2">
        <v>1.2999999999999999E-2</v>
      </c>
      <c r="GU290" s="2">
        <v>3</v>
      </c>
      <c r="GV290" s="2">
        <v>2</v>
      </c>
      <c r="GW290" s="2">
        <v>0.66</v>
      </c>
      <c r="GX290" s="5">
        <f t="shared" si="21"/>
        <v>2</v>
      </c>
      <c r="GY290" s="2">
        <v>7.0000000000000001E-3</v>
      </c>
    </row>
    <row r="291" spans="1:207" s="5" customFormat="1" ht="11.95" customHeight="1" x14ac:dyDescent="0.3">
      <c r="A291" s="10" t="s">
        <v>269</v>
      </c>
      <c r="B291" s="11">
        <v>13</v>
      </c>
      <c r="C291" s="12">
        <v>17.8</v>
      </c>
      <c r="D291" s="13" t="s">
        <v>415</v>
      </c>
      <c r="E291" s="14" t="s">
        <v>464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15">
        <v>2.71</v>
      </c>
      <c r="R291" s="15">
        <v>2.08</v>
      </c>
      <c r="S291" s="15">
        <v>1.73</v>
      </c>
      <c r="T291" s="16">
        <v>36.299999999999997</v>
      </c>
      <c r="U291" s="15">
        <v>0.56999999999999995</v>
      </c>
      <c r="V291" s="16">
        <v>20.399999999999999</v>
      </c>
      <c r="W291" s="15">
        <v>0.97</v>
      </c>
      <c r="X291" s="16">
        <v>38.200000000000003</v>
      </c>
      <c r="Y291" s="16">
        <v>23.8</v>
      </c>
      <c r="Z291" s="16">
        <v>14.4</v>
      </c>
      <c r="AA291" s="15">
        <v>-0.24</v>
      </c>
      <c r="AB291" s="15"/>
      <c r="AC291" s="15"/>
      <c r="AD291" s="4"/>
      <c r="AE291" s="15"/>
      <c r="AF291" s="4"/>
      <c r="AG291" s="6"/>
      <c r="AH291" s="6"/>
      <c r="AI291" s="2">
        <v>27.5</v>
      </c>
      <c r="AJ291" s="4">
        <v>30.3</v>
      </c>
      <c r="AK291" s="3">
        <v>0.25</v>
      </c>
      <c r="AL291" s="2">
        <v>0.16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15">
        <v>2.71</v>
      </c>
      <c r="AY291" s="15">
        <v>2.06</v>
      </c>
      <c r="AZ291" s="15">
        <v>1.69</v>
      </c>
      <c r="BA291" s="16">
        <v>37.700000000000003</v>
      </c>
      <c r="BB291" s="15">
        <v>0.61</v>
      </c>
      <c r="BC291" s="16">
        <v>22.4</v>
      </c>
      <c r="BD291" s="15">
        <v>1</v>
      </c>
      <c r="BE291" s="16">
        <v>38.200000000000003</v>
      </c>
      <c r="BF291" s="16">
        <v>23.8</v>
      </c>
      <c r="BG291" s="16">
        <v>14.4</v>
      </c>
      <c r="BH291" s="15">
        <v>-0.1</v>
      </c>
      <c r="BI291" s="4"/>
      <c r="BJ291" s="4">
        <v>24.6</v>
      </c>
      <c r="BK291" s="2">
        <v>24.6</v>
      </c>
      <c r="BL291" s="3">
        <v>0.32</v>
      </c>
      <c r="BM291" s="2">
        <v>0.13400000000000001</v>
      </c>
      <c r="BN291" s="17"/>
      <c r="CE291" s="2">
        <v>20.2</v>
      </c>
      <c r="CF291" s="2">
        <v>17.100000000000001</v>
      </c>
      <c r="CG291" s="2">
        <v>0.85</v>
      </c>
      <c r="CH291" s="2">
        <v>5.8999999999999997E-2</v>
      </c>
      <c r="CI291" s="2">
        <v>22</v>
      </c>
      <c r="CJ291" s="2">
        <v>3.2000000000000001E-2</v>
      </c>
      <c r="CK291" s="2">
        <v>14</v>
      </c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>
        <v>2.71</v>
      </c>
      <c r="CX291" s="2">
        <v>1.94</v>
      </c>
      <c r="CY291" s="2">
        <v>1.5</v>
      </c>
      <c r="CZ291" s="2">
        <v>44.6</v>
      </c>
      <c r="DA291" s="2">
        <v>0.8</v>
      </c>
      <c r="DB291" s="2">
        <v>29.2</v>
      </c>
      <c r="DC291" s="2">
        <v>0.98</v>
      </c>
      <c r="DD291" s="2">
        <v>38.200000000000003</v>
      </c>
      <c r="DE291" s="2">
        <v>23.8</v>
      </c>
      <c r="DF291" s="2">
        <v>14.4</v>
      </c>
      <c r="DG291" s="2">
        <v>0.38</v>
      </c>
      <c r="DH291" s="2"/>
      <c r="DI291" s="3">
        <v>12.4</v>
      </c>
      <c r="DJ291" s="2">
        <v>13.5</v>
      </c>
      <c r="DK291" s="3">
        <v>0.36</v>
      </c>
      <c r="DL291" s="2">
        <v>6.8000000000000005E-2</v>
      </c>
      <c r="DM291" s="2"/>
      <c r="DN291" s="2"/>
      <c r="DO291" s="2"/>
      <c r="DP291" s="19"/>
      <c r="DX291" s="5">
        <v>2.71</v>
      </c>
      <c r="DY291" s="5">
        <v>1.9</v>
      </c>
      <c r="DZ291" s="5">
        <v>1.43</v>
      </c>
      <c r="EA291" s="5">
        <v>47.2</v>
      </c>
      <c r="EB291" s="5">
        <v>0.89</v>
      </c>
      <c r="EC291" s="5">
        <v>32.700000000000003</v>
      </c>
      <c r="ED291" s="5">
        <v>0.99</v>
      </c>
      <c r="EE291" s="5">
        <v>38.200000000000003</v>
      </c>
      <c r="EF291" s="5">
        <v>23.8</v>
      </c>
      <c r="EG291" s="5">
        <v>14.4</v>
      </c>
      <c r="EH291" s="5">
        <v>0.62</v>
      </c>
      <c r="EJ291" s="22">
        <v>4.7</v>
      </c>
      <c r="EK291" s="22">
        <v>5.0999999999999996</v>
      </c>
      <c r="EL291" s="22">
        <v>0.35</v>
      </c>
      <c r="EM291" s="5">
        <v>1.2999999999999999E-2</v>
      </c>
      <c r="EO291" s="2"/>
      <c r="EP291" s="2"/>
      <c r="EQ291" s="19"/>
      <c r="EY291" s="2">
        <v>2.71</v>
      </c>
      <c r="EZ291" s="2">
        <v>1.87</v>
      </c>
      <c r="FA291" s="2">
        <v>1.38</v>
      </c>
      <c r="FB291" s="2">
        <v>49</v>
      </c>
      <c r="FC291" s="2">
        <v>0.96</v>
      </c>
      <c r="FD291" s="2">
        <v>35.200000000000003</v>
      </c>
      <c r="FE291" s="2">
        <v>0.99</v>
      </c>
      <c r="FF291" s="2">
        <v>38.200000000000003</v>
      </c>
      <c r="FG291" s="2">
        <v>23.8</v>
      </c>
      <c r="FH291" s="2">
        <v>14.4</v>
      </c>
      <c r="FI291" s="2">
        <v>0.79</v>
      </c>
      <c r="FK291" s="22">
        <v>4.7</v>
      </c>
      <c r="FL291" s="22">
        <v>5</v>
      </c>
      <c r="FM291" s="22">
        <v>0.43</v>
      </c>
      <c r="FN291" s="5">
        <v>1.2E-2</v>
      </c>
      <c r="FO291" s="5">
        <v>3.6</v>
      </c>
      <c r="FP291" s="5">
        <v>2.7</v>
      </c>
      <c r="FQ291" s="5">
        <v>0.75</v>
      </c>
      <c r="FR291" s="5">
        <f t="shared" si="20"/>
        <v>3.8</v>
      </c>
      <c r="FS291" s="5">
        <v>8.0000000000000002E-3</v>
      </c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>
        <v>2.71</v>
      </c>
      <c r="GF291" s="2">
        <v>1.87</v>
      </c>
      <c r="GG291" s="2">
        <v>1.39</v>
      </c>
      <c r="GH291" s="2">
        <v>48.7</v>
      </c>
      <c r="GI291" s="2">
        <v>0.95</v>
      </c>
      <c r="GJ291" s="2">
        <v>34.299999999999997</v>
      </c>
      <c r="GK291" s="2">
        <v>0.98</v>
      </c>
      <c r="GL291" s="2">
        <v>38.200000000000003</v>
      </c>
      <c r="GM291" s="2">
        <v>23.8</v>
      </c>
      <c r="GN291" s="2">
        <v>14.4</v>
      </c>
      <c r="GO291" s="2">
        <v>0.73</v>
      </c>
      <c r="GP291" s="2"/>
      <c r="GQ291" s="2">
        <v>4.2</v>
      </c>
      <c r="GR291" s="2">
        <v>4.7</v>
      </c>
      <c r="GS291" s="3">
        <v>0.39</v>
      </c>
      <c r="GT291" s="2">
        <v>1.6E-2</v>
      </c>
      <c r="GU291" s="2">
        <v>4.8</v>
      </c>
      <c r="GV291" s="2">
        <v>3.4</v>
      </c>
      <c r="GW291" s="2">
        <v>0.7</v>
      </c>
      <c r="GX291" s="5">
        <f t="shared" si="21"/>
        <v>3.3</v>
      </c>
      <c r="GY291" s="2">
        <v>8.9999999999999993E-3</v>
      </c>
    </row>
    <row r="292" spans="1:207" s="5" customFormat="1" ht="11.95" customHeight="1" x14ac:dyDescent="0.3">
      <c r="A292" s="10" t="s">
        <v>301</v>
      </c>
      <c r="B292" s="11">
        <v>15</v>
      </c>
      <c r="C292" s="12">
        <v>24.4</v>
      </c>
      <c r="D292" s="13" t="s">
        <v>415</v>
      </c>
      <c r="E292" s="14" t="s">
        <v>464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15">
        <v>2.73</v>
      </c>
      <c r="R292" s="15">
        <v>2.14</v>
      </c>
      <c r="S292" s="15">
        <v>1.82</v>
      </c>
      <c r="T292" s="16">
        <v>33.4</v>
      </c>
      <c r="U292" s="15">
        <v>0.5</v>
      </c>
      <c r="V292" s="16">
        <v>17.7</v>
      </c>
      <c r="W292" s="15">
        <v>0.96</v>
      </c>
      <c r="X292" s="16">
        <v>30</v>
      </c>
      <c r="Y292" s="16">
        <v>19.899999999999999</v>
      </c>
      <c r="Z292" s="16">
        <v>10.1</v>
      </c>
      <c r="AA292" s="15">
        <v>-0.22</v>
      </c>
      <c r="AB292" s="15"/>
      <c r="AC292" s="15"/>
      <c r="AD292" s="4"/>
      <c r="AE292" s="15"/>
      <c r="AF292" s="4"/>
      <c r="AG292" s="6"/>
      <c r="AH292" s="6"/>
      <c r="AI292" s="2">
        <v>27.9</v>
      </c>
      <c r="AJ292" s="4">
        <v>29.7</v>
      </c>
      <c r="AK292" s="3">
        <v>0.27</v>
      </c>
      <c r="AL292" s="2">
        <v>0.158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15">
        <v>2.73</v>
      </c>
      <c r="AY292" s="15">
        <v>2.13</v>
      </c>
      <c r="AZ292" s="15">
        <v>1.8</v>
      </c>
      <c r="BA292" s="16">
        <v>34.1</v>
      </c>
      <c r="BB292" s="15">
        <v>0.52</v>
      </c>
      <c r="BC292" s="16">
        <v>18.600000000000001</v>
      </c>
      <c r="BD292" s="15">
        <v>0.98</v>
      </c>
      <c r="BE292" s="16">
        <v>30</v>
      </c>
      <c r="BF292" s="16">
        <v>19.899999999999999</v>
      </c>
      <c r="BG292" s="16">
        <v>10.1</v>
      </c>
      <c r="BH292" s="15">
        <v>-0.13</v>
      </c>
      <c r="BI292" s="4"/>
      <c r="BJ292" s="4">
        <v>22.5</v>
      </c>
      <c r="BK292" s="2">
        <v>22.5</v>
      </c>
      <c r="BL292" s="3">
        <v>0.24</v>
      </c>
      <c r="BM292" s="2">
        <v>0.126</v>
      </c>
      <c r="BN292" s="17"/>
      <c r="CE292" s="2">
        <v>28.8</v>
      </c>
      <c r="CF292" s="2">
        <v>24.8</v>
      </c>
      <c r="CG292" s="2">
        <v>0.86</v>
      </c>
      <c r="CH292" s="2">
        <v>8.2000000000000003E-2</v>
      </c>
      <c r="CI292" s="2">
        <v>24</v>
      </c>
      <c r="CJ292" s="2">
        <v>4.7E-2</v>
      </c>
      <c r="CK292" s="2">
        <v>16</v>
      </c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>
        <v>2.73</v>
      </c>
      <c r="CX292" s="2">
        <v>2.0299999999999998</v>
      </c>
      <c r="CY292" s="2">
        <v>1.64</v>
      </c>
      <c r="CZ292" s="2">
        <v>39.9</v>
      </c>
      <c r="DA292" s="2">
        <v>0.66</v>
      </c>
      <c r="DB292" s="2">
        <v>23.8</v>
      </c>
      <c r="DC292" s="2">
        <v>0.98</v>
      </c>
      <c r="DD292" s="2">
        <v>30</v>
      </c>
      <c r="DE292" s="2">
        <v>19.899999999999999</v>
      </c>
      <c r="DF292" s="2">
        <v>10.1</v>
      </c>
      <c r="DG292" s="2">
        <v>0.39</v>
      </c>
      <c r="DH292" s="2"/>
      <c r="DI292" s="3">
        <v>15.7</v>
      </c>
      <c r="DJ292" s="2">
        <v>16.899999999999999</v>
      </c>
      <c r="DK292" s="3">
        <v>0.37</v>
      </c>
      <c r="DL292" s="2">
        <v>7.4999999999999997E-2</v>
      </c>
      <c r="DM292" s="2"/>
      <c r="DN292" s="2"/>
      <c r="DO292" s="2"/>
      <c r="DP292" s="19"/>
      <c r="DX292" s="5">
        <v>2.73</v>
      </c>
      <c r="DY292" s="5">
        <v>1.99</v>
      </c>
      <c r="DZ292" s="5">
        <v>1.57</v>
      </c>
      <c r="EA292" s="5">
        <v>42.4</v>
      </c>
      <c r="EB292" s="5">
        <v>0.74</v>
      </c>
      <c r="EC292" s="5">
        <v>26.6</v>
      </c>
      <c r="ED292" s="5">
        <v>0.99</v>
      </c>
      <c r="EE292" s="5">
        <v>30</v>
      </c>
      <c r="EF292" s="5">
        <v>19.899999999999999</v>
      </c>
      <c r="EG292" s="5">
        <v>10.1</v>
      </c>
      <c r="EH292" s="5">
        <v>0.66</v>
      </c>
      <c r="EJ292" s="22">
        <v>6.2</v>
      </c>
      <c r="EK292" s="22">
        <v>6.4</v>
      </c>
      <c r="EL292" s="22">
        <v>0.41</v>
      </c>
      <c r="EM292" s="5">
        <v>0.02</v>
      </c>
      <c r="EO292" s="2"/>
      <c r="EP292" s="2"/>
      <c r="EQ292" s="19"/>
      <c r="EY292" s="2">
        <v>2.73</v>
      </c>
      <c r="EZ292" s="2">
        <v>1.96</v>
      </c>
      <c r="FA292" s="2">
        <v>1.52</v>
      </c>
      <c r="FB292" s="2">
        <v>44.2</v>
      </c>
      <c r="FC292" s="2">
        <v>0.79</v>
      </c>
      <c r="FD292" s="2">
        <v>28.7</v>
      </c>
      <c r="FE292" s="2">
        <v>0.99</v>
      </c>
      <c r="FF292" s="2">
        <v>30</v>
      </c>
      <c r="FG292" s="2">
        <v>19.899999999999999</v>
      </c>
      <c r="FH292" s="2">
        <v>10.1</v>
      </c>
      <c r="FI292" s="2">
        <v>0.87</v>
      </c>
      <c r="FK292" s="22">
        <v>6.1</v>
      </c>
      <c r="FL292" s="22">
        <v>6.4</v>
      </c>
      <c r="FM292" s="22">
        <v>0.39</v>
      </c>
      <c r="FN292" s="5">
        <v>2.1000000000000001E-2</v>
      </c>
      <c r="FO292" s="5">
        <v>5.6</v>
      </c>
      <c r="FP292" s="5">
        <v>4</v>
      </c>
      <c r="FQ292" s="5">
        <v>0.71</v>
      </c>
      <c r="FR292" s="5">
        <f t="shared" si="20"/>
        <v>4.8</v>
      </c>
      <c r="FS292" s="5">
        <v>1.4E-2</v>
      </c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>
        <v>2.73</v>
      </c>
      <c r="GF292" s="2">
        <v>1.93</v>
      </c>
      <c r="GG292" s="2">
        <v>1.48</v>
      </c>
      <c r="GH292" s="2">
        <v>45.6</v>
      </c>
      <c r="GI292" s="2">
        <v>0.84</v>
      </c>
      <c r="GJ292" s="2">
        <v>30.1</v>
      </c>
      <c r="GK292" s="2">
        <v>0.98</v>
      </c>
      <c r="GL292" s="2">
        <v>30</v>
      </c>
      <c r="GM292" s="2">
        <v>19.899999999999999</v>
      </c>
      <c r="GN292" s="2">
        <v>10.1</v>
      </c>
      <c r="GO292" s="2">
        <v>1.01</v>
      </c>
      <c r="GP292" s="2"/>
      <c r="GQ292" s="2">
        <v>3.3</v>
      </c>
      <c r="GR292" s="2">
        <v>3.7</v>
      </c>
      <c r="GS292" s="3">
        <v>0.39</v>
      </c>
      <c r="GT292" s="2">
        <v>1.2999999999999999E-2</v>
      </c>
      <c r="GU292" s="2">
        <v>2.8</v>
      </c>
      <c r="GV292" s="2">
        <v>1.9</v>
      </c>
      <c r="GW292" s="2">
        <v>0.66</v>
      </c>
      <c r="GX292" s="5">
        <f t="shared" si="21"/>
        <v>2.6</v>
      </c>
      <c r="GY292" s="2">
        <v>7.0000000000000001E-3</v>
      </c>
    </row>
    <row r="293" spans="1:207" s="5" customFormat="1" ht="11.95" customHeight="1" x14ac:dyDescent="0.3">
      <c r="A293" s="10" t="s">
        <v>62</v>
      </c>
      <c r="B293" s="10" t="s">
        <v>429</v>
      </c>
      <c r="C293" s="12">
        <v>18.8</v>
      </c>
      <c r="D293" s="13" t="s">
        <v>415</v>
      </c>
      <c r="E293" s="14" t="s">
        <v>464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15">
        <v>2.72</v>
      </c>
      <c r="R293" s="15">
        <v>2.11</v>
      </c>
      <c r="S293" s="15">
        <v>1.78</v>
      </c>
      <c r="T293" s="16">
        <v>34.700000000000003</v>
      </c>
      <c r="U293" s="15">
        <v>0.53</v>
      </c>
      <c r="V293" s="16">
        <v>18.8</v>
      </c>
      <c r="W293" s="15">
        <v>0.96</v>
      </c>
      <c r="X293" s="16">
        <v>36.200000000000003</v>
      </c>
      <c r="Y293" s="16">
        <v>22.9</v>
      </c>
      <c r="Z293" s="16">
        <v>13.3</v>
      </c>
      <c r="AA293" s="15">
        <v>-0.31</v>
      </c>
      <c r="AB293" s="15"/>
      <c r="AC293" s="15"/>
      <c r="AD293" s="4"/>
      <c r="AE293" s="15"/>
      <c r="AF293" s="4"/>
      <c r="AG293" s="6"/>
      <c r="AH293" s="6"/>
      <c r="AI293" s="4"/>
      <c r="AJ293" s="4"/>
      <c r="AK293" s="4"/>
      <c r="AL293" s="7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15">
        <v>2.72</v>
      </c>
      <c r="AY293" s="15">
        <v>2.12</v>
      </c>
      <c r="AZ293" s="15">
        <v>1.78</v>
      </c>
      <c r="BA293" s="16">
        <v>34.6</v>
      </c>
      <c r="BB293" s="15">
        <v>0.53</v>
      </c>
      <c r="BC293" s="16">
        <v>19.3</v>
      </c>
      <c r="BD293" s="15">
        <v>0.99</v>
      </c>
      <c r="BE293" s="16">
        <v>36.200000000000003</v>
      </c>
      <c r="BF293" s="16">
        <v>22.9</v>
      </c>
      <c r="BG293" s="16">
        <v>13.3</v>
      </c>
      <c r="BH293" s="15">
        <v>-0.27</v>
      </c>
      <c r="BI293" s="4"/>
      <c r="BJ293" s="4"/>
      <c r="BK293" s="4"/>
      <c r="BL293" s="8"/>
      <c r="BN293" s="20">
        <v>8.4599999999999995E-2</v>
      </c>
      <c r="BO293" s="21">
        <v>1.67E-3</v>
      </c>
      <c r="BP293" s="5">
        <v>8.747211542374649E-6</v>
      </c>
      <c r="BQ293" s="5">
        <v>165</v>
      </c>
      <c r="BR293" s="5">
        <v>0.64</v>
      </c>
      <c r="BS293" s="5">
        <v>17800</v>
      </c>
      <c r="BT293" s="5">
        <v>0.754</v>
      </c>
      <c r="BU293" s="5">
        <v>24300</v>
      </c>
      <c r="BV293" s="5">
        <v>75</v>
      </c>
      <c r="BW293" s="5">
        <v>28</v>
      </c>
      <c r="BX293" s="2">
        <v>48</v>
      </c>
      <c r="BY293" s="2">
        <v>15</v>
      </c>
      <c r="BZ293" s="5">
        <v>72800</v>
      </c>
      <c r="CA293" s="5">
        <v>0.18</v>
      </c>
      <c r="CB293" s="5">
        <v>-0.2</v>
      </c>
      <c r="CC293" s="5">
        <v>1.625</v>
      </c>
      <c r="CD293" s="5">
        <v>159.99999999999997</v>
      </c>
      <c r="FR293" s="5" t="str">
        <f t="shared" si="20"/>
        <v/>
      </c>
      <c r="GX293" s="5" t="str">
        <f t="shared" si="21"/>
        <v/>
      </c>
    </row>
    <row r="294" spans="1:207" s="5" customFormat="1" ht="11.95" customHeight="1" x14ac:dyDescent="0.3">
      <c r="A294" s="10" t="s">
        <v>64</v>
      </c>
      <c r="B294" s="10" t="s">
        <v>429</v>
      </c>
      <c r="C294" s="12">
        <v>21.8</v>
      </c>
      <c r="D294" s="13" t="s">
        <v>415</v>
      </c>
      <c r="E294" s="14" t="s">
        <v>464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15">
        <v>2.73</v>
      </c>
      <c r="R294" s="15">
        <v>2.13</v>
      </c>
      <c r="S294" s="15">
        <v>1.81</v>
      </c>
      <c r="T294" s="16">
        <v>33.799999999999997</v>
      </c>
      <c r="U294" s="15">
        <v>0.51</v>
      </c>
      <c r="V294" s="16">
        <v>17.899999999999999</v>
      </c>
      <c r="W294" s="15">
        <v>0.96</v>
      </c>
      <c r="X294" s="16">
        <v>33.200000000000003</v>
      </c>
      <c r="Y294" s="16">
        <v>21</v>
      </c>
      <c r="Z294" s="16">
        <v>12.2</v>
      </c>
      <c r="AA294" s="15">
        <v>-0.25</v>
      </c>
      <c r="AB294" s="15"/>
      <c r="AC294" s="15"/>
      <c r="AD294" s="4"/>
      <c r="AE294" s="15"/>
      <c r="AF294" s="4"/>
      <c r="AG294" s="6"/>
      <c r="AH294" s="6"/>
      <c r="AI294" s="4"/>
      <c r="AJ294" s="4"/>
      <c r="AK294" s="4"/>
      <c r="AL294" s="7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15">
        <v>2.73</v>
      </c>
      <c r="AY294" s="15">
        <v>2.14</v>
      </c>
      <c r="AZ294" s="15">
        <v>1.81</v>
      </c>
      <c r="BA294" s="16">
        <v>33.799999999999997</v>
      </c>
      <c r="BB294" s="15">
        <v>0.51</v>
      </c>
      <c r="BC294" s="16">
        <v>18.3</v>
      </c>
      <c r="BD294" s="15">
        <v>0.98</v>
      </c>
      <c r="BE294" s="16">
        <v>33.200000000000003</v>
      </c>
      <c r="BF294" s="16">
        <v>21</v>
      </c>
      <c r="BG294" s="16">
        <v>12.2</v>
      </c>
      <c r="BH294" s="15">
        <v>-0.22</v>
      </c>
      <c r="BI294" s="4"/>
      <c r="BJ294" s="4"/>
      <c r="BK294" s="4"/>
      <c r="BL294" s="8"/>
      <c r="BN294" s="20">
        <v>0.1024</v>
      </c>
      <c r="BO294" s="21">
        <v>1.3600000000000001E-3</v>
      </c>
      <c r="BP294" s="5">
        <v>1.160487064035171E-5</v>
      </c>
      <c r="BQ294" s="5">
        <v>165</v>
      </c>
      <c r="BR294" s="5">
        <v>0.62</v>
      </c>
      <c r="BS294" s="5">
        <v>18400</v>
      </c>
      <c r="BT294" s="5">
        <v>0.65300000000000002</v>
      </c>
      <c r="BU294" s="5">
        <v>23600</v>
      </c>
      <c r="BV294" s="5">
        <v>89</v>
      </c>
      <c r="BW294" s="5">
        <v>25</v>
      </c>
      <c r="BX294" s="2">
        <v>56</v>
      </c>
      <c r="BY294" s="2">
        <v>18</v>
      </c>
      <c r="BZ294" s="5">
        <v>83200</v>
      </c>
      <c r="CA294" s="5">
        <v>0.19</v>
      </c>
      <c r="CB294" s="5">
        <v>-0.1</v>
      </c>
      <c r="CC294" s="5">
        <v>2.1259999999999999</v>
      </c>
      <c r="CD294" s="5">
        <v>321</v>
      </c>
      <c r="FR294" s="5" t="str">
        <f t="shared" si="20"/>
        <v/>
      </c>
      <c r="GX294" s="5" t="str">
        <f t="shared" si="21"/>
        <v/>
      </c>
    </row>
    <row r="295" spans="1:207" s="5" customFormat="1" ht="11.95" customHeight="1" x14ac:dyDescent="0.3">
      <c r="A295" s="10" t="s">
        <v>70</v>
      </c>
      <c r="B295" s="10" t="s">
        <v>429</v>
      </c>
      <c r="C295" s="12">
        <v>33.4</v>
      </c>
      <c r="D295" s="13" t="s">
        <v>415</v>
      </c>
      <c r="E295" s="14" t="s">
        <v>464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15">
        <v>2.73</v>
      </c>
      <c r="R295" s="15">
        <v>2.12</v>
      </c>
      <c r="S295" s="15">
        <v>1.86</v>
      </c>
      <c r="T295" s="16">
        <v>32</v>
      </c>
      <c r="U295" s="15">
        <v>0.47</v>
      </c>
      <c r="V295" s="16">
        <v>14.2</v>
      </c>
      <c r="W295" s="15">
        <v>0.82</v>
      </c>
      <c r="X295" s="16">
        <v>30.3</v>
      </c>
      <c r="Y295" s="16">
        <v>18.899999999999999</v>
      </c>
      <c r="Z295" s="16">
        <v>11.4</v>
      </c>
      <c r="AA295" s="15">
        <v>-0.41</v>
      </c>
      <c r="AB295" s="15"/>
      <c r="AC295" s="15"/>
      <c r="AD295" s="4"/>
      <c r="AE295" s="15"/>
      <c r="AF295" s="4"/>
      <c r="AG295" s="6"/>
      <c r="AH295" s="6"/>
      <c r="AI295" s="4"/>
      <c r="AJ295" s="4"/>
      <c r="AK295" s="4"/>
      <c r="AL295" s="7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15">
        <v>2.73</v>
      </c>
      <c r="AY295" s="15">
        <v>2.14</v>
      </c>
      <c r="AZ295" s="15">
        <v>1.8</v>
      </c>
      <c r="BA295" s="16">
        <v>34</v>
      </c>
      <c r="BB295" s="15">
        <v>0.52</v>
      </c>
      <c r="BC295" s="16">
        <v>18.7</v>
      </c>
      <c r="BD295" s="15">
        <v>0.99</v>
      </c>
      <c r="BE295" s="16">
        <v>30.3</v>
      </c>
      <c r="BF295" s="16">
        <v>18.899999999999999</v>
      </c>
      <c r="BG295" s="16">
        <v>11.4</v>
      </c>
      <c r="BH295" s="15">
        <v>-0.02</v>
      </c>
      <c r="BI295" s="4"/>
      <c r="BJ295" s="4"/>
      <c r="BK295" s="4"/>
      <c r="BL295" s="8"/>
      <c r="BN295" s="20">
        <v>9.6199999999999994E-2</v>
      </c>
      <c r="BO295" s="21">
        <v>1.92E-3</v>
      </c>
      <c r="BP295" s="5">
        <v>1.4140170431519639E-5</v>
      </c>
      <c r="BQ295" s="5">
        <v>165</v>
      </c>
      <c r="BR295" s="5">
        <v>0.64</v>
      </c>
      <c r="BS295" s="5">
        <v>15000</v>
      </c>
      <c r="BT295" s="5">
        <v>0.751</v>
      </c>
      <c r="BU295" s="5">
        <v>24000</v>
      </c>
      <c r="BV295" s="5">
        <v>78</v>
      </c>
      <c r="BW295" s="5">
        <v>28</v>
      </c>
      <c r="BX295" s="2">
        <v>39</v>
      </c>
      <c r="BY295" s="2">
        <v>15</v>
      </c>
      <c r="BZ295" s="5">
        <v>76500</v>
      </c>
      <c r="CA295" s="5">
        <v>0.2</v>
      </c>
      <c r="CB295" s="5">
        <v>-0.3</v>
      </c>
      <c r="CC295" s="5">
        <v>1.88</v>
      </c>
      <c r="CD295" s="5">
        <v>351</v>
      </c>
      <c r="FR295" s="5" t="str">
        <f t="shared" si="20"/>
        <v/>
      </c>
      <c r="GX295" s="5" t="str">
        <f t="shared" si="21"/>
        <v/>
      </c>
    </row>
    <row r="296" spans="1:207" s="5" customFormat="1" ht="11.95" customHeight="1" x14ac:dyDescent="0.3">
      <c r="A296" s="10" t="s">
        <v>99</v>
      </c>
      <c r="B296" s="10" t="s">
        <v>431</v>
      </c>
      <c r="C296" s="12">
        <v>33.4</v>
      </c>
      <c r="D296" s="13" t="s">
        <v>415</v>
      </c>
      <c r="E296" s="14" t="s">
        <v>464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15">
        <v>2.72</v>
      </c>
      <c r="R296" s="15">
        <v>2.1</v>
      </c>
      <c r="S296" s="15">
        <v>1.79</v>
      </c>
      <c r="T296" s="16">
        <v>34.1</v>
      </c>
      <c r="U296" s="15">
        <v>0.52</v>
      </c>
      <c r="V296" s="16">
        <v>17.2</v>
      </c>
      <c r="W296" s="15">
        <v>0.9</v>
      </c>
      <c r="X296" s="16">
        <v>29.1</v>
      </c>
      <c r="Y296" s="16">
        <v>20.6</v>
      </c>
      <c r="Z296" s="16">
        <v>8.5</v>
      </c>
      <c r="AA296" s="15">
        <v>-0.4</v>
      </c>
      <c r="AB296" s="15"/>
      <c r="AC296" s="15"/>
      <c r="AD296" s="4"/>
      <c r="AE296" s="15"/>
      <c r="AF296" s="4"/>
      <c r="AG296" s="6"/>
      <c r="AH296" s="6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15">
        <v>2.72</v>
      </c>
      <c r="AY296" s="15">
        <v>2.09</v>
      </c>
      <c r="AZ296" s="15">
        <v>1.73</v>
      </c>
      <c r="BA296" s="16">
        <v>36.6</v>
      </c>
      <c r="BB296" s="15">
        <v>0.57999999999999996</v>
      </c>
      <c r="BC296" s="16">
        <v>21.2</v>
      </c>
      <c r="BD296" s="15">
        <v>1</v>
      </c>
      <c r="BE296" s="16">
        <v>29.1</v>
      </c>
      <c r="BF296" s="16">
        <v>20.6</v>
      </c>
      <c r="BG296" s="16">
        <v>8.5</v>
      </c>
      <c r="BH296" s="15">
        <v>7.0000000000000007E-2</v>
      </c>
      <c r="BI296" s="4"/>
      <c r="BJ296" s="4"/>
      <c r="BK296" s="4"/>
      <c r="BL296" s="8"/>
      <c r="BN296" s="20">
        <v>0.16339999999999999</v>
      </c>
      <c r="BO296" s="21">
        <v>1.74E-3</v>
      </c>
      <c r="BP296" s="5">
        <v>2.2388990289038119E-5</v>
      </c>
      <c r="BQ296" s="5">
        <v>165</v>
      </c>
      <c r="BR296" s="5">
        <v>0.62</v>
      </c>
      <c r="BS296" s="5">
        <v>13300</v>
      </c>
      <c r="BT296" s="5">
        <v>0.71</v>
      </c>
      <c r="BU296" s="5">
        <v>24400</v>
      </c>
      <c r="BV296" s="5">
        <v>61</v>
      </c>
      <c r="BW296" s="5">
        <v>26</v>
      </c>
      <c r="BX296" s="2">
        <v>40</v>
      </c>
      <c r="BY296" s="2">
        <v>18</v>
      </c>
      <c r="BZ296" s="5">
        <v>67300</v>
      </c>
      <c r="CA296" s="5">
        <v>0.18</v>
      </c>
      <c r="CB296" s="5">
        <v>-1.1000000000000001</v>
      </c>
      <c r="CC296" s="5">
        <v>1.665</v>
      </c>
      <c r="CD296" s="5">
        <v>264</v>
      </c>
      <c r="FR296" s="5" t="str">
        <f t="shared" si="20"/>
        <v/>
      </c>
      <c r="GX296" s="5" t="str">
        <f t="shared" si="21"/>
        <v/>
      </c>
    </row>
    <row r="297" spans="1:207" s="5" customFormat="1" ht="11.95" customHeight="1" x14ac:dyDescent="0.3">
      <c r="A297" s="10" t="s">
        <v>257</v>
      </c>
      <c r="B297" s="10" t="s">
        <v>444</v>
      </c>
      <c r="C297" s="12">
        <v>18.8</v>
      </c>
      <c r="D297" s="13" t="s">
        <v>415</v>
      </c>
      <c r="E297" s="14" t="s">
        <v>464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15">
        <v>2.72</v>
      </c>
      <c r="R297" s="15">
        <v>2.13</v>
      </c>
      <c r="S297" s="15">
        <v>1.81</v>
      </c>
      <c r="T297" s="16">
        <v>33.299999999999997</v>
      </c>
      <c r="U297" s="15">
        <v>0.5</v>
      </c>
      <c r="V297" s="16">
        <v>17.399999999999999</v>
      </c>
      <c r="W297" s="15">
        <v>0.95</v>
      </c>
      <c r="X297" s="16">
        <v>36.700000000000003</v>
      </c>
      <c r="Y297" s="16">
        <v>23.2</v>
      </c>
      <c r="Z297" s="16">
        <v>13.5</v>
      </c>
      <c r="AA297" s="15">
        <v>-0.43</v>
      </c>
      <c r="AB297" s="15"/>
      <c r="AC297" s="15"/>
      <c r="AD297" s="4"/>
      <c r="AE297" s="15"/>
      <c r="AF297" s="4"/>
      <c r="AG297" s="6"/>
      <c r="AH297" s="6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15">
        <v>2.72</v>
      </c>
      <c r="AY297" s="15">
        <v>2.15</v>
      </c>
      <c r="AZ297" s="15">
        <v>1.81</v>
      </c>
      <c r="BA297" s="16">
        <v>33.299999999999997</v>
      </c>
      <c r="BB297" s="15">
        <v>0.5</v>
      </c>
      <c r="BC297" s="16">
        <v>18.3</v>
      </c>
      <c r="BD297" s="15">
        <v>1</v>
      </c>
      <c r="BE297" s="16">
        <v>36.700000000000003</v>
      </c>
      <c r="BF297" s="16">
        <v>23.2</v>
      </c>
      <c r="BG297" s="16">
        <v>13.5</v>
      </c>
      <c r="BH297" s="15">
        <v>-0.36</v>
      </c>
      <c r="BI297" s="4"/>
      <c r="BJ297" s="4"/>
      <c r="BK297" s="4"/>
      <c r="BL297" s="8"/>
      <c r="BN297" s="20">
        <v>0.12089999999999999</v>
      </c>
      <c r="BO297" s="21">
        <v>1.67E-3</v>
      </c>
      <c r="BP297" s="5">
        <v>1.496943851490008E-5</v>
      </c>
      <c r="BQ297" s="5">
        <v>165</v>
      </c>
      <c r="BR297" s="5">
        <v>0.62</v>
      </c>
      <c r="BS297" s="5">
        <v>17900</v>
      </c>
      <c r="BT297" s="5">
        <v>0.77500000000000002</v>
      </c>
      <c r="BU297" s="5">
        <v>25100</v>
      </c>
      <c r="BV297" s="5">
        <v>87</v>
      </c>
      <c r="BW297" s="5">
        <v>29</v>
      </c>
      <c r="BX297" s="2">
        <v>37</v>
      </c>
      <c r="BY297" s="2">
        <v>17</v>
      </c>
      <c r="BZ297" s="5">
        <v>89600</v>
      </c>
      <c r="CA297" s="5">
        <v>0.22</v>
      </c>
      <c r="CB297" s="5">
        <v>-0.7</v>
      </c>
      <c r="CC297" s="5">
        <v>2.2989999999999999</v>
      </c>
      <c r="CD297" s="5">
        <v>252</v>
      </c>
      <c r="FR297" s="5" t="str">
        <f t="shared" si="20"/>
        <v/>
      </c>
      <c r="GX297" s="5" t="str">
        <f t="shared" si="21"/>
        <v/>
      </c>
    </row>
    <row r="298" spans="1:207" s="5" customFormat="1" ht="11.95" customHeight="1" x14ac:dyDescent="0.3">
      <c r="A298" s="10" t="s">
        <v>300</v>
      </c>
      <c r="B298" s="10" t="s">
        <v>447</v>
      </c>
      <c r="C298" s="12">
        <v>23.8</v>
      </c>
      <c r="D298" s="13" t="s">
        <v>415</v>
      </c>
      <c r="E298" s="14" t="s">
        <v>464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15">
        <v>2.73</v>
      </c>
      <c r="R298" s="15">
        <v>2.13</v>
      </c>
      <c r="S298" s="15">
        <v>1.81</v>
      </c>
      <c r="T298" s="16">
        <v>33.5</v>
      </c>
      <c r="U298" s="15">
        <v>0.5</v>
      </c>
      <c r="V298" s="16">
        <v>17.399999999999999</v>
      </c>
      <c r="W298" s="15">
        <v>0.94</v>
      </c>
      <c r="X298" s="16">
        <v>32</v>
      </c>
      <c r="Y298" s="16">
        <v>20.2</v>
      </c>
      <c r="Z298" s="16">
        <v>11.8</v>
      </c>
      <c r="AA298" s="15">
        <v>-0.24</v>
      </c>
      <c r="AB298" s="15"/>
      <c r="AC298" s="15"/>
      <c r="AD298" s="4"/>
      <c r="AE298" s="15"/>
      <c r="AF298" s="4"/>
      <c r="AG298" s="6"/>
      <c r="AH298" s="6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15">
        <v>2.73</v>
      </c>
      <c r="AY298" s="15">
        <v>2.15</v>
      </c>
      <c r="AZ298" s="15">
        <v>1.82</v>
      </c>
      <c r="BA298" s="16">
        <v>33.299999999999997</v>
      </c>
      <c r="BB298" s="15">
        <v>0.5</v>
      </c>
      <c r="BC298" s="16">
        <v>18.100000000000001</v>
      </c>
      <c r="BD298" s="15">
        <v>0.99</v>
      </c>
      <c r="BE298" s="16">
        <v>32</v>
      </c>
      <c r="BF298" s="16">
        <v>20.2</v>
      </c>
      <c r="BG298" s="16">
        <v>11.8</v>
      </c>
      <c r="BH298" s="15">
        <v>-0.18</v>
      </c>
      <c r="BI298" s="4"/>
      <c r="BJ298" s="4"/>
      <c r="BK298" s="4"/>
      <c r="BL298" s="8"/>
      <c r="BN298" s="20">
        <v>8.9399999999999993E-2</v>
      </c>
      <c r="BO298" s="21">
        <v>1.2199999999999999E-3</v>
      </c>
      <c r="BP298" s="5">
        <v>1.057318596376397E-5</v>
      </c>
      <c r="BQ298" s="5">
        <v>165</v>
      </c>
      <c r="BR298" s="5">
        <v>0.64</v>
      </c>
      <c r="BS298" s="5">
        <v>16600</v>
      </c>
      <c r="BT298" s="5">
        <v>0.81200000000000006</v>
      </c>
      <c r="BU298" s="5">
        <v>23700</v>
      </c>
      <c r="BV298" s="5">
        <v>83</v>
      </c>
      <c r="BW298" s="5">
        <v>26</v>
      </c>
      <c r="BX298" s="2">
        <v>41</v>
      </c>
      <c r="BY298" s="2">
        <v>15</v>
      </c>
      <c r="BZ298" s="5">
        <v>77600</v>
      </c>
      <c r="CA298" s="5">
        <v>0.23</v>
      </c>
      <c r="CB298" s="5">
        <v>-0.6</v>
      </c>
      <c r="CC298" s="5">
        <v>1.746</v>
      </c>
      <c r="CD298" s="5">
        <v>238.00000000000006</v>
      </c>
      <c r="FR298" s="5" t="str">
        <f t="shared" si="20"/>
        <v/>
      </c>
      <c r="GX298" s="5" t="str">
        <f t="shared" si="21"/>
        <v/>
      </c>
    </row>
    <row r="299" spans="1:207" s="5" customFormat="1" ht="11.95" customHeight="1" x14ac:dyDescent="0.3">
      <c r="A299" s="10" t="s">
        <v>51</v>
      </c>
      <c r="B299" s="11">
        <v>1</v>
      </c>
      <c r="C299" s="12">
        <v>7.8</v>
      </c>
      <c r="D299" s="13" t="s">
        <v>409</v>
      </c>
      <c r="E299" s="14" t="s">
        <v>461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15">
        <v>2.73</v>
      </c>
      <c r="R299" s="15">
        <v>2.0099999999999998</v>
      </c>
      <c r="S299" s="15">
        <v>1.6</v>
      </c>
      <c r="T299" s="16">
        <v>41.2</v>
      </c>
      <c r="U299" s="15">
        <v>0.7</v>
      </c>
      <c r="V299" s="16">
        <v>25.3</v>
      </c>
      <c r="W299" s="15">
        <v>0.98</v>
      </c>
      <c r="X299" s="16">
        <v>34.4</v>
      </c>
      <c r="Y299" s="16">
        <v>25</v>
      </c>
      <c r="Z299" s="16">
        <v>9.4</v>
      </c>
      <c r="AA299" s="15">
        <v>0.03</v>
      </c>
      <c r="AB299" s="15"/>
      <c r="AC299" s="15"/>
      <c r="AD299" s="4"/>
      <c r="AE299" s="15"/>
      <c r="AF299" s="4"/>
      <c r="AG299" s="6"/>
      <c r="AH299" s="6"/>
      <c r="AI299" s="2">
        <v>18.5</v>
      </c>
      <c r="AJ299" s="4">
        <v>19</v>
      </c>
      <c r="AK299" s="3">
        <v>0.31</v>
      </c>
      <c r="AL299" s="2">
        <v>0.114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15">
        <v>2.73</v>
      </c>
      <c r="AY299" s="15">
        <v>2</v>
      </c>
      <c r="AZ299" s="15">
        <v>1.58</v>
      </c>
      <c r="BA299" s="16">
        <v>42.2</v>
      </c>
      <c r="BB299" s="15">
        <v>0.73</v>
      </c>
      <c r="BC299" s="16">
        <v>26.5</v>
      </c>
      <c r="BD299" s="15">
        <v>0.99</v>
      </c>
      <c r="BE299" s="16">
        <v>34.4</v>
      </c>
      <c r="BF299" s="16">
        <v>25</v>
      </c>
      <c r="BG299" s="16">
        <v>9.4</v>
      </c>
      <c r="BH299" s="15">
        <v>0.16</v>
      </c>
      <c r="BI299" s="4"/>
      <c r="BJ299" s="4">
        <v>13.9</v>
      </c>
      <c r="BK299" s="2">
        <v>13.9</v>
      </c>
      <c r="BL299" s="3">
        <v>0.3</v>
      </c>
      <c r="BM299" s="2">
        <v>0.08</v>
      </c>
      <c r="BN299" s="17"/>
      <c r="CE299" s="2">
        <v>18.399999999999999</v>
      </c>
      <c r="CF299" s="2">
        <v>15</v>
      </c>
      <c r="CG299" s="2">
        <v>0.82</v>
      </c>
      <c r="CH299" s="2">
        <v>4.1000000000000002E-2</v>
      </c>
      <c r="CI299" s="2">
        <v>18</v>
      </c>
      <c r="CJ299" s="2">
        <v>2.4E-2</v>
      </c>
      <c r="CK299" s="2">
        <v>12</v>
      </c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>
        <v>2.73</v>
      </c>
      <c r="CX299" s="2">
        <v>1.94</v>
      </c>
      <c r="CY299" s="2">
        <v>1.49</v>
      </c>
      <c r="CZ299" s="2">
        <v>45.3</v>
      </c>
      <c r="DA299" s="2">
        <v>0.83</v>
      </c>
      <c r="DB299" s="2">
        <v>29.9</v>
      </c>
      <c r="DC299" s="2">
        <v>0.99</v>
      </c>
      <c r="DD299" s="2">
        <v>34.4</v>
      </c>
      <c r="DE299" s="2">
        <v>25</v>
      </c>
      <c r="DF299" s="2">
        <v>9.4</v>
      </c>
      <c r="DG299" s="2">
        <v>0.52</v>
      </c>
      <c r="DH299" s="2"/>
      <c r="DI299" s="3">
        <v>8.9</v>
      </c>
      <c r="DJ299" s="2">
        <v>9.9</v>
      </c>
      <c r="DK299" s="3">
        <v>0.39</v>
      </c>
      <c r="DL299" s="2">
        <v>4.8000000000000001E-2</v>
      </c>
      <c r="DM299" s="2"/>
      <c r="DN299" s="2"/>
      <c r="DO299" s="2"/>
      <c r="DP299" s="19"/>
      <c r="DX299" s="5">
        <v>2.73</v>
      </c>
      <c r="DY299" s="5">
        <v>1.9</v>
      </c>
      <c r="DZ299" s="5">
        <v>1.45</v>
      </c>
      <c r="EA299" s="5">
        <v>47</v>
      </c>
      <c r="EB299" s="5">
        <v>0.89</v>
      </c>
      <c r="EC299" s="5">
        <v>31.2</v>
      </c>
      <c r="ED299" s="5">
        <v>0.96</v>
      </c>
      <c r="EE299" s="5">
        <v>34.4</v>
      </c>
      <c r="EF299" s="5">
        <v>25</v>
      </c>
      <c r="EG299" s="5">
        <v>9.4</v>
      </c>
      <c r="EH299" s="5">
        <v>0.66</v>
      </c>
      <c r="EJ299" s="22">
        <v>4.2</v>
      </c>
      <c r="EK299" s="22">
        <v>4.9000000000000004</v>
      </c>
      <c r="EL299" s="22">
        <v>0.34</v>
      </c>
      <c r="EM299" s="5">
        <v>2.1999999999999999E-2</v>
      </c>
      <c r="EO299" s="2"/>
      <c r="EP299" s="2"/>
      <c r="EQ299" s="19"/>
      <c r="EY299" s="2">
        <v>2.73</v>
      </c>
      <c r="EZ299" s="2">
        <v>1.9</v>
      </c>
      <c r="FA299" s="2">
        <v>1.44</v>
      </c>
      <c r="FB299" s="2">
        <v>47.3</v>
      </c>
      <c r="FC299" s="2">
        <v>0.9</v>
      </c>
      <c r="FD299" s="2">
        <v>32.1</v>
      </c>
      <c r="FE299" s="2">
        <v>0.98</v>
      </c>
      <c r="FF299" s="2">
        <v>34.4</v>
      </c>
      <c r="FG299" s="2">
        <v>25</v>
      </c>
      <c r="FH299" s="2">
        <v>9.4</v>
      </c>
      <c r="FI299" s="2">
        <v>0.76</v>
      </c>
      <c r="FK299" s="22">
        <v>4.0999999999999996</v>
      </c>
      <c r="FL299" s="22">
        <v>4.4000000000000004</v>
      </c>
      <c r="FM299" s="22">
        <v>0.41</v>
      </c>
      <c r="FN299" s="5">
        <v>2.4E-2</v>
      </c>
      <c r="FO299" s="5">
        <v>3.7</v>
      </c>
      <c r="FP299" s="5">
        <v>2.2999999999999998</v>
      </c>
      <c r="FQ299" s="5">
        <v>0.62</v>
      </c>
      <c r="FR299" s="5">
        <f>IF(FL299&gt;0,ROUND(FL299*0.72,1),"")</f>
        <v>3.2</v>
      </c>
      <c r="FS299" s="5">
        <v>1.4E-2</v>
      </c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>
        <v>2.73</v>
      </c>
      <c r="GF299" s="2">
        <v>1.9</v>
      </c>
      <c r="GG299" s="2">
        <v>1.42</v>
      </c>
      <c r="GH299" s="2">
        <v>47.9</v>
      </c>
      <c r="GI299" s="2">
        <v>0.92</v>
      </c>
      <c r="GJ299" s="2">
        <v>33.4</v>
      </c>
      <c r="GK299" s="2">
        <v>0.99</v>
      </c>
      <c r="GL299" s="2">
        <v>34.4</v>
      </c>
      <c r="GM299" s="2">
        <v>25</v>
      </c>
      <c r="GN299" s="2">
        <v>9.4</v>
      </c>
      <c r="GO299" s="2">
        <v>0.89</v>
      </c>
      <c r="GP299" s="2"/>
      <c r="GQ299" s="2">
        <v>2.1</v>
      </c>
      <c r="GR299" s="2">
        <v>2.2999999999999998</v>
      </c>
      <c r="GS299" s="3">
        <v>0.42</v>
      </c>
      <c r="GT299" s="2">
        <v>1.2E-2</v>
      </c>
      <c r="GU299" s="2">
        <v>2.9</v>
      </c>
      <c r="GV299" s="2">
        <v>1.8</v>
      </c>
      <c r="GW299" s="2">
        <v>0.62</v>
      </c>
      <c r="GX299" s="5">
        <f>IF(GR299&gt;0,ROUND(GR299*0.69,1),"")</f>
        <v>1.6</v>
      </c>
      <c r="GY299" s="2">
        <v>0.01</v>
      </c>
    </row>
    <row r="300" spans="1:207" s="5" customFormat="1" ht="11.95" customHeight="1" x14ac:dyDescent="0.3">
      <c r="A300" s="10" t="s">
        <v>56</v>
      </c>
      <c r="B300" s="11">
        <v>1</v>
      </c>
      <c r="C300" s="12">
        <v>13.8</v>
      </c>
      <c r="D300" s="13" t="s">
        <v>409</v>
      </c>
      <c r="E300" s="14" t="s">
        <v>461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15">
        <v>2.71</v>
      </c>
      <c r="R300" s="15">
        <v>1.97</v>
      </c>
      <c r="S300" s="15">
        <v>1.57</v>
      </c>
      <c r="T300" s="16">
        <v>42</v>
      </c>
      <c r="U300" s="15">
        <v>0.73</v>
      </c>
      <c r="V300" s="16">
        <v>25.4</v>
      </c>
      <c r="W300" s="15">
        <v>0.95</v>
      </c>
      <c r="X300" s="16">
        <v>33.200000000000003</v>
      </c>
      <c r="Y300" s="16">
        <v>23.6</v>
      </c>
      <c r="Z300" s="16">
        <v>9.6</v>
      </c>
      <c r="AA300" s="15">
        <v>0.19</v>
      </c>
      <c r="AB300" s="15"/>
      <c r="AC300" s="15"/>
      <c r="AD300" s="4"/>
      <c r="AE300" s="15"/>
      <c r="AF300" s="4"/>
      <c r="AG300" s="6"/>
      <c r="AH300" s="6"/>
      <c r="AI300" s="2">
        <v>13.8</v>
      </c>
      <c r="AJ300" s="4">
        <v>14.1</v>
      </c>
      <c r="AK300" s="3">
        <v>0.31</v>
      </c>
      <c r="AL300" s="2">
        <v>0.111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15">
        <v>2.71</v>
      </c>
      <c r="AY300" s="15">
        <v>1.97</v>
      </c>
      <c r="AZ300" s="15">
        <v>1.57</v>
      </c>
      <c r="BA300" s="16">
        <v>42.2</v>
      </c>
      <c r="BB300" s="15">
        <v>0.73</v>
      </c>
      <c r="BC300" s="16">
        <v>25.9</v>
      </c>
      <c r="BD300" s="15">
        <v>0.96</v>
      </c>
      <c r="BE300" s="16">
        <v>33.200000000000003</v>
      </c>
      <c r="BF300" s="16">
        <v>23.6</v>
      </c>
      <c r="BG300" s="16">
        <v>9.6</v>
      </c>
      <c r="BH300" s="15">
        <v>0.24</v>
      </c>
      <c r="BI300" s="4"/>
      <c r="BJ300" s="4">
        <v>14</v>
      </c>
      <c r="BK300" s="2">
        <v>14</v>
      </c>
      <c r="BL300" s="3">
        <v>0.34</v>
      </c>
      <c r="BM300" s="2">
        <v>7.8E-2</v>
      </c>
      <c r="BN300" s="17"/>
      <c r="CE300" s="2">
        <v>18.3</v>
      </c>
      <c r="CF300" s="2">
        <v>15.1</v>
      </c>
      <c r="CG300" s="2">
        <v>0.82</v>
      </c>
      <c r="CH300" s="2">
        <v>3.5999999999999997E-2</v>
      </c>
      <c r="CI300" s="2">
        <v>17</v>
      </c>
      <c r="CJ300" s="2">
        <v>2.1000000000000001E-2</v>
      </c>
      <c r="CK300" s="2">
        <v>12</v>
      </c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>
        <v>2.71</v>
      </c>
      <c r="CX300" s="2">
        <v>1.94</v>
      </c>
      <c r="CY300" s="2">
        <v>1.51</v>
      </c>
      <c r="CZ300" s="2">
        <v>44.4</v>
      </c>
      <c r="DA300" s="2">
        <v>0.8</v>
      </c>
      <c r="DB300" s="2">
        <v>28.7</v>
      </c>
      <c r="DC300" s="2">
        <v>0.97</v>
      </c>
      <c r="DD300" s="2">
        <v>33.200000000000003</v>
      </c>
      <c r="DE300" s="2">
        <v>23.6</v>
      </c>
      <c r="DF300" s="2">
        <v>9.6</v>
      </c>
      <c r="DG300" s="2">
        <v>0.53</v>
      </c>
      <c r="DH300" s="2"/>
      <c r="DI300" s="3">
        <v>10.7</v>
      </c>
      <c r="DJ300" s="2">
        <v>12.5</v>
      </c>
      <c r="DK300" s="3">
        <v>0.31</v>
      </c>
      <c r="DL300" s="2">
        <v>5.8000000000000003E-2</v>
      </c>
      <c r="DM300" s="2"/>
      <c r="DN300" s="2"/>
      <c r="DO300" s="2"/>
      <c r="DP300" s="19"/>
      <c r="DX300" s="5">
        <v>2.71</v>
      </c>
      <c r="DY300" s="5">
        <v>1.92</v>
      </c>
      <c r="DZ300" s="5">
        <v>1.48</v>
      </c>
      <c r="EA300" s="5">
        <v>45.5</v>
      </c>
      <c r="EB300" s="5">
        <v>0.83</v>
      </c>
      <c r="EC300" s="5">
        <v>29.9</v>
      </c>
      <c r="ED300" s="5">
        <v>0.97</v>
      </c>
      <c r="EE300" s="5">
        <v>33.200000000000003</v>
      </c>
      <c r="EF300" s="5">
        <v>23.6</v>
      </c>
      <c r="EG300" s="5">
        <v>9.6</v>
      </c>
      <c r="EH300" s="5">
        <v>0.66</v>
      </c>
      <c r="EJ300" s="22">
        <v>3.9</v>
      </c>
      <c r="EK300" s="22">
        <v>4.3</v>
      </c>
      <c r="EL300" s="22">
        <v>0.36</v>
      </c>
      <c r="EM300" s="5">
        <v>1.7999999999999999E-2</v>
      </c>
      <c r="EO300" s="2"/>
      <c r="EP300" s="2"/>
      <c r="EQ300" s="19"/>
      <c r="EY300" s="2">
        <v>2.71</v>
      </c>
      <c r="EZ300" s="2">
        <v>1.92</v>
      </c>
      <c r="FA300" s="2">
        <v>1.46</v>
      </c>
      <c r="FB300" s="2">
        <v>46</v>
      </c>
      <c r="FC300" s="2">
        <v>0.85</v>
      </c>
      <c r="FD300" s="2">
        <v>31.3</v>
      </c>
      <c r="FE300" s="2">
        <v>0.99</v>
      </c>
      <c r="FF300" s="2">
        <v>33.200000000000003</v>
      </c>
      <c r="FG300" s="2">
        <v>23.6</v>
      </c>
      <c r="FH300" s="2">
        <v>9.6</v>
      </c>
      <c r="FI300" s="2">
        <v>0.8</v>
      </c>
      <c r="FK300" s="22">
        <v>3.9</v>
      </c>
      <c r="FL300" s="22">
        <v>4.0999999999999996</v>
      </c>
      <c r="FM300" s="22">
        <v>0.42</v>
      </c>
      <c r="FN300" s="5">
        <v>1.9E-2</v>
      </c>
      <c r="FO300" s="5">
        <v>3</v>
      </c>
      <c r="FP300" s="5">
        <v>2.2000000000000002</v>
      </c>
      <c r="FQ300" s="5">
        <v>0.73</v>
      </c>
      <c r="FR300" s="5">
        <f t="shared" ref="FR300:FR313" si="22">IF(FL300&gt;0,ROUND(FL300*0.72,1),"")</f>
        <v>3</v>
      </c>
      <c r="FS300" s="5">
        <v>1.4E-2</v>
      </c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>
        <v>2.71</v>
      </c>
      <c r="GF300" s="2">
        <v>1.91</v>
      </c>
      <c r="GG300" s="2">
        <v>1.45</v>
      </c>
      <c r="GH300" s="2">
        <v>46.5</v>
      </c>
      <c r="GI300" s="2">
        <v>0.87</v>
      </c>
      <c r="GJ300" s="2">
        <v>31.5</v>
      </c>
      <c r="GK300" s="2">
        <v>0.98</v>
      </c>
      <c r="GL300" s="2">
        <v>33.200000000000003</v>
      </c>
      <c r="GM300" s="2">
        <v>23.6</v>
      </c>
      <c r="GN300" s="2">
        <v>9.6</v>
      </c>
      <c r="GO300" s="2">
        <v>0.82</v>
      </c>
      <c r="GP300" s="2"/>
      <c r="GQ300" s="2">
        <v>3.3</v>
      </c>
      <c r="GR300" s="2">
        <v>3.6</v>
      </c>
      <c r="GS300" s="3">
        <v>0.39</v>
      </c>
      <c r="GT300" s="2">
        <v>1.6E-2</v>
      </c>
      <c r="GU300" s="2">
        <v>3</v>
      </c>
      <c r="GV300" s="2">
        <v>2.1</v>
      </c>
      <c r="GW300" s="2">
        <v>0.71</v>
      </c>
      <c r="GX300" s="5">
        <f t="shared" ref="GX300:GX313" si="23">IF(GR300&gt;0,ROUND(GR300*0.69,1),"")</f>
        <v>2.5</v>
      </c>
      <c r="GY300" s="2">
        <v>0.01</v>
      </c>
    </row>
    <row r="301" spans="1:207" s="5" customFormat="1" ht="11.95" customHeight="1" x14ac:dyDescent="0.3">
      <c r="A301" s="10" t="s">
        <v>68</v>
      </c>
      <c r="B301" s="11">
        <v>1</v>
      </c>
      <c r="C301" s="12">
        <v>32.4</v>
      </c>
      <c r="D301" s="13" t="s">
        <v>415</v>
      </c>
      <c r="E301" s="14" t="s">
        <v>461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15">
        <v>2.72</v>
      </c>
      <c r="R301" s="15">
        <v>1.96</v>
      </c>
      <c r="S301" s="15">
        <v>1.58</v>
      </c>
      <c r="T301" s="16">
        <v>41.8</v>
      </c>
      <c r="U301" s="15">
        <v>0.72</v>
      </c>
      <c r="V301" s="16">
        <v>23.8</v>
      </c>
      <c r="W301" s="15">
        <v>0.9</v>
      </c>
      <c r="X301" s="16">
        <v>34.5</v>
      </c>
      <c r="Y301" s="16">
        <v>24.9</v>
      </c>
      <c r="Z301" s="16">
        <v>9.6</v>
      </c>
      <c r="AA301" s="15">
        <v>-0.11</v>
      </c>
      <c r="AB301" s="15"/>
      <c r="AC301" s="15"/>
      <c r="AD301" s="4"/>
      <c r="AE301" s="15"/>
      <c r="AF301" s="4"/>
      <c r="AG301" s="6"/>
      <c r="AH301" s="6"/>
      <c r="AI301" s="4"/>
      <c r="AJ301" s="4"/>
      <c r="AK301" s="4"/>
      <c r="AL301" s="7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15">
        <v>2.72</v>
      </c>
      <c r="AY301" s="15">
        <v>1.98</v>
      </c>
      <c r="AZ301" s="15">
        <v>1.56</v>
      </c>
      <c r="BA301" s="16">
        <v>42.5</v>
      </c>
      <c r="BB301" s="15">
        <v>0.74</v>
      </c>
      <c r="BC301" s="16">
        <v>26.6</v>
      </c>
      <c r="BD301" s="15">
        <v>0.98</v>
      </c>
      <c r="BE301" s="16">
        <v>34.5</v>
      </c>
      <c r="BF301" s="16">
        <v>24.9</v>
      </c>
      <c r="BG301" s="16">
        <v>9.6</v>
      </c>
      <c r="BH301" s="15">
        <v>0.18</v>
      </c>
      <c r="BI301" s="4"/>
      <c r="BJ301" s="4"/>
      <c r="BK301" s="4"/>
      <c r="BL301" s="8"/>
      <c r="CE301" s="2">
        <v>20.100000000000001</v>
      </c>
      <c r="CF301" s="2">
        <v>16.399999999999999</v>
      </c>
      <c r="CG301" s="2">
        <v>0.82</v>
      </c>
      <c r="CH301" s="2">
        <v>4.4999999999999998E-2</v>
      </c>
      <c r="CI301" s="2">
        <v>18</v>
      </c>
      <c r="CJ301" s="2">
        <v>2.5999999999999999E-2</v>
      </c>
      <c r="CK301" s="2">
        <v>12</v>
      </c>
      <c r="EY301" s="5">
        <v>2.72</v>
      </c>
      <c r="EZ301" s="5">
        <v>1.89</v>
      </c>
      <c r="FA301" s="5">
        <v>1.43</v>
      </c>
      <c r="FB301" s="5">
        <v>47.3</v>
      </c>
      <c r="FC301" s="5">
        <v>0.9</v>
      </c>
      <c r="FD301" s="5">
        <v>31.9</v>
      </c>
      <c r="FE301" s="5">
        <v>0.97</v>
      </c>
      <c r="FF301" s="5">
        <v>34.5</v>
      </c>
      <c r="FG301" s="5">
        <v>24.9</v>
      </c>
      <c r="FH301" s="5">
        <v>9.6</v>
      </c>
      <c r="FI301" s="5">
        <v>0.73</v>
      </c>
      <c r="FO301" s="5">
        <v>4.8</v>
      </c>
      <c r="FP301" s="5">
        <v>3.4</v>
      </c>
      <c r="FQ301" s="5">
        <v>0.71</v>
      </c>
      <c r="FR301" s="5" t="str">
        <f t="shared" si="22"/>
        <v/>
      </c>
      <c r="FS301" s="5">
        <v>1.7999999999999999E-2</v>
      </c>
      <c r="GE301" s="5">
        <v>2.72</v>
      </c>
      <c r="GF301" s="5">
        <v>1.9</v>
      </c>
      <c r="GG301" s="5">
        <v>1.43</v>
      </c>
      <c r="GH301" s="5">
        <v>47.3</v>
      </c>
      <c r="GI301" s="5">
        <v>0.9</v>
      </c>
      <c r="GJ301" s="5">
        <v>32.6</v>
      </c>
      <c r="GK301" s="5">
        <v>0.99</v>
      </c>
      <c r="GL301" s="5">
        <v>34.5</v>
      </c>
      <c r="GM301" s="5">
        <v>24.9</v>
      </c>
      <c r="GN301" s="5">
        <v>9.6</v>
      </c>
      <c r="GO301" s="5">
        <v>0.8</v>
      </c>
      <c r="GU301" s="2">
        <v>4.0999999999999996</v>
      </c>
      <c r="GV301" s="2">
        <v>2.9</v>
      </c>
      <c r="GW301" s="2">
        <v>0.71</v>
      </c>
      <c r="GX301" s="5" t="str">
        <f t="shared" si="23"/>
        <v/>
      </c>
      <c r="GY301" s="2">
        <v>6.0000000000000001E-3</v>
      </c>
    </row>
    <row r="302" spans="1:207" s="5" customFormat="1" ht="11.95" customHeight="1" x14ac:dyDescent="0.3">
      <c r="A302" s="10" t="s">
        <v>84</v>
      </c>
      <c r="B302" s="11">
        <v>2</v>
      </c>
      <c r="C302" s="12">
        <v>10.8</v>
      </c>
      <c r="D302" s="13" t="s">
        <v>409</v>
      </c>
      <c r="E302" s="14" t="s">
        <v>461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15">
        <v>2.73</v>
      </c>
      <c r="R302" s="15">
        <v>1.97</v>
      </c>
      <c r="S302" s="15">
        <v>1.59</v>
      </c>
      <c r="T302" s="16">
        <v>41.7</v>
      </c>
      <c r="U302" s="15">
        <v>0.72</v>
      </c>
      <c r="V302" s="16">
        <v>23.8</v>
      </c>
      <c r="W302" s="15">
        <v>0.91</v>
      </c>
      <c r="X302" s="16">
        <v>37.5</v>
      </c>
      <c r="Y302" s="16">
        <v>23.4</v>
      </c>
      <c r="Z302" s="16">
        <v>14.1</v>
      </c>
      <c r="AA302" s="15">
        <v>0.03</v>
      </c>
      <c r="AB302" s="15"/>
      <c r="AC302" s="15"/>
      <c r="AD302" s="4"/>
      <c r="AE302" s="15"/>
      <c r="AF302" s="4"/>
      <c r="AG302" s="6"/>
      <c r="AH302" s="6"/>
      <c r="AI302" s="2">
        <v>17.600000000000001</v>
      </c>
      <c r="AJ302" s="4">
        <v>20.3</v>
      </c>
      <c r="AK302" s="3">
        <v>0.33</v>
      </c>
      <c r="AL302" s="2">
        <v>0.106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15">
        <v>2.73</v>
      </c>
      <c r="AY302" s="15">
        <v>2</v>
      </c>
      <c r="AZ302" s="15">
        <v>1.58</v>
      </c>
      <c r="BA302" s="16">
        <v>42.2</v>
      </c>
      <c r="BB302" s="15">
        <v>0.73</v>
      </c>
      <c r="BC302" s="16">
        <v>26.5</v>
      </c>
      <c r="BD302" s="15">
        <v>0.99</v>
      </c>
      <c r="BE302" s="16">
        <v>37.5</v>
      </c>
      <c r="BF302" s="16">
        <v>23.4</v>
      </c>
      <c r="BG302" s="16">
        <v>14.1</v>
      </c>
      <c r="BH302" s="15">
        <v>0.22</v>
      </c>
      <c r="BI302" s="4"/>
      <c r="BJ302" s="4">
        <v>17.8</v>
      </c>
      <c r="BK302" s="2">
        <v>17.8</v>
      </c>
      <c r="BL302" s="3">
        <v>0.3</v>
      </c>
      <c r="BM302" s="2">
        <v>7.8E-2</v>
      </c>
      <c r="BN302" s="17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>
        <v>2.73</v>
      </c>
      <c r="CX302" s="2">
        <v>1.91</v>
      </c>
      <c r="CY302" s="2">
        <v>1.45</v>
      </c>
      <c r="CZ302" s="2">
        <v>47</v>
      </c>
      <c r="DA302" s="2">
        <v>0.89</v>
      </c>
      <c r="DB302" s="2">
        <v>31.9</v>
      </c>
      <c r="DC302" s="2">
        <v>0.98</v>
      </c>
      <c r="DD302" s="2">
        <v>37.5</v>
      </c>
      <c r="DE302" s="2">
        <v>23.4</v>
      </c>
      <c r="DF302" s="2">
        <v>14.1</v>
      </c>
      <c r="DG302" s="2">
        <v>0.6</v>
      </c>
      <c r="DH302" s="2"/>
      <c r="DI302" s="3">
        <v>7.9</v>
      </c>
      <c r="DJ302" s="2">
        <v>9.4</v>
      </c>
      <c r="DK302" s="3">
        <v>0.37</v>
      </c>
      <c r="DL302" s="2">
        <v>4.3999999999999997E-2</v>
      </c>
      <c r="DM302" s="2"/>
      <c r="DN302" s="2"/>
      <c r="DO302" s="2"/>
      <c r="DP302" s="19"/>
      <c r="DX302" s="5">
        <v>2.73</v>
      </c>
      <c r="DY302" s="5">
        <v>1.91</v>
      </c>
      <c r="DZ302" s="5">
        <v>1.44</v>
      </c>
      <c r="EA302" s="5">
        <v>47.2</v>
      </c>
      <c r="EB302" s="5">
        <v>0.9</v>
      </c>
      <c r="EC302" s="5">
        <v>32.6</v>
      </c>
      <c r="ED302" s="5">
        <v>0.99</v>
      </c>
      <c r="EE302" s="5">
        <v>37.5</v>
      </c>
      <c r="EF302" s="5">
        <v>23.4</v>
      </c>
      <c r="EG302" s="5">
        <v>14.1</v>
      </c>
      <c r="EH302" s="5">
        <v>0.65</v>
      </c>
      <c r="EJ302" s="22">
        <v>3.7</v>
      </c>
      <c r="EK302" s="22">
        <v>3.9</v>
      </c>
      <c r="EL302" s="22">
        <v>0.38</v>
      </c>
      <c r="EM302" s="5">
        <v>1.7999999999999999E-2</v>
      </c>
      <c r="EO302" s="2"/>
      <c r="EP302" s="2"/>
      <c r="EQ302" s="19"/>
      <c r="EY302" s="2">
        <v>2.73</v>
      </c>
      <c r="EZ302" s="2">
        <v>1.87</v>
      </c>
      <c r="FA302" s="2">
        <v>1.39</v>
      </c>
      <c r="FB302" s="2">
        <v>49.1</v>
      </c>
      <c r="FC302" s="2">
        <v>0.97</v>
      </c>
      <c r="FD302" s="2">
        <v>34.6</v>
      </c>
      <c r="FE302" s="2">
        <v>0.98</v>
      </c>
      <c r="FF302" s="2">
        <v>37.5</v>
      </c>
      <c r="FG302" s="2">
        <v>23.4</v>
      </c>
      <c r="FH302" s="2">
        <v>14.1</v>
      </c>
      <c r="FI302" s="2">
        <v>0.79</v>
      </c>
      <c r="FK302" s="22">
        <v>3.7</v>
      </c>
      <c r="FL302" s="22">
        <v>4.0999999999999996</v>
      </c>
      <c r="FM302" s="22">
        <v>0.43</v>
      </c>
      <c r="FN302" s="5">
        <v>1.6E-2</v>
      </c>
      <c r="FR302" s="5">
        <f t="shared" si="22"/>
        <v>3</v>
      </c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>
        <v>2.73</v>
      </c>
      <c r="GF302" s="2">
        <v>1.87</v>
      </c>
      <c r="GG302" s="2">
        <v>1.37</v>
      </c>
      <c r="GH302" s="2">
        <v>49.7</v>
      </c>
      <c r="GI302" s="2">
        <v>0.99</v>
      </c>
      <c r="GJ302" s="2">
        <v>35.9</v>
      </c>
      <c r="GK302" s="2">
        <v>0.99</v>
      </c>
      <c r="GL302" s="2">
        <v>37.5</v>
      </c>
      <c r="GM302" s="2">
        <v>23.4</v>
      </c>
      <c r="GN302" s="2">
        <v>14.1</v>
      </c>
      <c r="GO302" s="2">
        <v>0.89</v>
      </c>
      <c r="GP302" s="2"/>
      <c r="GQ302" s="2">
        <v>2.7</v>
      </c>
      <c r="GR302" s="2">
        <v>2.9</v>
      </c>
      <c r="GS302" s="3">
        <v>0.41</v>
      </c>
      <c r="GT302" s="2">
        <v>8.0000000000000002E-3</v>
      </c>
      <c r="GU302" s="4"/>
      <c r="GV302" s="4"/>
      <c r="GW302" s="9"/>
      <c r="GX302" s="5">
        <f t="shared" si="23"/>
        <v>2</v>
      </c>
    </row>
    <row r="303" spans="1:207" s="5" customFormat="1" ht="11.95" customHeight="1" x14ac:dyDescent="0.3">
      <c r="A303" s="10" t="s">
        <v>174</v>
      </c>
      <c r="B303" s="11">
        <v>7</v>
      </c>
      <c r="C303" s="12">
        <v>1.8</v>
      </c>
      <c r="D303" s="13" t="s">
        <v>409</v>
      </c>
      <c r="E303" s="14" t="s">
        <v>461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5">
        <v>2.73</v>
      </c>
      <c r="R303" s="15">
        <v>2.0099999999999998</v>
      </c>
      <c r="S303" s="15">
        <v>1.64</v>
      </c>
      <c r="T303" s="16">
        <v>39.9</v>
      </c>
      <c r="U303" s="15">
        <v>0.67</v>
      </c>
      <c r="V303" s="16">
        <v>22.6</v>
      </c>
      <c r="W303" s="15">
        <v>0.93</v>
      </c>
      <c r="X303" s="16">
        <v>33.200000000000003</v>
      </c>
      <c r="Y303" s="16">
        <v>20.6</v>
      </c>
      <c r="Z303" s="16">
        <v>12.6</v>
      </c>
      <c r="AA303" s="15">
        <v>0.16</v>
      </c>
      <c r="AB303" s="15"/>
      <c r="AC303" s="15"/>
      <c r="AD303" s="4"/>
      <c r="AE303" s="15"/>
      <c r="AF303" s="4"/>
      <c r="AG303" s="6"/>
      <c r="AH303" s="6"/>
      <c r="AI303" s="2">
        <v>15.1</v>
      </c>
      <c r="AJ303" s="4">
        <v>15.8</v>
      </c>
      <c r="AK303" s="3">
        <v>0.28000000000000003</v>
      </c>
      <c r="AL303" s="2">
        <v>0.10100000000000001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15">
        <v>2.73</v>
      </c>
      <c r="AY303" s="15">
        <v>2.02</v>
      </c>
      <c r="AZ303" s="15">
        <v>1.63</v>
      </c>
      <c r="BA303" s="16">
        <v>40.4</v>
      </c>
      <c r="BB303" s="15">
        <v>0.68</v>
      </c>
      <c r="BC303" s="16">
        <v>24.3</v>
      </c>
      <c r="BD303" s="15">
        <v>0.98</v>
      </c>
      <c r="BE303" s="16">
        <v>33.200000000000003</v>
      </c>
      <c r="BF303" s="16">
        <v>20.6</v>
      </c>
      <c r="BG303" s="16">
        <v>12.6</v>
      </c>
      <c r="BH303" s="15">
        <v>0.28999999999999998</v>
      </c>
      <c r="BI303" s="4"/>
      <c r="BJ303" s="4">
        <v>11.6</v>
      </c>
      <c r="BK303" s="2">
        <v>11.6</v>
      </c>
      <c r="BL303" s="3">
        <v>0.36</v>
      </c>
      <c r="BM303" s="2">
        <v>6.6000000000000003E-2</v>
      </c>
      <c r="BN303" s="17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>
        <v>2.73</v>
      </c>
      <c r="CX303" s="2">
        <v>1.97</v>
      </c>
      <c r="CY303" s="2">
        <v>1.56</v>
      </c>
      <c r="CZ303" s="2">
        <v>43</v>
      </c>
      <c r="DA303" s="2">
        <v>0.75</v>
      </c>
      <c r="DB303" s="2">
        <v>26.5</v>
      </c>
      <c r="DC303" s="2">
        <v>0.96</v>
      </c>
      <c r="DD303" s="2">
        <v>33.200000000000003</v>
      </c>
      <c r="DE303" s="2">
        <v>20.6</v>
      </c>
      <c r="DF303" s="2">
        <v>12.6</v>
      </c>
      <c r="DG303" s="2">
        <v>0.47</v>
      </c>
      <c r="DH303" s="2"/>
      <c r="DI303" s="3">
        <v>9.8000000000000007</v>
      </c>
      <c r="DJ303" s="2">
        <v>10.8</v>
      </c>
      <c r="DK303" s="3">
        <v>0.35</v>
      </c>
      <c r="DL303" s="2">
        <v>5.8000000000000003E-2</v>
      </c>
      <c r="DM303" s="2"/>
      <c r="DN303" s="2"/>
      <c r="DO303" s="2"/>
      <c r="DP303" s="19"/>
      <c r="DX303" s="5">
        <v>2.73</v>
      </c>
      <c r="DY303" s="5">
        <v>1.95</v>
      </c>
      <c r="DZ303" s="5">
        <v>1.52</v>
      </c>
      <c r="EA303" s="5">
        <v>44.4</v>
      </c>
      <c r="EB303" s="5">
        <v>0.8</v>
      </c>
      <c r="EC303" s="5">
        <v>28.5</v>
      </c>
      <c r="ED303" s="5">
        <v>0.97</v>
      </c>
      <c r="EE303" s="5">
        <v>33.200000000000003</v>
      </c>
      <c r="EF303" s="5">
        <v>20.6</v>
      </c>
      <c r="EG303" s="5">
        <v>12.6</v>
      </c>
      <c r="EH303" s="5">
        <v>0.63</v>
      </c>
      <c r="EJ303" s="22">
        <v>4.5</v>
      </c>
      <c r="EK303" s="22">
        <v>5.0999999999999996</v>
      </c>
      <c r="EL303" s="22">
        <v>0.38</v>
      </c>
      <c r="EM303" s="5">
        <v>2.1999999999999999E-2</v>
      </c>
      <c r="EO303" s="2"/>
      <c r="EP303" s="2"/>
      <c r="EQ303" s="19"/>
      <c r="EY303" s="2">
        <v>2.73</v>
      </c>
      <c r="EZ303" s="2">
        <v>1.96</v>
      </c>
      <c r="FA303" s="2">
        <v>1.52</v>
      </c>
      <c r="FB303" s="2">
        <v>44.4</v>
      </c>
      <c r="FC303" s="2">
        <v>0.8</v>
      </c>
      <c r="FD303" s="2">
        <v>29.1</v>
      </c>
      <c r="FE303" s="2">
        <v>1</v>
      </c>
      <c r="FF303" s="2">
        <v>33.200000000000003</v>
      </c>
      <c r="FG303" s="2">
        <v>20.6</v>
      </c>
      <c r="FH303" s="2">
        <v>12.6</v>
      </c>
      <c r="FI303" s="2">
        <v>0.67</v>
      </c>
      <c r="FK303" s="22">
        <v>4.5</v>
      </c>
      <c r="FL303" s="22">
        <v>5.0999999999999996</v>
      </c>
      <c r="FM303" s="22">
        <v>0.39</v>
      </c>
      <c r="FN303" s="5">
        <v>2.4E-2</v>
      </c>
      <c r="FR303" s="5">
        <f t="shared" si="22"/>
        <v>3.7</v>
      </c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>
        <v>2.73</v>
      </c>
      <c r="GF303" s="2">
        <v>1.94</v>
      </c>
      <c r="GG303" s="2">
        <v>1.5</v>
      </c>
      <c r="GH303" s="2">
        <v>45</v>
      </c>
      <c r="GI303" s="2">
        <v>0.82</v>
      </c>
      <c r="GJ303" s="2">
        <v>29.4</v>
      </c>
      <c r="GK303" s="2">
        <v>0.98</v>
      </c>
      <c r="GL303" s="2">
        <v>33.200000000000003</v>
      </c>
      <c r="GM303" s="2">
        <v>20.6</v>
      </c>
      <c r="GN303" s="2">
        <v>12.6</v>
      </c>
      <c r="GO303" s="2">
        <v>0.7</v>
      </c>
      <c r="GP303" s="2"/>
      <c r="GQ303" s="2">
        <v>4.7</v>
      </c>
      <c r="GR303" s="2">
        <v>5.3</v>
      </c>
      <c r="GS303" s="3">
        <v>0.36</v>
      </c>
      <c r="GT303" s="2">
        <v>0.02</v>
      </c>
      <c r="GU303" s="4"/>
      <c r="GV303" s="4"/>
      <c r="GW303" s="9"/>
      <c r="GX303" s="5">
        <f t="shared" si="23"/>
        <v>3.7</v>
      </c>
    </row>
    <row r="304" spans="1:207" s="5" customFormat="1" ht="11.95" customHeight="1" x14ac:dyDescent="0.3">
      <c r="A304" s="10" t="s">
        <v>212</v>
      </c>
      <c r="B304" s="11">
        <v>10</v>
      </c>
      <c r="C304" s="12">
        <v>7.8</v>
      </c>
      <c r="D304" s="13" t="s">
        <v>415</v>
      </c>
      <c r="E304" s="14" t="s">
        <v>461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5">
        <v>2.71</v>
      </c>
      <c r="R304" s="15">
        <v>1.95</v>
      </c>
      <c r="S304" s="15">
        <v>1.56</v>
      </c>
      <c r="T304" s="16">
        <v>42.3</v>
      </c>
      <c r="U304" s="15">
        <v>0.73</v>
      </c>
      <c r="V304" s="16">
        <v>24.8</v>
      </c>
      <c r="W304" s="15">
        <v>0.92</v>
      </c>
      <c r="X304" s="16">
        <v>36.5</v>
      </c>
      <c r="Y304" s="16">
        <v>25.2</v>
      </c>
      <c r="Z304" s="16">
        <v>11.3</v>
      </c>
      <c r="AA304" s="15">
        <v>-0.04</v>
      </c>
      <c r="AB304" s="15"/>
      <c r="AC304" s="15"/>
      <c r="AD304" s="4"/>
      <c r="AE304" s="15"/>
      <c r="AF304" s="4"/>
      <c r="AG304" s="6"/>
      <c r="AH304" s="6"/>
      <c r="AI304" s="2">
        <v>18.7</v>
      </c>
      <c r="AJ304" s="4">
        <v>20.8</v>
      </c>
      <c r="AK304" s="3">
        <v>0.28999999999999998</v>
      </c>
      <c r="AL304" s="2">
        <v>0.114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15">
        <v>2.71</v>
      </c>
      <c r="AY304" s="15">
        <v>1.97</v>
      </c>
      <c r="AZ304" s="15">
        <v>1.54</v>
      </c>
      <c r="BA304" s="16">
        <v>43.3</v>
      </c>
      <c r="BB304" s="15">
        <v>0.76</v>
      </c>
      <c r="BC304" s="16">
        <v>28.1</v>
      </c>
      <c r="BD304" s="15">
        <v>1</v>
      </c>
      <c r="BE304" s="16">
        <v>36.5</v>
      </c>
      <c r="BF304" s="16">
        <v>25.2</v>
      </c>
      <c r="BG304" s="16">
        <v>11.3</v>
      </c>
      <c r="BH304" s="15">
        <v>0.26</v>
      </c>
      <c r="BI304" s="4"/>
      <c r="BJ304" s="4">
        <v>14.3</v>
      </c>
      <c r="BK304" s="2">
        <v>14.3</v>
      </c>
      <c r="BL304" s="3">
        <v>0.35</v>
      </c>
      <c r="BM304" s="2">
        <v>6.5000000000000002E-2</v>
      </c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>
        <v>2.71</v>
      </c>
      <c r="CX304" s="2">
        <v>1.91</v>
      </c>
      <c r="CY304" s="2">
        <v>1.45</v>
      </c>
      <c r="CZ304" s="2">
        <v>46.4</v>
      </c>
      <c r="DA304" s="2">
        <v>0.87</v>
      </c>
      <c r="DB304" s="2">
        <v>31.6</v>
      </c>
      <c r="DC304" s="2">
        <v>0.99</v>
      </c>
      <c r="DD304" s="2">
        <v>36.5</v>
      </c>
      <c r="DE304" s="2">
        <v>25.2</v>
      </c>
      <c r="DF304" s="2">
        <v>11.3</v>
      </c>
      <c r="DG304" s="2">
        <v>0.56999999999999995</v>
      </c>
      <c r="DH304" s="2"/>
      <c r="DI304" s="3">
        <v>8.6999999999999993</v>
      </c>
      <c r="DJ304" s="2">
        <v>10.9</v>
      </c>
      <c r="DK304" s="3">
        <v>0.37</v>
      </c>
      <c r="DL304" s="2">
        <v>4.9000000000000002E-2</v>
      </c>
      <c r="DM304" s="2"/>
      <c r="DN304" s="2"/>
      <c r="DO304" s="2"/>
      <c r="DP304" s="19"/>
      <c r="DX304" s="5">
        <v>2.71</v>
      </c>
      <c r="DY304" s="5">
        <v>1.89</v>
      </c>
      <c r="DZ304" s="5">
        <v>1.42</v>
      </c>
      <c r="EA304" s="5">
        <v>47.7</v>
      </c>
      <c r="EB304" s="5">
        <v>0.91</v>
      </c>
      <c r="EC304" s="5">
        <v>33.4</v>
      </c>
      <c r="ED304" s="5">
        <v>0.99</v>
      </c>
      <c r="EE304" s="5">
        <v>36.5</v>
      </c>
      <c r="EF304" s="5">
        <v>25.2</v>
      </c>
      <c r="EG304" s="5">
        <v>11.3</v>
      </c>
      <c r="EH304" s="5">
        <v>0.73</v>
      </c>
      <c r="EJ304" s="22">
        <v>3.4</v>
      </c>
      <c r="EK304" s="22">
        <v>3.5</v>
      </c>
      <c r="EL304" s="22">
        <v>0.35</v>
      </c>
      <c r="EM304" s="5">
        <v>1.9E-2</v>
      </c>
      <c r="EO304" s="2"/>
      <c r="EP304" s="2"/>
      <c r="EQ304" s="19"/>
      <c r="EY304" s="2">
        <v>2.71</v>
      </c>
      <c r="EZ304" s="2">
        <v>1.87</v>
      </c>
      <c r="FA304" s="2">
        <v>1.39</v>
      </c>
      <c r="FB304" s="2">
        <v>48.6</v>
      </c>
      <c r="FC304" s="2">
        <v>0.94</v>
      </c>
      <c r="FD304" s="2">
        <v>34.200000000000003</v>
      </c>
      <c r="FE304" s="2">
        <v>0.98</v>
      </c>
      <c r="FF304" s="2">
        <v>36.5</v>
      </c>
      <c r="FG304" s="2">
        <v>25.2</v>
      </c>
      <c r="FH304" s="2">
        <v>11.3</v>
      </c>
      <c r="FI304" s="2">
        <v>0.8</v>
      </c>
      <c r="FK304" s="22">
        <v>3.4</v>
      </c>
      <c r="FL304" s="22">
        <v>3.6</v>
      </c>
      <c r="FM304" s="22">
        <v>0.4</v>
      </c>
      <c r="FN304" s="5">
        <v>1.7999999999999999E-2</v>
      </c>
      <c r="FR304" s="5">
        <f t="shared" si="22"/>
        <v>2.6</v>
      </c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>
        <v>2.71</v>
      </c>
      <c r="GF304" s="2">
        <v>1.87</v>
      </c>
      <c r="GG304" s="2">
        <v>1.39</v>
      </c>
      <c r="GH304" s="2">
        <v>48.7</v>
      </c>
      <c r="GI304" s="2">
        <v>0.95</v>
      </c>
      <c r="GJ304" s="2">
        <v>34.5</v>
      </c>
      <c r="GK304" s="2">
        <v>0.98</v>
      </c>
      <c r="GL304" s="2">
        <v>36.5</v>
      </c>
      <c r="GM304" s="2">
        <v>25.2</v>
      </c>
      <c r="GN304" s="2">
        <v>11.3</v>
      </c>
      <c r="GO304" s="2">
        <v>0.82</v>
      </c>
      <c r="GP304" s="2"/>
      <c r="GQ304" s="2">
        <v>3.1</v>
      </c>
      <c r="GR304" s="2">
        <v>3.3</v>
      </c>
      <c r="GS304" s="3">
        <v>0.42</v>
      </c>
      <c r="GT304" s="2">
        <v>1.6E-2</v>
      </c>
      <c r="GU304" s="4"/>
      <c r="GV304" s="4"/>
      <c r="GW304" s="9"/>
      <c r="GX304" s="5">
        <f t="shared" si="23"/>
        <v>2.2999999999999998</v>
      </c>
    </row>
    <row r="305" spans="1:207" s="5" customFormat="1" ht="11.95" customHeight="1" x14ac:dyDescent="0.3">
      <c r="A305" s="10" t="s">
        <v>245</v>
      </c>
      <c r="B305" s="11">
        <v>12</v>
      </c>
      <c r="C305" s="12">
        <v>1.8</v>
      </c>
      <c r="D305" s="13" t="s">
        <v>415</v>
      </c>
      <c r="E305" s="14" t="s">
        <v>461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5">
        <v>2.73</v>
      </c>
      <c r="R305" s="15">
        <v>1.97</v>
      </c>
      <c r="S305" s="15">
        <v>1.6</v>
      </c>
      <c r="T305" s="16">
        <v>41.5</v>
      </c>
      <c r="U305" s="15">
        <v>0.71</v>
      </c>
      <c r="V305" s="16">
        <v>23.3</v>
      </c>
      <c r="W305" s="15">
        <v>0.9</v>
      </c>
      <c r="X305" s="16">
        <v>38</v>
      </c>
      <c r="Y305" s="16">
        <v>26.8</v>
      </c>
      <c r="Z305" s="16">
        <v>11.2</v>
      </c>
      <c r="AA305" s="15">
        <v>-0.31</v>
      </c>
      <c r="AB305" s="15"/>
      <c r="AC305" s="15"/>
      <c r="AD305" s="4"/>
      <c r="AE305" s="15"/>
      <c r="AF305" s="4"/>
      <c r="AG305" s="6"/>
      <c r="AH305" s="6"/>
      <c r="AI305" s="2">
        <v>22.8</v>
      </c>
      <c r="AJ305" s="4">
        <v>25.5</v>
      </c>
      <c r="AK305" s="3">
        <v>0.32</v>
      </c>
      <c r="AL305" s="2">
        <v>0.14199999999999999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15">
        <v>2.73</v>
      </c>
      <c r="AY305" s="15">
        <v>1.99</v>
      </c>
      <c r="AZ305" s="15">
        <v>1.57</v>
      </c>
      <c r="BA305" s="16">
        <v>42.6</v>
      </c>
      <c r="BB305" s="15">
        <v>0.74</v>
      </c>
      <c r="BC305" s="16">
        <v>26.9</v>
      </c>
      <c r="BD305" s="15">
        <v>0.99</v>
      </c>
      <c r="BE305" s="16">
        <v>38</v>
      </c>
      <c r="BF305" s="16">
        <v>26.8</v>
      </c>
      <c r="BG305" s="16">
        <v>11.2</v>
      </c>
      <c r="BH305" s="15">
        <v>0.01</v>
      </c>
      <c r="BI305" s="4"/>
      <c r="BJ305" s="4">
        <v>19.399999999999999</v>
      </c>
      <c r="BK305" s="2">
        <v>19.399999999999999</v>
      </c>
      <c r="BL305" s="3">
        <v>0.31</v>
      </c>
      <c r="BM305" s="2">
        <v>9.4E-2</v>
      </c>
      <c r="CE305" s="2">
        <v>16.5</v>
      </c>
      <c r="CF305" s="2">
        <v>13.5</v>
      </c>
      <c r="CG305" s="2">
        <v>0.82</v>
      </c>
      <c r="CH305" s="2">
        <v>2.9000000000000001E-2</v>
      </c>
      <c r="CI305" s="2">
        <v>18</v>
      </c>
      <c r="CJ305" s="2">
        <v>1.7000000000000001E-2</v>
      </c>
      <c r="CK305" s="2">
        <v>12</v>
      </c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>
        <v>2.73</v>
      </c>
      <c r="CX305" s="2">
        <v>1.91</v>
      </c>
      <c r="CY305" s="2">
        <v>1.44</v>
      </c>
      <c r="CZ305" s="2">
        <v>47.2</v>
      </c>
      <c r="DA305" s="2">
        <v>0.9</v>
      </c>
      <c r="DB305" s="2">
        <v>32.6</v>
      </c>
      <c r="DC305" s="2">
        <v>0.99</v>
      </c>
      <c r="DD305" s="2">
        <v>38</v>
      </c>
      <c r="DE305" s="2">
        <v>26.8</v>
      </c>
      <c r="DF305" s="2">
        <v>11.2</v>
      </c>
      <c r="DG305" s="2">
        <v>0.52</v>
      </c>
      <c r="DH305" s="2"/>
      <c r="DI305" s="3">
        <v>9</v>
      </c>
      <c r="DJ305" s="2">
        <v>9.6999999999999993</v>
      </c>
      <c r="DK305" s="3">
        <v>0.37</v>
      </c>
      <c r="DL305" s="2">
        <v>0.04</v>
      </c>
      <c r="DM305" s="2"/>
      <c r="DN305" s="2"/>
      <c r="DO305" s="2"/>
      <c r="DP305" s="19"/>
      <c r="DX305" s="5">
        <v>2.73</v>
      </c>
      <c r="DY305" s="5">
        <v>1.87</v>
      </c>
      <c r="DZ305" s="5">
        <v>1.4</v>
      </c>
      <c r="EA305" s="5">
        <v>48.8</v>
      </c>
      <c r="EB305" s="5">
        <v>0.95</v>
      </c>
      <c r="EC305" s="5">
        <v>33.700000000000003</v>
      </c>
      <c r="ED305" s="5">
        <v>0.97</v>
      </c>
      <c r="EE305" s="5">
        <v>38</v>
      </c>
      <c r="EF305" s="5">
        <v>26.8</v>
      </c>
      <c r="EG305" s="5">
        <v>11.2</v>
      </c>
      <c r="EH305" s="5">
        <v>0.62</v>
      </c>
      <c r="EJ305" s="22">
        <v>4</v>
      </c>
      <c r="EK305" s="22">
        <v>4.5</v>
      </c>
      <c r="EL305" s="22">
        <v>0.37</v>
      </c>
      <c r="EM305" s="5">
        <v>2.1999999999999999E-2</v>
      </c>
      <c r="EO305" s="2"/>
      <c r="EP305" s="2"/>
      <c r="EQ305" s="19"/>
      <c r="EY305" s="2">
        <v>2.73</v>
      </c>
      <c r="EZ305" s="2">
        <v>1.86</v>
      </c>
      <c r="FA305" s="2">
        <v>1.38</v>
      </c>
      <c r="FB305" s="2">
        <v>49.5</v>
      </c>
      <c r="FC305" s="2">
        <v>0.98</v>
      </c>
      <c r="FD305" s="2">
        <v>34.9</v>
      </c>
      <c r="FE305" s="2">
        <v>0.97</v>
      </c>
      <c r="FF305" s="2">
        <v>38</v>
      </c>
      <c r="FG305" s="2">
        <v>26.8</v>
      </c>
      <c r="FH305" s="2">
        <v>11.2</v>
      </c>
      <c r="FI305" s="2">
        <v>0.72</v>
      </c>
      <c r="FK305" s="22">
        <v>4.0999999999999996</v>
      </c>
      <c r="FL305" s="22">
        <v>4.4000000000000004</v>
      </c>
      <c r="FM305" s="22">
        <v>0.38</v>
      </c>
      <c r="FN305" s="5">
        <v>2.4E-2</v>
      </c>
      <c r="FO305" s="5">
        <v>3.5</v>
      </c>
      <c r="FP305" s="5">
        <v>2.2000000000000002</v>
      </c>
      <c r="FQ305" s="5">
        <v>0.63</v>
      </c>
      <c r="FR305" s="5">
        <f t="shared" si="22"/>
        <v>3.2</v>
      </c>
      <c r="FS305" s="5">
        <v>0.02</v>
      </c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>
        <v>2.73</v>
      </c>
      <c r="GF305" s="2">
        <v>1.86</v>
      </c>
      <c r="GG305" s="2">
        <v>1.37</v>
      </c>
      <c r="GH305" s="2">
        <v>49.9</v>
      </c>
      <c r="GI305" s="2">
        <v>0.99</v>
      </c>
      <c r="GJ305" s="2">
        <v>36.1</v>
      </c>
      <c r="GK305" s="2">
        <v>0.99</v>
      </c>
      <c r="GL305" s="2">
        <v>38</v>
      </c>
      <c r="GM305" s="2">
        <v>26.8</v>
      </c>
      <c r="GN305" s="2">
        <v>11.2</v>
      </c>
      <c r="GO305" s="2">
        <v>0.83</v>
      </c>
      <c r="GP305" s="2"/>
      <c r="GQ305" s="2">
        <v>2.9</v>
      </c>
      <c r="GR305" s="2">
        <v>3.2</v>
      </c>
      <c r="GS305" s="3">
        <v>0.46</v>
      </c>
      <c r="GT305" s="2">
        <v>1.2E-2</v>
      </c>
      <c r="GU305" s="2">
        <v>2.5</v>
      </c>
      <c r="GV305" s="2">
        <v>1.5</v>
      </c>
      <c r="GW305" s="2">
        <v>0.62</v>
      </c>
      <c r="GX305" s="5">
        <f t="shared" si="23"/>
        <v>2.2000000000000002</v>
      </c>
      <c r="GY305" s="2">
        <v>1.4E-2</v>
      </c>
    </row>
    <row r="306" spans="1:207" s="5" customFormat="1" ht="11.95" customHeight="1" x14ac:dyDescent="0.3">
      <c r="A306" s="10" t="s">
        <v>350</v>
      </c>
      <c r="B306" s="11">
        <v>19</v>
      </c>
      <c r="C306" s="12">
        <v>19.399999999999999</v>
      </c>
      <c r="D306" s="13" t="s">
        <v>415</v>
      </c>
      <c r="E306" s="14" t="s">
        <v>461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5">
        <v>2.7</v>
      </c>
      <c r="R306" s="15">
        <v>1.94</v>
      </c>
      <c r="S306" s="15">
        <v>1.57</v>
      </c>
      <c r="T306" s="16">
        <v>42</v>
      </c>
      <c r="U306" s="15">
        <v>0.72</v>
      </c>
      <c r="V306" s="16">
        <v>23.8</v>
      </c>
      <c r="W306" s="15">
        <v>0.89</v>
      </c>
      <c r="X306" s="16">
        <v>31.4</v>
      </c>
      <c r="Y306" s="16">
        <v>24.1</v>
      </c>
      <c r="Z306" s="16">
        <v>7.3</v>
      </c>
      <c r="AA306" s="15">
        <v>-0.04</v>
      </c>
      <c r="AB306" s="15"/>
      <c r="AC306" s="15"/>
      <c r="AD306" s="4"/>
      <c r="AE306" s="15"/>
      <c r="AF306" s="4"/>
      <c r="AG306" s="6"/>
      <c r="AH306" s="6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15">
        <v>2.7</v>
      </c>
      <c r="AY306" s="15">
        <v>1.97</v>
      </c>
      <c r="AZ306" s="15">
        <v>1.57</v>
      </c>
      <c r="BA306" s="16">
        <v>41.9</v>
      </c>
      <c r="BB306" s="15">
        <v>0.72</v>
      </c>
      <c r="BC306" s="16">
        <v>25.7</v>
      </c>
      <c r="BD306" s="15">
        <v>0.96</v>
      </c>
      <c r="BE306" s="16">
        <v>31.4</v>
      </c>
      <c r="BF306" s="16">
        <v>24.1</v>
      </c>
      <c r="BG306" s="16">
        <v>7.3</v>
      </c>
      <c r="BH306" s="15">
        <v>0.21</v>
      </c>
      <c r="BI306" s="4"/>
      <c r="BJ306" s="4"/>
      <c r="BK306" s="4"/>
      <c r="BL306" s="8"/>
      <c r="CE306" s="2">
        <v>17.5</v>
      </c>
      <c r="CF306" s="2">
        <v>14.5</v>
      </c>
      <c r="CG306" s="2">
        <v>0.83</v>
      </c>
      <c r="CH306" s="2">
        <v>4.1000000000000002E-2</v>
      </c>
      <c r="CI306" s="2">
        <v>18</v>
      </c>
      <c r="CJ306" s="2">
        <v>2.5000000000000001E-2</v>
      </c>
      <c r="CK306" s="2">
        <v>12</v>
      </c>
      <c r="EY306" s="5">
        <v>2.7</v>
      </c>
      <c r="EZ306" s="5">
        <v>1.93</v>
      </c>
      <c r="FA306" s="5">
        <v>1.48</v>
      </c>
      <c r="FB306" s="5">
        <v>45.1</v>
      </c>
      <c r="FC306" s="5">
        <v>0.82</v>
      </c>
      <c r="FD306" s="5">
        <v>30.1</v>
      </c>
      <c r="FE306" s="5">
        <v>0.99</v>
      </c>
      <c r="FF306" s="5">
        <v>31.4</v>
      </c>
      <c r="FG306" s="5">
        <v>24.1</v>
      </c>
      <c r="FH306" s="5">
        <v>7.3</v>
      </c>
      <c r="FI306" s="5">
        <v>0.82</v>
      </c>
      <c r="FO306" s="5">
        <v>3.3</v>
      </c>
      <c r="FP306" s="5">
        <v>2.8</v>
      </c>
      <c r="FQ306" s="5">
        <v>0.85</v>
      </c>
      <c r="FR306" s="5" t="str">
        <f t="shared" si="22"/>
        <v/>
      </c>
      <c r="FS306" s="5">
        <v>1.2E-2</v>
      </c>
      <c r="GE306" s="5">
        <v>2.7</v>
      </c>
      <c r="GF306" s="5">
        <v>1.94</v>
      </c>
      <c r="GG306" s="5">
        <v>1.5</v>
      </c>
      <c r="GH306" s="5">
        <v>44.4</v>
      </c>
      <c r="GI306" s="5">
        <v>0.8</v>
      </c>
      <c r="GJ306" s="5">
        <v>29.3</v>
      </c>
      <c r="GK306" s="5">
        <v>0.99</v>
      </c>
      <c r="GL306" s="5">
        <v>31.4</v>
      </c>
      <c r="GM306" s="5">
        <v>24.1</v>
      </c>
      <c r="GN306" s="5">
        <v>7.3</v>
      </c>
      <c r="GO306" s="5">
        <v>0.72</v>
      </c>
      <c r="GU306" s="2">
        <v>4.2</v>
      </c>
      <c r="GV306" s="2">
        <v>3.3</v>
      </c>
      <c r="GW306" s="2">
        <v>0.79</v>
      </c>
      <c r="GX306" s="5" t="str">
        <f t="shared" si="23"/>
        <v/>
      </c>
      <c r="GY306" s="2">
        <v>1.2E-2</v>
      </c>
    </row>
    <row r="307" spans="1:207" s="5" customFormat="1" ht="11.95" customHeight="1" x14ac:dyDescent="0.3">
      <c r="A307" s="10" t="s">
        <v>354</v>
      </c>
      <c r="B307" s="11">
        <v>19</v>
      </c>
      <c r="C307" s="12">
        <v>21.4</v>
      </c>
      <c r="D307" s="13" t="s">
        <v>415</v>
      </c>
      <c r="E307" s="14" t="s">
        <v>461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15">
        <v>2.7</v>
      </c>
      <c r="R307" s="15">
        <v>1.96</v>
      </c>
      <c r="S307" s="15">
        <v>1.59</v>
      </c>
      <c r="T307" s="16">
        <v>41.3</v>
      </c>
      <c r="U307" s="15">
        <v>0.7</v>
      </c>
      <c r="V307" s="16">
        <v>23.6</v>
      </c>
      <c r="W307" s="15">
        <v>0.91</v>
      </c>
      <c r="X307" s="16">
        <v>32.4</v>
      </c>
      <c r="Y307" s="16">
        <v>24.5</v>
      </c>
      <c r="Z307" s="16">
        <v>7.9</v>
      </c>
      <c r="AA307" s="15">
        <v>-0.11</v>
      </c>
      <c r="AB307" s="15"/>
      <c r="AC307" s="15"/>
      <c r="AD307" s="4"/>
      <c r="AE307" s="15"/>
      <c r="AF307" s="4"/>
      <c r="AG307" s="6"/>
      <c r="AH307" s="6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15">
        <v>2.7</v>
      </c>
      <c r="AY307" s="15">
        <v>1.97</v>
      </c>
      <c r="AZ307" s="15">
        <v>1.56</v>
      </c>
      <c r="BA307" s="16">
        <v>42.3</v>
      </c>
      <c r="BB307" s="15">
        <v>0.73</v>
      </c>
      <c r="BC307" s="16">
        <v>26.4</v>
      </c>
      <c r="BD307" s="15">
        <v>0.97</v>
      </c>
      <c r="BE307" s="16">
        <v>32.4</v>
      </c>
      <c r="BF307" s="16">
        <v>24.5</v>
      </c>
      <c r="BG307" s="16">
        <v>7.9</v>
      </c>
      <c r="BH307" s="15">
        <v>0.24</v>
      </c>
      <c r="BI307" s="4"/>
      <c r="BJ307" s="4"/>
      <c r="BK307" s="4"/>
      <c r="BL307" s="8"/>
      <c r="CE307" s="2">
        <v>18.5</v>
      </c>
      <c r="CF307" s="2">
        <v>15.3</v>
      </c>
      <c r="CG307" s="2">
        <v>0.83</v>
      </c>
      <c r="CH307" s="2">
        <v>3.7999999999999999E-2</v>
      </c>
      <c r="CI307" s="2">
        <v>18</v>
      </c>
      <c r="CJ307" s="2">
        <v>2.3E-2</v>
      </c>
      <c r="CK307" s="2">
        <v>12</v>
      </c>
      <c r="EY307" s="5">
        <v>2.7</v>
      </c>
      <c r="EZ307" s="5">
        <v>1.92</v>
      </c>
      <c r="FA307" s="5">
        <v>1.47</v>
      </c>
      <c r="FB307" s="5">
        <v>45.6</v>
      </c>
      <c r="FC307" s="5">
        <v>0.84</v>
      </c>
      <c r="FD307" s="5">
        <v>30.7</v>
      </c>
      <c r="FE307" s="5">
        <v>0.99</v>
      </c>
      <c r="FF307" s="5">
        <v>32.4</v>
      </c>
      <c r="FG307" s="5">
        <v>24.5</v>
      </c>
      <c r="FH307" s="5">
        <v>7.9</v>
      </c>
      <c r="FI307" s="5">
        <v>0.78</v>
      </c>
      <c r="FO307" s="5">
        <v>4.3</v>
      </c>
      <c r="FP307" s="5">
        <v>3.4</v>
      </c>
      <c r="FQ307" s="5">
        <v>0.79</v>
      </c>
      <c r="FR307" s="5" t="str">
        <f t="shared" si="22"/>
        <v/>
      </c>
      <c r="FS307" s="5">
        <v>1.6E-2</v>
      </c>
      <c r="GE307" s="5">
        <v>2.7</v>
      </c>
      <c r="GF307" s="5">
        <v>1.91</v>
      </c>
      <c r="GG307" s="5">
        <v>1.46</v>
      </c>
      <c r="GH307" s="5">
        <v>46.1</v>
      </c>
      <c r="GI307" s="5">
        <v>0.85</v>
      </c>
      <c r="GJ307" s="5">
        <v>31</v>
      </c>
      <c r="GK307" s="5">
        <v>0.98</v>
      </c>
      <c r="GL307" s="5">
        <v>32.4</v>
      </c>
      <c r="GM307" s="5">
        <v>24.5</v>
      </c>
      <c r="GN307" s="5">
        <v>7.9</v>
      </c>
      <c r="GO307" s="5">
        <v>0.82</v>
      </c>
      <c r="GU307" s="2">
        <v>2.9</v>
      </c>
      <c r="GV307" s="2">
        <v>2</v>
      </c>
      <c r="GW307" s="2">
        <v>0.71</v>
      </c>
      <c r="GX307" s="5" t="str">
        <f t="shared" si="23"/>
        <v/>
      </c>
      <c r="GY307" s="2">
        <v>0.01</v>
      </c>
    </row>
    <row r="308" spans="1:207" s="5" customFormat="1" ht="11.95" customHeight="1" x14ac:dyDescent="0.3">
      <c r="A308" s="10" t="s">
        <v>52</v>
      </c>
      <c r="B308" s="10" t="s">
        <v>429</v>
      </c>
      <c r="C308" s="12">
        <v>9.4</v>
      </c>
      <c r="D308" s="13" t="s">
        <v>409</v>
      </c>
      <c r="E308" s="14" t="s">
        <v>461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15">
        <v>2.72</v>
      </c>
      <c r="R308" s="15">
        <v>1.99</v>
      </c>
      <c r="S308" s="15">
        <v>1.57</v>
      </c>
      <c r="T308" s="16">
        <v>42.4</v>
      </c>
      <c r="U308" s="15">
        <v>0.74</v>
      </c>
      <c r="V308" s="16">
        <v>27.1</v>
      </c>
      <c r="W308" s="15">
        <v>1</v>
      </c>
      <c r="X308" s="16">
        <v>42.5</v>
      </c>
      <c r="Y308" s="16">
        <v>27</v>
      </c>
      <c r="Z308" s="16">
        <v>15.5</v>
      </c>
      <c r="AA308" s="15">
        <v>0.01</v>
      </c>
      <c r="AB308" s="15"/>
      <c r="AC308" s="15"/>
      <c r="AD308" s="4"/>
      <c r="AE308" s="15"/>
      <c r="AF308" s="4"/>
      <c r="AG308" s="6"/>
      <c r="AH308" s="6"/>
      <c r="AI308" s="4"/>
      <c r="AJ308" s="4"/>
      <c r="AK308" s="4"/>
      <c r="AL308" s="7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15">
        <v>2.72</v>
      </c>
      <c r="AY308" s="15">
        <v>1.98</v>
      </c>
      <c r="AZ308" s="15">
        <v>1.54</v>
      </c>
      <c r="BA308" s="16">
        <v>43.2</v>
      </c>
      <c r="BB308" s="15">
        <v>0.76</v>
      </c>
      <c r="BC308" s="16">
        <v>28</v>
      </c>
      <c r="BD308" s="15">
        <v>1</v>
      </c>
      <c r="BE308" s="16">
        <v>42.5</v>
      </c>
      <c r="BF308" s="16">
        <v>27</v>
      </c>
      <c r="BG308" s="16">
        <v>15.5</v>
      </c>
      <c r="BH308" s="15">
        <v>0.06</v>
      </c>
      <c r="BI308" s="4"/>
      <c r="BJ308" s="4"/>
      <c r="BK308" s="4"/>
      <c r="BL308" s="8"/>
      <c r="BN308" s="20">
        <v>5.9499999999999997E-2</v>
      </c>
      <c r="BO308" s="21">
        <v>1.5299999999999999E-3</v>
      </c>
      <c r="BP308" s="5">
        <v>1.113398972787488E-5</v>
      </c>
      <c r="BQ308" s="5">
        <v>125</v>
      </c>
      <c r="BR308" s="5">
        <v>0.65</v>
      </c>
      <c r="BS308" s="5">
        <v>11800</v>
      </c>
      <c r="BT308" s="5">
        <v>0.70399999999999996</v>
      </c>
      <c r="BU308" s="5">
        <v>20900</v>
      </c>
      <c r="BV308" s="5">
        <v>45</v>
      </c>
      <c r="BW308" s="5">
        <v>21</v>
      </c>
      <c r="BX308" s="2">
        <v>26</v>
      </c>
      <c r="BY308" s="2">
        <v>14</v>
      </c>
      <c r="BZ308" s="5">
        <v>63300</v>
      </c>
      <c r="CA308" s="5">
        <v>0.17</v>
      </c>
      <c r="CB308" s="5">
        <v>-0.1</v>
      </c>
      <c r="CC308" s="5">
        <v>1.4390000000000001</v>
      </c>
      <c r="CD308" s="5">
        <v>71.999999999999986</v>
      </c>
      <c r="FR308" s="5" t="str">
        <f t="shared" si="22"/>
        <v/>
      </c>
      <c r="GX308" s="5" t="str">
        <f t="shared" si="23"/>
        <v/>
      </c>
    </row>
    <row r="309" spans="1:207" s="5" customFormat="1" ht="11.95" customHeight="1" x14ac:dyDescent="0.3">
      <c r="A309" s="10" t="s">
        <v>167</v>
      </c>
      <c r="B309" s="10" t="s">
        <v>438</v>
      </c>
      <c r="C309" s="12">
        <v>14.8</v>
      </c>
      <c r="D309" s="13" t="s">
        <v>415</v>
      </c>
      <c r="E309" s="14" t="s">
        <v>461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15">
        <v>2.73</v>
      </c>
      <c r="R309" s="15">
        <v>1.96</v>
      </c>
      <c r="S309" s="15">
        <v>1.57</v>
      </c>
      <c r="T309" s="16">
        <v>42.5</v>
      </c>
      <c r="U309" s="15">
        <v>0.74</v>
      </c>
      <c r="V309" s="16">
        <v>24.8</v>
      </c>
      <c r="W309" s="15">
        <v>0.92</v>
      </c>
      <c r="X309" s="16">
        <v>40.799999999999997</v>
      </c>
      <c r="Y309" s="16">
        <v>26.4</v>
      </c>
      <c r="Z309" s="16">
        <v>14.4</v>
      </c>
      <c r="AA309" s="15">
        <v>-0.11</v>
      </c>
      <c r="AB309" s="15"/>
      <c r="AC309" s="15"/>
      <c r="AD309" s="4"/>
      <c r="AE309" s="15"/>
      <c r="AF309" s="4"/>
      <c r="AG309" s="6"/>
      <c r="AH309" s="6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15">
        <v>2.73</v>
      </c>
      <c r="AY309" s="15">
        <v>1.98</v>
      </c>
      <c r="AZ309" s="15">
        <v>1.56</v>
      </c>
      <c r="BA309" s="16">
        <v>42.9</v>
      </c>
      <c r="BB309" s="15">
        <v>0.75</v>
      </c>
      <c r="BC309" s="16">
        <v>27.3</v>
      </c>
      <c r="BD309" s="15">
        <v>0.99</v>
      </c>
      <c r="BE309" s="16">
        <v>40.799999999999997</v>
      </c>
      <c r="BF309" s="16">
        <v>26.4</v>
      </c>
      <c r="BG309" s="16">
        <v>14.4</v>
      </c>
      <c r="BH309" s="15">
        <v>0.06</v>
      </c>
      <c r="BI309" s="4"/>
      <c r="BJ309" s="4"/>
      <c r="BK309" s="4"/>
      <c r="BL309" s="8"/>
      <c r="BN309" s="20">
        <v>6.5799999999999997E-2</v>
      </c>
      <c r="BO309" s="21">
        <v>2.2100000000000002E-3</v>
      </c>
      <c r="BP309" s="5">
        <v>1.3977459136498261E-5</v>
      </c>
      <c r="BQ309" s="5">
        <v>125</v>
      </c>
      <c r="BR309" s="5">
        <v>0.62</v>
      </c>
      <c r="BS309" s="5">
        <v>9300</v>
      </c>
      <c r="BT309" s="5">
        <v>0.7</v>
      </c>
      <c r="BU309" s="5">
        <v>17700</v>
      </c>
      <c r="BV309" s="5">
        <v>48</v>
      </c>
      <c r="BW309" s="5">
        <v>22</v>
      </c>
      <c r="BX309" s="2">
        <v>28</v>
      </c>
      <c r="BY309" s="2">
        <v>14</v>
      </c>
      <c r="BZ309" s="5">
        <v>72300</v>
      </c>
      <c r="CA309" s="5">
        <v>0.19</v>
      </c>
      <c r="CB309" s="5">
        <v>0.1</v>
      </c>
      <c r="CC309" s="5">
        <v>1.5940000000000001</v>
      </c>
      <c r="CD309" s="5">
        <v>104.00000000000004</v>
      </c>
      <c r="CN309" s="22"/>
      <c r="CO309" s="17"/>
      <c r="CP309" s="18"/>
      <c r="FR309" s="5" t="str">
        <f t="shared" si="22"/>
        <v/>
      </c>
      <c r="GX309" s="5" t="str">
        <f t="shared" si="23"/>
        <v/>
      </c>
    </row>
    <row r="310" spans="1:207" s="5" customFormat="1" ht="11.95" customHeight="1" x14ac:dyDescent="0.3">
      <c r="A310" s="10" t="s">
        <v>216</v>
      </c>
      <c r="B310" s="10" t="s">
        <v>442</v>
      </c>
      <c r="C310" s="12">
        <v>16.399999999999999</v>
      </c>
      <c r="D310" s="13" t="s">
        <v>409</v>
      </c>
      <c r="E310" s="14" t="s">
        <v>461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15">
        <v>2.7</v>
      </c>
      <c r="R310" s="15">
        <v>2</v>
      </c>
      <c r="S310" s="15">
        <v>1.6</v>
      </c>
      <c r="T310" s="16">
        <v>40.700000000000003</v>
      </c>
      <c r="U310" s="15">
        <v>0.69</v>
      </c>
      <c r="V310" s="16">
        <v>25</v>
      </c>
      <c r="W310" s="15">
        <v>0.98</v>
      </c>
      <c r="X310" s="16">
        <v>39.5</v>
      </c>
      <c r="Y310" s="16">
        <v>22.8</v>
      </c>
      <c r="Z310" s="16">
        <v>16.7</v>
      </c>
      <c r="AA310" s="15">
        <v>0.13</v>
      </c>
      <c r="AB310" s="15"/>
      <c r="AC310" s="15"/>
      <c r="AD310" s="4"/>
      <c r="AE310" s="15"/>
      <c r="AF310" s="4"/>
      <c r="AG310" s="6"/>
      <c r="AH310" s="6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15">
        <v>2.7</v>
      </c>
      <c r="AY310" s="15">
        <v>2</v>
      </c>
      <c r="AZ310" s="15">
        <v>1.58</v>
      </c>
      <c r="BA310" s="16">
        <v>41.4</v>
      </c>
      <c r="BB310" s="15">
        <v>0.71</v>
      </c>
      <c r="BC310" s="16">
        <v>26.1</v>
      </c>
      <c r="BD310" s="15">
        <v>1</v>
      </c>
      <c r="BE310" s="16">
        <v>39.5</v>
      </c>
      <c r="BF310" s="16">
        <v>22.8</v>
      </c>
      <c r="BG310" s="16">
        <v>16.7</v>
      </c>
      <c r="BH310" s="15">
        <v>0.2</v>
      </c>
      <c r="BI310" s="4"/>
      <c r="BJ310" s="4"/>
      <c r="BK310" s="4"/>
      <c r="BL310" s="8"/>
      <c r="BN310" s="20">
        <v>6.7900000000000002E-2</v>
      </c>
      <c r="BO310" s="21">
        <v>1.57E-3</v>
      </c>
      <c r="BP310" s="5">
        <v>1.299004568789193E-5</v>
      </c>
      <c r="BQ310" s="5">
        <v>125</v>
      </c>
      <c r="BR310" s="5">
        <v>0.64</v>
      </c>
      <c r="BS310" s="5">
        <v>10700</v>
      </c>
      <c r="BT310" s="5">
        <v>0.63700000000000001</v>
      </c>
      <c r="BU310" s="5">
        <v>17900</v>
      </c>
      <c r="BV310" s="5">
        <v>46</v>
      </c>
      <c r="BW310" s="5">
        <v>24</v>
      </c>
      <c r="BX310" s="2">
        <v>23</v>
      </c>
      <c r="BY310" s="2">
        <v>14</v>
      </c>
      <c r="BZ310" s="5">
        <v>59600</v>
      </c>
      <c r="CA310" s="5">
        <v>0.17</v>
      </c>
      <c r="CB310" s="5">
        <v>-0.3</v>
      </c>
      <c r="CC310" s="5">
        <v>1.556</v>
      </c>
      <c r="CD310" s="5">
        <v>135</v>
      </c>
      <c r="FR310" s="5" t="str">
        <f t="shared" si="22"/>
        <v/>
      </c>
      <c r="GX310" s="5" t="str">
        <f t="shared" si="23"/>
        <v/>
      </c>
    </row>
    <row r="311" spans="1:207" s="5" customFormat="1" ht="11.95" customHeight="1" x14ac:dyDescent="0.3">
      <c r="A311" s="10" t="s">
        <v>297</v>
      </c>
      <c r="B311" s="10" t="s">
        <v>447</v>
      </c>
      <c r="C311" s="12">
        <v>19.399999999999999</v>
      </c>
      <c r="D311" s="13" t="s">
        <v>415</v>
      </c>
      <c r="E311" s="14" t="s">
        <v>461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15">
        <v>2.73</v>
      </c>
      <c r="R311" s="15">
        <v>2.0299999999999998</v>
      </c>
      <c r="S311" s="15">
        <v>1.65</v>
      </c>
      <c r="T311" s="16">
        <v>39.700000000000003</v>
      </c>
      <c r="U311" s="15">
        <v>0.66</v>
      </c>
      <c r="V311" s="16">
        <v>23.4</v>
      </c>
      <c r="W311" s="15">
        <v>0.97</v>
      </c>
      <c r="X311" s="16">
        <v>38.200000000000003</v>
      </c>
      <c r="Y311" s="16">
        <v>25</v>
      </c>
      <c r="Z311" s="16">
        <v>13.2</v>
      </c>
      <c r="AA311" s="15">
        <v>-0.12</v>
      </c>
      <c r="AB311" s="15"/>
      <c r="AC311" s="15"/>
      <c r="AD311" s="4"/>
      <c r="AE311" s="15"/>
      <c r="AF311" s="4"/>
      <c r="AG311" s="6"/>
      <c r="AH311" s="6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15">
        <v>2.73</v>
      </c>
      <c r="AY311" s="15">
        <v>2.0099999999999998</v>
      </c>
      <c r="AZ311" s="15">
        <v>1.61</v>
      </c>
      <c r="BA311" s="16">
        <v>41.2</v>
      </c>
      <c r="BB311" s="15">
        <v>0.7</v>
      </c>
      <c r="BC311" s="16">
        <v>24.9</v>
      </c>
      <c r="BD311" s="15">
        <v>0.97</v>
      </c>
      <c r="BE311" s="16">
        <v>38.200000000000003</v>
      </c>
      <c r="BF311" s="16">
        <v>25</v>
      </c>
      <c r="BG311" s="16">
        <v>13.2</v>
      </c>
      <c r="BH311" s="15">
        <v>-0.01</v>
      </c>
      <c r="BI311" s="4"/>
      <c r="BJ311" s="4"/>
      <c r="BK311" s="4"/>
      <c r="BL311" s="8"/>
      <c r="BN311" s="20">
        <v>8.5800000000000001E-2</v>
      </c>
      <c r="BO311" s="21">
        <v>1.9499999999999999E-3</v>
      </c>
      <c r="BP311" s="5">
        <v>1.1808026859117691E-5</v>
      </c>
      <c r="BQ311" s="5">
        <v>125</v>
      </c>
      <c r="BR311" s="5">
        <v>0.63</v>
      </c>
      <c r="BS311" s="5">
        <v>10700</v>
      </c>
      <c r="BT311" s="5">
        <v>0.72699999999999998</v>
      </c>
      <c r="BU311" s="5">
        <v>19800</v>
      </c>
      <c r="BV311" s="5">
        <v>59</v>
      </c>
      <c r="BW311" s="5">
        <v>26</v>
      </c>
      <c r="BX311" s="2">
        <v>40</v>
      </c>
      <c r="BY311" s="2">
        <v>16</v>
      </c>
      <c r="BZ311" s="5">
        <v>52800</v>
      </c>
      <c r="CA311" s="5">
        <v>0.19</v>
      </c>
      <c r="CB311" s="5">
        <v>-1.3</v>
      </c>
      <c r="CC311" s="5">
        <v>1.62</v>
      </c>
      <c r="CD311" s="5">
        <v>170.99999999999997</v>
      </c>
      <c r="FR311" s="5" t="str">
        <f t="shared" si="22"/>
        <v/>
      </c>
      <c r="GX311" s="5" t="str">
        <f t="shared" si="23"/>
        <v/>
      </c>
    </row>
    <row r="312" spans="1:207" s="5" customFormat="1" ht="11.95" customHeight="1" x14ac:dyDescent="0.3">
      <c r="A312" s="10" t="s">
        <v>383</v>
      </c>
      <c r="B312" s="10" t="s">
        <v>453</v>
      </c>
      <c r="C312" s="12">
        <v>11.8</v>
      </c>
      <c r="D312" s="13" t="s">
        <v>415</v>
      </c>
      <c r="E312" s="14" t="s">
        <v>461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15">
        <v>2.68</v>
      </c>
      <c r="R312" s="15">
        <v>2</v>
      </c>
      <c r="S312" s="15">
        <v>1.61</v>
      </c>
      <c r="T312" s="16">
        <v>39.9</v>
      </c>
      <c r="U312" s="15">
        <v>0.66</v>
      </c>
      <c r="V312" s="16">
        <v>24.1</v>
      </c>
      <c r="W312" s="15">
        <v>0.97</v>
      </c>
      <c r="X312" s="16">
        <v>41.4</v>
      </c>
      <c r="Y312" s="16">
        <v>26.8</v>
      </c>
      <c r="Z312" s="16">
        <v>14.6</v>
      </c>
      <c r="AA312" s="15">
        <v>-0.18</v>
      </c>
      <c r="AB312" s="15"/>
      <c r="AC312" s="15"/>
      <c r="AD312" s="4"/>
      <c r="AE312" s="15"/>
      <c r="AF312" s="4"/>
      <c r="AG312" s="6"/>
      <c r="AH312" s="6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15">
        <v>2.68</v>
      </c>
      <c r="AY312" s="15">
        <v>1.96</v>
      </c>
      <c r="AZ312" s="15">
        <v>1.53</v>
      </c>
      <c r="BA312" s="16">
        <v>42.9</v>
      </c>
      <c r="BB312" s="15">
        <v>0.75</v>
      </c>
      <c r="BC312" s="16">
        <v>28</v>
      </c>
      <c r="BD312" s="15">
        <v>1</v>
      </c>
      <c r="BE312" s="16">
        <v>41.4</v>
      </c>
      <c r="BF312" s="16">
        <v>26.8</v>
      </c>
      <c r="BG312" s="16">
        <v>14.6</v>
      </c>
      <c r="BH312" s="15">
        <v>0.08</v>
      </c>
      <c r="BI312" s="4"/>
      <c r="BJ312" s="4"/>
      <c r="BK312" s="4"/>
      <c r="BL312" s="8"/>
      <c r="BN312" s="20">
        <v>6.6600000000000006E-2</v>
      </c>
      <c r="BO312" s="21">
        <v>1.9E-3</v>
      </c>
      <c r="BP312" s="5">
        <v>1.7327519868170571E-5</v>
      </c>
      <c r="BQ312" s="5">
        <v>125</v>
      </c>
      <c r="BR312" s="5">
        <v>0.63</v>
      </c>
      <c r="BS312" s="5">
        <v>10300</v>
      </c>
      <c r="BT312" s="5">
        <v>0.63200000000000001</v>
      </c>
      <c r="BU312" s="5">
        <v>18300</v>
      </c>
      <c r="BV312" s="5">
        <v>49</v>
      </c>
      <c r="BW312" s="5">
        <v>24</v>
      </c>
      <c r="BX312" s="2">
        <v>25</v>
      </c>
      <c r="BY312" s="2">
        <v>13</v>
      </c>
      <c r="BZ312" s="5">
        <v>58600</v>
      </c>
      <c r="CA312" s="5">
        <v>0.18</v>
      </c>
      <c r="CB312" s="5">
        <v>0</v>
      </c>
      <c r="CC312" s="5">
        <v>1.9550000000000001</v>
      </c>
      <c r="CD312" s="5">
        <v>149</v>
      </c>
      <c r="CN312" s="22"/>
      <c r="CO312" s="17"/>
      <c r="CP312" s="18"/>
      <c r="FR312" s="5" t="str">
        <f t="shared" si="22"/>
        <v/>
      </c>
      <c r="GX312" s="5" t="str">
        <f t="shared" si="23"/>
        <v/>
      </c>
    </row>
    <row r="313" spans="1:207" s="5" customFormat="1" ht="11.95" customHeight="1" x14ac:dyDescent="0.3">
      <c r="A313" s="10" t="s">
        <v>400</v>
      </c>
      <c r="B313" s="10" t="s">
        <v>454</v>
      </c>
      <c r="C313" s="12">
        <v>13.8</v>
      </c>
      <c r="D313" s="13" t="s">
        <v>415</v>
      </c>
      <c r="E313" s="14" t="s">
        <v>461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15">
        <v>2.7</v>
      </c>
      <c r="R313" s="15">
        <v>1.96</v>
      </c>
      <c r="S313" s="15">
        <v>1.55</v>
      </c>
      <c r="T313" s="16">
        <v>42.7</v>
      </c>
      <c r="U313" s="15">
        <v>0.75</v>
      </c>
      <c r="V313" s="16">
        <v>26.7</v>
      </c>
      <c r="W313" s="15">
        <v>0.97</v>
      </c>
      <c r="X313" s="16">
        <v>41.9</v>
      </c>
      <c r="Y313" s="16">
        <v>27</v>
      </c>
      <c r="Z313" s="16">
        <v>14.9</v>
      </c>
      <c r="AA313" s="15">
        <v>-0.02</v>
      </c>
      <c r="AB313" s="15"/>
      <c r="AC313" s="15"/>
      <c r="AD313" s="4"/>
      <c r="AE313" s="15"/>
      <c r="AF313" s="4"/>
      <c r="AG313" s="6"/>
      <c r="AH313" s="6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15">
        <v>2.7</v>
      </c>
      <c r="AY313" s="15">
        <v>1.95</v>
      </c>
      <c r="AZ313" s="15">
        <v>1.53</v>
      </c>
      <c r="BA313" s="16">
        <v>43.3</v>
      </c>
      <c r="BB313" s="15">
        <v>0.76</v>
      </c>
      <c r="BC313" s="16">
        <v>27.4</v>
      </c>
      <c r="BD313" s="15">
        <v>0.97</v>
      </c>
      <c r="BE313" s="16">
        <v>41.9</v>
      </c>
      <c r="BF313" s="16">
        <v>27</v>
      </c>
      <c r="BG313" s="16">
        <v>14.9</v>
      </c>
      <c r="BH313" s="15">
        <v>0.03</v>
      </c>
      <c r="BI313" s="4"/>
      <c r="BJ313" s="4"/>
      <c r="BK313" s="4"/>
      <c r="BL313" s="8"/>
      <c r="BN313" s="20">
        <v>6.2100000000000002E-2</v>
      </c>
      <c r="BO313" s="21">
        <v>1.98E-3</v>
      </c>
      <c r="BP313" s="5">
        <v>9.4921241852581783E-6</v>
      </c>
      <c r="BQ313" s="5">
        <v>125</v>
      </c>
      <c r="BR313" s="5">
        <v>0.64</v>
      </c>
      <c r="BS313" s="5">
        <v>8800</v>
      </c>
      <c r="BT313" s="5">
        <v>0.68400000000000005</v>
      </c>
      <c r="BU313" s="5">
        <v>19000</v>
      </c>
      <c r="BV313" s="5">
        <v>50</v>
      </c>
      <c r="BW313" s="5">
        <v>22</v>
      </c>
      <c r="BX313" s="2">
        <v>37</v>
      </c>
      <c r="BY313" s="2">
        <v>15</v>
      </c>
      <c r="BZ313" s="5">
        <v>73100</v>
      </c>
      <c r="CA313" s="5">
        <v>0.18</v>
      </c>
      <c r="CB313" s="5">
        <v>-0.9</v>
      </c>
      <c r="CC313" s="5">
        <v>1.599</v>
      </c>
      <c r="CD313" s="5">
        <v>135.99999999999997</v>
      </c>
      <c r="CN313" s="22"/>
      <c r="CO313" s="17"/>
      <c r="CP313" s="18"/>
      <c r="FR313" s="5" t="str">
        <f t="shared" si="22"/>
        <v/>
      </c>
      <c r="GX313" s="5" t="str">
        <f t="shared" si="23"/>
        <v/>
      </c>
    </row>
    <row r="314" spans="1:207" s="5" customFormat="1" ht="11.95" customHeight="1" x14ac:dyDescent="0.3">
      <c r="A314" s="10" t="s">
        <v>49</v>
      </c>
      <c r="B314" s="11">
        <v>1</v>
      </c>
      <c r="C314" s="12">
        <v>6.4</v>
      </c>
      <c r="D314" s="13" t="s">
        <v>413</v>
      </c>
      <c r="E314" s="14" t="s">
        <v>460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15">
        <v>2.74</v>
      </c>
      <c r="R314" s="15">
        <v>1.95</v>
      </c>
      <c r="S314" s="15">
        <v>1.51</v>
      </c>
      <c r="T314" s="16">
        <v>44.9</v>
      </c>
      <c r="U314" s="15">
        <v>0.82</v>
      </c>
      <c r="V314" s="16">
        <v>29.2</v>
      </c>
      <c r="W314" s="15">
        <v>0.98</v>
      </c>
      <c r="X314" s="16">
        <v>39.799999999999997</v>
      </c>
      <c r="Y314" s="16">
        <v>25.5</v>
      </c>
      <c r="Z314" s="16">
        <v>14.3</v>
      </c>
      <c r="AA314" s="15">
        <v>0.26</v>
      </c>
      <c r="AB314" s="15"/>
      <c r="AC314" s="15"/>
      <c r="AD314" s="4"/>
      <c r="AE314" s="15"/>
      <c r="AF314" s="4"/>
      <c r="AG314" s="6"/>
      <c r="AH314" s="6"/>
      <c r="AI314" s="2">
        <v>15.3</v>
      </c>
      <c r="AJ314" s="4">
        <v>16.100000000000001</v>
      </c>
      <c r="AK314" s="3">
        <v>0.39</v>
      </c>
      <c r="AL314" s="2">
        <v>0.06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15">
        <v>2.74</v>
      </c>
      <c r="AY314" s="15">
        <v>1.94</v>
      </c>
      <c r="AZ314" s="15">
        <v>1.49</v>
      </c>
      <c r="BA314" s="16">
        <v>45.5</v>
      </c>
      <c r="BB314" s="15">
        <v>0.83</v>
      </c>
      <c r="BC314" s="16">
        <v>29.8</v>
      </c>
      <c r="BD314" s="15">
        <v>0.98</v>
      </c>
      <c r="BE314" s="16">
        <v>39.799999999999997</v>
      </c>
      <c r="BF314" s="16">
        <v>25.5</v>
      </c>
      <c r="BG314" s="16">
        <v>14.3</v>
      </c>
      <c r="BH314" s="15">
        <v>0.3</v>
      </c>
      <c r="BI314" s="4"/>
      <c r="BJ314" s="4">
        <v>15.6</v>
      </c>
      <c r="BK314" s="2">
        <v>15.6</v>
      </c>
      <c r="BL314" s="3">
        <v>0.39</v>
      </c>
      <c r="BM314" s="2">
        <v>5.3999999999999999E-2</v>
      </c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>
        <v>2.74</v>
      </c>
      <c r="CX314" s="2">
        <v>1.91</v>
      </c>
      <c r="CY314" s="2">
        <v>1.45</v>
      </c>
      <c r="CZ314" s="2">
        <v>47.2</v>
      </c>
      <c r="DA314" s="2">
        <v>0.89</v>
      </c>
      <c r="DB314" s="2">
        <v>31.9</v>
      </c>
      <c r="DC314" s="2">
        <v>0.98</v>
      </c>
      <c r="DD314" s="2">
        <v>39.799999999999997</v>
      </c>
      <c r="DE314" s="2">
        <v>25.5</v>
      </c>
      <c r="DF314" s="2">
        <v>14.3</v>
      </c>
      <c r="DG314" s="2">
        <v>0.45</v>
      </c>
      <c r="DH314" s="2"/>
      <c r="DI314" s="3">
        <v>10.6</v>
      </c>
      <c r="DJ314" s="2">
        <v>12.2</v>
      </c>
      <c r="DK314" s="3">
        <v>0.38</v>
      </c>
      <c r="DL314" s="2">
        <v>4.3999999999999997E-2</v>
      </c>
      <c r="DM314" s="2"/>
      <c r="DN314" s="2"/>
      <c r="DO314" s="2"/>
      <c r="DP314" s="19"/>
      <c r="DX314" s="5">
        <v>2.74</v>
      </c>
      <c r="DY314" s="5">
        <v>1.89</v>
      </c>
      <c r="DZ314" s="5">
        <v>1.41</v>
      </c>
      <c r="EA314" s="5">
        <v>48.5</v>
      </c>
      <c r="EB314" s="5">
        <v>0.94</v>
      </c>
      <c r="EC314" s="5">
        <v>34</v>
      </c>
      <c r="ED314" s="5">
        <v>0.99</v>
      </c>
      <c r="EE314" s="5">
        <v>39.799999999999997</v>
      </c>
      <c r="EF314" s="5">
        <v>25.5</v>
      </c>
      <c r="EG314" s="5">
        <v>14.3</v>
      </c>
      <c r="EH314" s="5">
        <v>0.59</v>
      </c>
      <c r="EJ314" s="22">
        <v>5.7</v>
      </c>
      <c r="EK314" s="22">
        <v>6</v>
      </c>
      <c r="EL314" s="22">
        <v>0.33</v>
      </c>
      <c r="EM314" s="5">
        <v>2.1999999999999999E-2</v>
      </c>
      <c r="EO314" s="2"/>
      <c r="EP314" s="2"/>
      <c r="EQ314" s="19"/>
      <c r="EY314" s="2">
        <v>2.74</v>
      </c>
      <c r="EZ314" s="2">
        <v>1.88</v>
      </c>
      <c r="FA314" s="2">
        <v>1.41</v>
      </c>
      <c r="FB314" s="2">
        <v>48.6</v>
      </c>
      <c r="FC314" s="2">
        <v>0.95</v>
      </c>
      <c r="FD314" s="2">
        <v>33.5</v>
      </c>
      <c r="FE314" s="2">
        <v>0.97</v>
      </c>
      <c r="FF314" s="2">
        <v>39.799999999999997</v>
      </c>
      <c r="FG314" s="2">
        <v>25.5</v>
      </c>
      <c r="FH314" s="2">
        <v>14.3</v>
      </c>
      <c r="FI314" s="2">
        <v>0.56000000000000005</v>
      </c>
      <c r="FK314" s="22">
        <v>5.7</v>
      </c>
      <c r="FL314" s="22">
        <v>6.1</v>
      </c>
      <c r="FM314" s="22">
        <v>0.33</v>
      </c>
      <c r="FN314" s="5">
        <v>2.1999999999999999E-2</v>
      </c>
      <c r="FR314" s="5">
        <f>IF(FL314&gt;0,ROUND(FL314*0.77,1),"")</f>
        <v>4.7</v>
      </c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>
        <v>2.74</v>
      </c>
      <c r="GF314" s="2">
        <v>1.88</v>
      </c>
      <c r="GG314" s="2">
        <v>1.4</v>
      </c>
      <c r="GH314" s="2">
        <v>49</v>
      </c>
      <c r="GI314" s="2">
        <v>0.96</v>
      </c>
      <c r="GJ314" s="2">
        <v>34.5</v>
      </c>
      <c r="GK314" s="2">
        <v>0.99</v>
      </c>
      <c r="GL314" s="2">
        <v>39.799999999999997</v>
      </c>
      <c r="GM314" s="2">
        <v>25.5</v>
      </c>
      <c r="GN314" s="2">
        <v>14.3</v>
      </c>
      <c r="GO314" s="2">
        <v>0.63</v>
      </c>
      <c r="GP314" s="2"/>
      <c r="GQ314" s="2">
        <v>4.5999999999999996</v>
      </c>
      <c r="GR314" s="2">
        <v>5</v>
      </c>
      <c r="GS314" s="3">
        <v>0.34</v>
      </c>
      <c r="GT314" s="2">
        <v>1.7999999999999999E-2</v>
      </c>
      <c r="GU314" s="4"/>
      <c r="GV314" s="4"/>
      <c r="GW314" s="9"/>
      <c r="GX314" s="5">
        <f>IF(GR314&gt;0,ROUND(GR314*0.73,1),"")</f>
        <v>3.7</v>
      </c>
    </row>
    <row r="315" spans="1:207" s="5" customFormat="1" ht="11.95" customHeight="1" x14ac:dyDescent="0.3">
      <c r="A315" s="10" t="s">
        <v>50</v>
      </c>
      <c r="B315" s="11">
        <v>1</v>
      </c>
      <c r="C315" s="12">
        <v>7.4</v>
      </c>
      <c r="D315" s="13" t="s">
        <v>413</v>
      </c>
      <c r="E315" s="14" t="s">
        <v>460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15">
        <v>2.73</v>
      </c>
      <c r="R315" s="15">
        <v>1.9</v>
      </c>
      <c r="S315" s="15">
        <v>1.43</v>
      </c>
      <c r="T315" s="16">
        <v>47.6</v>
      </c>
      <c r="U315" s="15">
        <v>0.91</v>
      </c>
      <c r="V315" s="16">
        <v>32.9</v>
      </c>
      <c r="W315" s="15">
        <v>0.99</v>
      </c>
      <c r="X315" s="16">
        <v>41.8</v>
      </c>
      <c r="Y315" s="16">
        <v>26.5</v>
      </c>
      <c r="Z315" s="16">
        <v>15.3</v>
      </c>
      <c r="AA315" s="15">
        <v>0.42</v>
      </c>
      <c r="AB315" s="15"/>
      <c r="AC315" s="15"/>
      <c r="AD315" s="4"/>
      <c r="AE315" s="15"/>
      <c r="AF315" s="4"/>
      <c r="AG315" s="6"/>
      <c r="AH315" s="6"/>
      <c r="AI315" s="2">
        <v>9.6999999999999993</v>
      </c>
      <c r="AJ315" s="4">
        <v>10.9</v>
      </c>
      <c r="AK315" s="3">
        <v>0.36</v>
      </c>
      <c r="AL315" s="2">
        <v>4.5999999999999999E-2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15">
        <v>2.73</v>
      </c>
      <c r="AY315" s="15">
        <v>1.89</v>
      </c>
      <c r="AZ315" s="15">
        <v>1.42</v>
      </c>
      <c r="BA315" s="16">
        <v>48.1</v>
      </c>
      <c r="BB315" s="15">
        <v>0.93</v>
      </c>
      <c r="BC315" s="16">
        <v>33.200000000000003</v>
      </c>
      <c r="BD315" s="15">
        <v>0.98</v>
      </c>
      <c r="BE315" s="16">
        <v>41.8</v>
      </c>
      <c r="BF315" s="16">
        <v>26.5</v>
      </c>
      <c r="BG315" s="16">
        <v>15.3</v>
      </c>
      <c r="BH315" s="15">
        <v>0.44</v>
      </c>
      <c r="BI315" s="4"/>
      <c r="BJ315" s="4">
        <v>9.1</v>
      </c>
      <c r="BK315" s="2">
        <v>9.1</v>
      </c>
      <c r="BL315" s="3">
        <v>0.33</v>
      </c>
      <c r="BM315" s="2">
        <v>4.3999999999999997E-2</v>
      </c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>
        <v>2.73</v>
      </c>
      <c r="CX315" s="2">
        <v>1.85</v>
      </c>
      <c r="CY315" s="2">
        <v>1.36</v>
      </c>
      <c r="CZ315" s="2">
        <v>50.2</v>
      </c>
      <c r="DA315" s="2">
        <v>1.01</v>
      </c>
      <c r="DB315" s="2">
        <v>36</v>
      </c>
      <c r="DC315" s="2">
        <v>0.98</v>
      </c>
      <c r="DD315" s="2">
        <v>41.8</v>
      </c>
      <c r="DE315" s="2">
        <v>26.5</v>
      </c>
      <c r="DF315" s="2">
        <v>15.3</v>
      </c>
      <c r="DG315" s="2">
        <v>0.62</v>
      </c>
      <c r="DH315" s="2"/>
      <c r="DI315" s="3">
        <v>7.7</v>
      </c>
      <c r="DJ315" s="2">
        <v>8.4</v>
      </c>
      <c r="DK315" s="3">
        <v>0.35</v>
      </c>
      <c r="DL315" s="2">
        <v>3.5999999999999997E-2</v>
      </c>
      <c r="DM315" s="2"/>
      <c r="DN315" s="2"/>
      <c r="DO315" s="2"/>
      <c r="DP315" s="19"/>
      <c r="DX315" s="5">
        <v>2.73</v>
      </c>
      <c r="DY315" s="5">
        <v>1.84</v>
      </c>
      <c r="DZ315" s="5">
        <v>1.35</v>
      </c>
      <c r="EA315" s="5">
        <v>50.5</v>
      </c>
      <c r="EB315" s="5">
        <v>1.02</v>
      </c>
      <c r="EC315" s="5">
        <v>36.200000000000003</v>
      </c>
      <c r="ED315" s="5">
        <v>0.97</v>
      </c>
      <c r="EE315" s="5">
        <v>41.8</v>
      </c>
      <c r="EF315" s="5">
        <v>26.5</v>
      </c>
      <c r="EG315" s="5">
        <v>15.3</v>
      </c>
      <c r="EH315" s="5">
        <v>0.63</v>
      </c>
      <c r="EJ315" s="22">
        <v>3.9</v>
      </c>
      <c r="EK315" s="22">
        <v>4.4000000000000004</v>
      </c>
      <c r="EL315" s="22">
        <v>0.39</v>
      </c>
      <c r="EM315" s="5">
        <v>1.7999999999999999E-2</v>
      </c>
      <c r="EO315" s="2"/>
      <c r="EP315" s="2"/>
      <c r="EQ315" s="19"/>
      <c r="EY315" s="2">
        <v>2.73</v>
      </c>
      <c r="EZ315" s="2">
        <v>1.83</v>
      </c>
      <c r="FA315" s="2">
        <v>1.33</v>
      </c>
      <c r="FB315" s="2">
        <v>51.4</v>
      </c>
      <c r="FC315" s="2">
        <v>1.06</v>
      </c>
      <c r="FD315" s="2">
        <v>37.799999999999997</v>
      </c>
      <c r="FE315" s="2">
        <v>0.98</v>
      </c>
      <c r="FF315" s="2">
        <v>41.8</v>
      </c>
      <c r="FG315" s="2">
        <v>26.5</v>
      </c>
      <c r="FH315" s="2">
        <v>15.3</v>
      </c>
      <c r="FI315" s="2">
        <v>0.74</v>
      </c>
      <c r="FK315" s="22">
        <v>4</v>
      </c>
      <c r="FL315" s="22">
        <v>4.4000000000000004</v>
      </c>
      <c r="FM315" s="22">
        <v>0.34</v>
      </c>
      <c r="FN315" s="5">
        <v>1.7000000000000001E-2</v>
      </c>
      <c r="FR315" s="5">
        <f t="shared" ref="FR315:FR327" si="24">IF(FL315&gt;0,ROUND(FL315*0.77,1),"")</f>
        <v>3.4</v>
      </c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>
        <v>2.73</v>
      </c>
      <c r="GF315" s="2">
        <v>1.83</v>
      </c>
      <c r="GG315" s="2">
        <v>1.33</v>
      </c>
      <c r="GH315" s="2">
        <v>51.4</v>
      </c>
      <c r="GI315" s="2">
        <v>1.06</v>
      </c>
      <c r="GJ315" s="2">
        <v>38.1</v>
      </c>
      <c r="GK315" s="2">
        <v>0.98</v>
      </c>
      <c r="GL315" s="2">
        <v>41.8</v>
      </c>
      <c r="GM315" s="2">
        <v>26.5</v>
      </c>
      <c r="GN315" s="2">
        <v>15.3</v>
      </c>
      <c r="GO315" s="2">
        <v>0.76</v>
      </c>
      <c r="GP315" s="2"/>
      <c r="GQ315" s="2">
        <v>3.6</v>
      </c>
      <c r="GR315" s="2">
        <v>3.8</v>
      </c>
      <c r="GS315" s="3">
        <v>0.43</v>
      </c>
      <c r="GT315" s="2">
        <v>1.2E-2</v>
      </c>
      <c r="GU315" s="4"/>
      <c r="GV315" s="4"/>
      <c r="GW315" s="9"/>
      <c r="GX315" s="5">
        <f t="shared" ref="GX315:GX327" si="25">IF(GR315&gt;0,ROUND(GR315*0.73,1),"")</f>
        <v>2.8</v>
      </c>
    </row>
    <row r="316" spans="1:207" s="5" customFormat="1" ht="11.95" customHeight="1" x14ac:dyDescent="0.3">
      <c r="A316" s="10" t="s">
        <v>81</v>
      </c>
      <c r="B316" s="11">
        <v>2</v>
      </c>
      <c r="C316" s="12">
        <v>8.4</v>
      </c>
      <c r="D316" s="13" t="s">
        <v>413</v>
      </c>
      <c r="E316" s="14" t="s">
        <v>460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15">
        <v>2.71</v>
      </c>
      <c r="R316" s="15">
        <v>2.0099999999999998</v>
      </c>
      <c r="S316" s="15">
        <v>1.62</v>
      </c>
      <c r="T316" s="16">
        <v>40.4</v>
      </c>
      <c r="U316" s="15">
        <v>0.68</v>
      </c>
      <c r="V316" s="16">
        <v>24.4</v>
      </c>
      <c r="W316" s="15">
        <v>0.98</v>
      </c>
      <c r="X316" s="16">
        <v>33.9</v>
      </c>
      <c r="Y316" s="16">
        <v>19.7</v>
      </c>
      <c r="Z316" s="16">
        <v>14.2</v>
      </c>
      <c r="AA316" s="15">
        <v>0.33</v>
      </c>
      <c r="AB316" s="15"/>
      <c r="AC316" s="15"/>
      <c r="AD316" s="4"/>
      <c r="AE316" s="15"/>
      <c r="AF316" s="4"/>
      <c r="AG316" s="6"/>
      <c r="AH316" s="6"/>
      <c r="AI316" s="2">
        <v>14.3</v>
      </c>
      <c r="AJ316" s="4">
        <v>15.5</v>
      </c>
      <c r="AK316" s="3">
        <v>0.33</v>
      </c>
      <c r="AL316" s="2">
        <v>0.06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15">
        <v>2.71</v>
      </c>
      <c r="AY316" s="15">
        <v>2</v>
      </c>
      <c r="AZ316" s="15">
        <v>1.6</v>
      </c>
      <c r="BA316" s="16">
        <v>40.9</v>
      </c>
      <c r="BB316" s="15">
        <v>0.69</v>
      </c>
      <c r="BC316" s="16">
        <v>24.8</v>
      </c>
      <c r="BD316" s="15">
        <v>0.97</v>
      </c>
      <c r="BE316" s="16">
        <v>33.9</v>
      </c>
      <c r="BF316" s="16">
        <v>19.7</v>
      </c>
      <c r="BG316" s="16">
        <v>14.2</v>
      </c>
      <c r="BH316" s="15">
        <v>0.36</v>
      </c>
      <c r="BI316" s="4"/>
      <c r="BJ316" s="4">
        <v>14.8</v>
      </c>
      <c r="BK316" s="2">
        <v>14.8</v>
      </c>
      <c r="BL316" s="3">
        <v>0.34</v>
      </c>
      <c r="BM316" s="2">
        <v>5.1999999999999998E-2</v>
      </c>
      <c r="CE316" s="2">
        <v>13.3</v>
      </c>
      <c r="CF316" s="2">
        <v>10.9</v>
      </c>
      <c r="CG316" s="2">
        <v>0.82</v>
      </c>
      <c r="CH316" s="2">
        <v>2.1999999999999999E-2</v>
      </c>
      <c r="CI316" s="2">
        <v>14</v>
      </c>
      <c r="CJ316" s="2">
        <v>2.1999999999999999E-2</v>
      </c>
      <c r="CK316" s="2">
        <v>14</v>
      </c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>
        <v>2.71</v>
      </c>
      <c r="CX316" s="2">
        <v>1.97</v>
      </c>
      <c r="CY316" s="2">
        <v>1.54</v>
      </c>
      <c r="CZ316" s="2">
        <v>43</v>
      </c>
      <c r="DA316" s="2">
        <v>0.76</v>
      </c>
      <c r="DB316" s="2">
        <v>27.6</v>
      </c>
      <c r="DC316" s="2">
        <v>0.99</v>
      </c>
      <c r="DD316" s="2">
        <v>33.9</v>
      </c>
      <c r="DE316" s="2">
        <v>19.7</v>
      </c>
      <c r="DF316" s="2">
        <v>14.2</v>
      </c>
      <c r="DG316" s="2">
        <v>0.56000000000000005</v>
      </c>
      <c r="DH316" s="2"/>
      <c r="DI316" s="3">
        <v>11.1</v>
      </c>
      <c r="DJ316" s="2">
        <v>12</v>
      </c>
      <c r="DK316" s="3">
        <v>0.36</v>
      </c>
      <c r="DL316" s="2">
        <v>4.2000000000000003E-2</v>
      </c>
      <c r="DM316" s="2"/>
      <c r="DN316" s="2"/>
      <c r="DO316" s="2"/>
      <c r="DP316" s="19"/>
      <c r="DX316" s="5">
        <v>2.71</v>
      </c>
      <c r="DY316" s="5">
        <v>1.93</v>
      </c>
      <c r="DZ316" s="5">
        <v>1.49</v>
      </c>
      <c r="EA316" s="5">
        <v>45</v>
      </c>
      <c r="EB316" s="5">
        <v>0.82</v>
      </c>
      <c r="EC316" s="5">
        <v>29.6</v>
      </c>
      <c r="ED316" s="5">
        <v>0.98</v>
      </c>
      <c r="EE316" s="5">
        <v>33.9</v>
      </c>
      <c r="EF316" s="5">
        <v>19.7</v>
      </c>
      <c r="EG316" s="5">
        <v>14.2</v>
      </c>
      <c r="EH316" s="5">
        <v>0.7</v>
      </c>
      <c r="EJ316" s="22">
        <v>4.4000000000000004</v>
      </c>
      <c r="EK316" s="22">
        <v>4.9000000000000004</v>
      </c>
      <c r="EL316" s="22">
        <v>0.37</v>
      </c>
      <c r="EM316" s="5">
        <v>1.7000000000000001E-2</v>
      </c>
      <c r="EO316" s="2"/>
      <c r="EP316" s="2"/>
      <c r="EQ316" s="19"/>
      <c r="EY316" s="2">
        <v>2.71</v>
      </c>
      <c r="EZ316" s="2">
        <v>1.91</v>
      </c>
      <c r="FA316" s="2">
        <v>1.47</v>
      </c>
      <c r="FB316" s="2">
        <v>45.9</v>
      </c>
      <c r="FC316" s="2">
        <v>0.85</v>
      </c>
      <c r="FD316" s="2">
        <v>30.2</v>
      </c>
      <c r="FE316" s="2">
        <v>0.97</v>
      </c>
      <c r="FF316" s="2">
        <v>33.9</v>
      </c>
      <c r="FG316" s="2">
        <v>19.7</v>
      </c>
      <c r="FH316" s="2">
        <v>14.2</v>
      </c>
      <c r="FI316" s="2">
        <v>0.74</v>
      </c>
      <c r="FK316" s="22">
        <v>4.5</v>
      </c>
      <c r="FL316" s="22">
        <v>4.5999999999999996</v>
      </c>
      <c r="FM316" s="22">
        <v>0.38</v>
      </c>
      <c r="FN316" s="5">
        <v>1.7999999999999999E-2</v>
      </c>
      <c r="FO316" s="5">
        <v>4</v>
      </c>
      <c r="FP316" s="5">
        <v>3.1</v>
      </c>
      <c r="FQ316" s="5">
        <v>0.78</v>
      </c>
      <c r="FR316" s="5">
        <f t="shared" si="24"/>
        <v>3.5</v>
      </c>
      <c r="FS316" s="5">
        <v>1.6E-2</v>
      </c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>
        <v>2.71</v>
      </c>
      <c r="GF316" s="2">
        <v>1.92</v>
      </c>
      <c r="GG316" s="2">
        <v>1.47</v>
      </c>
      <c r="GH316" s="2">
        <v>45.7</v>
      </c>
      <c r="GI316" s="2">
        <v>0.84</v>
      </c>
      <c r="GJ316" s="2">
        <v>30.4</v>
      </c>
      <c r="GK316" s="2">
        <v>0.98</v>
      </c>
      <c r="GL316" s="2">
        <v>33.9</v>
      </c>
      <c r="GM316" s="2">
        <v>19.7</v>
      </c>
      <c r="GN316" s="2">
        <v>14.2</v>
      </c>
      <c r="GO316" s="2">
        <v>0.76</v>
      </c>
      <c r="GP316" s="2"/>
      <c r="GQ316" s="2">
        <v>3.8</v>
      </c>
      <c r="GR316" s="2">
        <v>4.0999999999999996</v>
      </c>
      <c r="GS316" s="3">
        <v>0.47</v>
      </c>
      <c r="GT316" s="2">
        <v>1.2999999999999999E-2</v>
      </c>
      <c r="GU316" s="2">
        <v>3.5</v>
      </c>
      <c r="GV316" s="2">
        <v>3</v>
      </c>
      <c r="GW316" s="2">
        <v>0.85</v>
      </c>
      <c r="GX316" s="5">
        <f t="shared" si="25"/>
        <v>3</v>
      </c>
      <c r="GY316" s="2">
        <v>1.4E-2</v>
      </c>
    </row>
    <row r="317" spans="1:207" s="5" customFormat="1" ht="11.95" customHeight="1" x14ac:dyDescent="0.3">
      <c r="A317" s="10" t="s">
        <v>118</v>
      </c>
      <c r="B317" s="11">
        <v>3</v>
      </c>
      <c r="C317" s="12">
        <v>15.4</v>
      </c>
      <c r="D317" s="13" t="s">
        <v>413</v>
      </c>
      <c r="E317" s="14" t="s">
        <v>460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15">
        <v>2.71</v>
      </c>
      <c r="R317" s="15">
        <v>2.0699999999999998</v>
      </c>
      <c r="S317" s="15">
        <v>1.71</v>
      </c>
      <c r="T317" s="16">
        <v>36.9</v>
      </c>
      <c r="U317" s="15">
        <v>0.57999999999999996</v>
      </c>
      <c r="V317" s="16">
        <v>21</v>
      </c>
      <c r="W317" s="15">
        <v>0.97</v>
      </c>
      <c r="X317" s="16">
        <v>28.8</v>
      </c>
      <c r="Y317" s="16">
        <v>17</v>
      </c>
      <c r="Z317" s="16">
        <v>11.8</v>
      </c>
      <c r="AA317" s="15">
        <v>0.34</v>
      </c>
      <c r="AB317" s="15"/>
      <c r="AC317" s="15"/>
      <c r="AD317" s="4"/>
      <c r="AE317" s="15"/>
      <c r="AF317" s="4"/>
      <c r="AG317" s="6"/>
      <c r="AH317" s="6"/>
      <c r="AI317" s="2">
        <v>13.2</v>
      </c>
      <c r="AJ317" s="4">
        <v>14.2</v>
      </c>
      <c r="AK317" s="3">
        <v>0.36</v>
      </c>
      <c r="AL317" s="2">
        <v>5.6000000000000001E-2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15">
        <v>2.71</v>
      </c>
      <c r="AY317" s="15">
        <v>2.0699999999999998</v>
      </c>
      <c r="AZ317" s="15">
        <v>1.71</v>
      </c>
      <c r="BA317" s="16">
        <v>37</v>
      </c>
      <c r="BB317" s="15">
        <v>0.59</v>
      </c>
      <c r="BC317" s="16">
        <v>21</v>
      </c>
      <c r="BD317" s="15">
        <v>0.97</v>
      </c>
      <c r="BE317" s="16">
        <v>28.8</v>
      </c>
      <c r="BF317" s="16">
        <v>17</v>
      </c>
      <c r="BG317" s="16">
        <v>11.8</v>
      </c>
      <c r="BH317" s="15">
        <v>0.34</v>
      </c>
      <c r="BI317" s="4"/>
      <c r="BJ317" s="4">
        <v>13.1</v>
      </c>
      <c r="BK317" s="2">
        <v>13.1</v>
      </c>
      <c r="BL317" s="3">
        <v>0.34</v>
      </c>
      <c r="BM317" s="2">
        <v>5.0999999999999997E-2</v>
      </c>
      <c r="CE317" s="2">
        <v>19.600000000000001</v>
      </c>
      <c r="CF317" s="2">
        <v>15.4</v>
      </c>
      <c r="CG317" s="2">
        <v>0.78</v>
      </c>
      <c r="CH317" s="2">
        <v>3.1E-2</v>
      </c>
      <c r="CI317" s="2">
        <v>15</v>
      </c>
      <c r="CJ317" s="2">
        <v>0.03</v>
      </c>
      <c r="CK317" s="2">
        <v>14</v>
      </c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>
        <v>2.71</v>
      </c>
      <c r="CX317" s="2">
        <v>2.02</v>
      </c>
      <c r="CY317" s="2">
        <v>1.63</v>
      </c>
      <c r="CZ317" s="2">
        <v>39.799999999999997</v>
      </c>
      <c r="DA317" s="2">
        <v>0.66</v>
      </c>
      <c r="DB317" s="2">
        <v>23.9</v>
      </c>
      <c r="DC317" s="2">
        <v>0.98</v>
      </c>
      <c r="DD317" s="2">
        <v>28.8</v>
      </c>
      <c r="DE317" s="2">
        <v>17</v>
      </c>
      <c r="DF317" s="2">
        <v>11.8</v>
      </c>
      <c r="DG317" s="2">
        <v>0.57999999999999996</v>
      </c>
      <c r="DH317" s="2"/>
      <c r="DI317" s="3">
        <v>10.8</v>
      </c>
      <c r="DJ317" s="2">
        <v>12.3</v>
      </c>
      <c r="DK317" s="3">
        <v>0.4</v>
      </c>
      <c r="DL317" s="2">
        <v>4.7E-2</v>
      </c>
      <c r="DM317" s="2"/>
      <c r="DN317" s="2"/>
      <c r="DO317" s="2"/>
      <c r="DP317" s="19"/>
      <c r="DX317" s="5">
        <v>2.71</v>
      </c>
      <c r="DY317" s="5">
        <v>2</v>
      </c>
      <c r="DZ317" s="5">
        <v>1.6</v>
      </c>
      <c r="EA317" s="5">
        <v>41</v>
      </c>
      <c r="EB317" s="5">
        <v>0.69</v>
      </c>
      <c r="EC317" s="5">
        <v>25</v>
      </c>
      <c r="ED317" s="5">
        <v>0.98</v>
      </c>
      <c r="EE317" s="5">
        <v>28.8</v>
      </c>
      <c r="EF317" s="5">
        <v>17</v>
      </c>
      <c r="EG317" s="5">
        <v>11.8</v>
      </c>
      <c r="EH317" s="5">
        <v>0.68</v>
      </c>
      <c r="EJ317" s="22">
        <v>4.3</v>
      </c>
      <c r="EK317" s="22">
        <v>4.4000000000000004</v>
      </c>
      <c r="EL317" s="22">
        <v>0.35</v>
      </c>
      <c r="EM317" s="5">
        <v>2.1999999999999999E-2</v>
      </c>
      <c r="EO317" s="2"/>
      <c r="EP317" s="2"/>
      <c r="EQ317" s="19"/>
      <c r="EY317" s="2">
        <v>2.71</v>
      </c>
      <c r="EZ317" s="2">
        <v>1.98</v>
      </c>
      <c r="FA317" s="2">
        <v>1.57</v>
      </c>
      <c r="FB317" s="2">
        <v>42.1</v>
      </c>
      <c r="FC317" s="2">
        <v>0.73</v>
      </c>
      <c r="FD317" s="2">
        <v>26.2</v>
      </c>
      <c r="FE317" s="2">
        <v>0.98</v>
      </c>
      <c r="FF317" s="2">
        <v>28.8</v>
      </c>
      <c r="FG317" s="2">
        <v>17</v>
      </c>
      <c r="FH317" s="2">
        <v>11.8</v>
      </c>
      <c r="FI317" s="2">
        <v>0.78</v>
      </c>
      <c r="FK317" s="22">
        <v>4.3</v>
      </c>
      <c r="FL317" s="22">
        <v>4.5999999999999996</v>
      </c>
      <c r="FM317" s="22">
        <v>0.41</v>
      </c>
      <c r="FN317" s="5">
        <v>2.1999999999999999E-2</v>
      </c>
      <c r="FO317" s="5">
        <v>4.8</v>
      </c>
      <c r="FP317" s="5">
        <v>3.8</v>
      </c>
      <c r="FQ317" s="5">
        <v>0.79</v>
      </c>
      <c r="FR317" s="5">
        <f t="shared" si="24"/>
        <v>3.5</v>
      </c>
      <c r="FS317" s="5">
        <v>1.7999999999999999E-2</v>
      </c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>
        <v>2.71</v>
      </c>
      <c r="GF317" s="2">
        <v>1.98</v>
      </c>
      <c r="GG317" s="2">
        <v>1.56</v>
      </c>
      <c r="GH317" s="2">
        <v>42.4</v>
      </c>
      <c r="GI317" s="2">
        <v>0.74</v>
      </c>
      <c r="GJ317" s="2">
        <v>26.6</v>
      </c>
      <c r="GK317" s="2">
        <v>0.98</v>
      </c>
      <c r="GL317" s="2">
        <v>28.8</v>
      </c>
      <c r="GM317" s="2">
        <v>17</v>
      </c>
      <c r="GN317" s="2">
        <v>11.8</v>
      </c>
      <c r="GO317" s="2">
        <v>0.81</v>
      </c>
      <c r="GP317" s="2"/>
      <c r="GQ317" s="2">
        <v>4</v>
      </c>
      <c r="GR317" s="2">
        <v>4.3</v>
      </c>
      <c r="GS317" s="3">
        <v>0.47</v>
      </c>
      <c r="GT317" s="2">
        <v>1.6E-2</v>
      </c>
      <c r="GU317" s="2">
        <v>3.9</v>
      </c>
      <c r="GV317" s="2">
        <v>3.1</v>
      </c>
      <c r="GW317" s="2">
        <v>0.79</v>
      </c>
      <c r="GX317" s="5">
        <f t="shared" si="25"/>
        <v>3.1</v>
      </c>
      <c r="GY317" s="2">
        <v>1.2E-2</v>
      </c>
    </row>
    <row r="318" spans="1:207" s="5" customFormat="1" ht="11.95" customHeight="1" x14ac:dyDescent="0.3">
      <c r="A318" s="10" t="s">
        <v>203</v>
      </c>
      <c r="B318" s="11">
        <v>9</v>
      </c>
      <c r="C318" s="12">
        <v>24.8</v>
      </c>
      <c r="D318" s="13" t="s">
        <v>413</v>
      </c>
      <c r="E318" s="14" t="s">
        <v>460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15">
        <v>2.73</v>
      </c>
      <c r="R318" s="15">
        <v>1.98</v>
      </c>
      <c r="S318" s="15">
        <v>1.56</v>
      </c>
      <c r="T318" s="16">
        <v>42.8</v>
      </c>
      <c r="U318" s="15">
        <v>0.75</v>
      </c>
      <c r="V318" s="16">
        <v>26.8</v>
      </c>
      <c r="W318" s="15">
        <v>0.98</v>
      </c>
      <c r="X318" s="16">
        <v>35.6</v>
      </c>
      <c r="Y318" s="16">
        <v>20.2</v>
      </c>
      <c r="Z318" s="16">
        <v>15.4</v>
      </c>
      <c r="AA318" s="15">
        <v>0.43</v>
      </c>
      <c r="AB318" s="15"/>
      <c r="AC318" s="15"/>
      <c r="AD318" s="4"/>
      <c r="AE318" s="15"/>
      <c r="AF318" s="4"/>
      <c r="AG318" s="6"/>
      <c r="AH318" s="6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15">
        <v>2.73</v>
      </c>
      <c r="AY318" s="15">
        <v>1.98</v>
      </c>
      <c r="AZ318" s="15">
        <v>1.56</v>
      </c>
      <c r="BA318" s="16">
        <v>42.9</v>
      </c>
      <c r="BB318" s="15">
        <v>0.75</v>
      </c>
      <c r="BC318" s="16">
        <v>27.3</v>
      </c>
      <c r="BD318" s="15">
        <v>0.99</v>
      </c>
      <c r="BE318" s="16">
        <v>35.6</v>
      </c>
      <c r="BF318" s="16">
        <v>20.2</v>
      </c>
      <c r="BG318" s="16">
        <v>15.4</v>
      </c>
      <c r="BH318" s="15">
        <v>0.46</v>
      </c>
      <c r="BI318" s="4"/>
      <c r="BJ318" s="4"/>
      <c r="BK318" s="4"/>
      <c r="BL318" s="8"/>
      <c r="CE318" s="2">
        <v>13.8</v>
      </c>
      <c r="CF318" s="2">
        <v>11.2</v>
      </c>
      <c r="CG318" s="2">
        <v>0.81</v>
      </c>
      <c r="CH318" s="2">
        <v>1.7999999999999999E-2</v>
      </c>
      <c r="CI318" s="2">
        <v>13</v>
      </c>
      <c r="CJ318" s="2">
        <v>1.7000000000000001E-2</v>
      </c>
      <c r="CK318" s="2">
        <v>13</v>
      </c>
      <c r="EY318" s="5">
        <v>2.73</v>
      </c>
      <c r="EZ318" s="5">
        <v>1.89</v>
      </c>
      <c r="FA318" s="5">
        <v>1.42</v>
      </c>
      <c r="FB318" s="5">
        <v>48</v>
      </c>
      <c r="FC318" s="5">
        <v>0.92</v>
      </c>
      <c r="FD318" s="5">
        <v>33.1</v>
      </c>
      <c r="FE318" s="5">
        <v>0.98</v>
      </c>
      <c r="FF318" s="5">
        <v>35.6</v>
      </c>
      <c r="FG318" s="5">
        <v>20.2</v>
      </c>
      <c r="FH318" s="5">
        <v>15.4</v>
      </c>
      <c r="FI318" s="5">
        <v>0.84</v>
      </c>
      <c r="FO318" s="5">
        <v>3.3</v>
      </c>
      <c r="FP318" s="5">
        <v>2.6</v>
      </c>
      <c r="FQ318" s="5">
        <v>0.79</v>
      </c>
      <c r="FR318" s="5" t="str">
        <f t="shared" si="24"/>
        <v/>
      </c>
      <c r="FS318" s="5">
        <v>1.7999999999999999E-2</v>
      </c>
      <c r="GE318" s="5">
        <v>2.73</v>
      </c>
      <c r="GF318" s="5">
        <v>1.9</v>
      </c>
      <c r="GG318" s="5">
        <v>1.43</v>
      </c>
      <c r="GH318" s="5">
        <v>47.5</v>
      </c>
      <c r="GI318" s="5">
        <v>0.91</v>
      </c>
      <c r="GJ318" s="5">
        <v>32.799999999999997</v>
      </c>
      <c r="GK318" s="5">
        <v>0.99</v>
      </c>
      <c r="GL318" s="5">
        <v>35.6</v>
      </c>
      <c r="GM318" s="5">
        <v>20.2</v>
      </c>
      <c r="GN318" s="5">
        <v>15.4</v>
      </c>
      <c r="GO318" s="5">
        <v>0.82</v>
      </c>
      <c r="GU318" s="2">
        <v>3.4</v>
      </c>
      <c r="GV318" s="2">
        <v>2.4</v>
      </c>
      <c r="GW318" s="2">
        <v>0.71</v>
      </c>
      <c r="GX318" s="5" t="str">
        <f t="shared" si="25"/>
        <v/>
      </c>
      <c r="GY318" s="2">
        <v>1.2E-2</v>
      </c>
    </row>
    <row r="319" spans="1:207" s="5" customFormat="1" ht="11.95" customHeight="1" x14ac:dyDescent="0.3">
      <c r="A319" s="10" t="s">
        <v>213</v>
      </c>
      <c r="B319" s="11">
        <v>10</v>
      </c>
      <c r="C319" s="12">
        <v>8.8000000000000007</v>
      </c>
      <c r="D319" s="13" t="s">
        <v>413</v>
      </c>
      <c r="E319" s="14" t="s">
        <v>460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15">
        <v>2.73</v>
      </c>
      <c r="R319" s="15">
        <v>1.89</v>
      </c>
      <c r="S319" s="15">
        <v>1.41</v>
      </c>
      <c r="T319" s="16">
        <v>48.2</v>
      </c>
      <c r="U319" s="15">
        <v>0.93</v>
      </c>
      <c r="V319" s="16">
        <v>33.6</v>
      </c>
      <c r="W319" s="15">
        <v>0.99</v>
      </c>
      <c r="X319" s="16">
        <v>42</v>
      </c>
      <c r="Y319" s="16">
        <v>26.8</v>
      </c>
      <c r="Z319" s="16">
        <v>15.2</v>
      </c>
      <c r="AA319" s="15">
        <v>0.45</v>
      </c>
      <c r="AB319" s="15"/>
      <c r="AC319" s="15"/>
      <c r="AD319" s="4"/>
      <c r="AE319" s="15"/>
      <c r="AF319" s="4"/>
      <c r="AG319" s="6"/>
      <c r="AH319" s="6"/>
      <c r="AI319" s="2">
        <v>10.8</v>
      </c>
      <c r="AJ319" s="4">
        <v>11.2</v>
      </c>
      <c r="AK319" s="3">
        <v>0.39</v>
      </c>
      <c r="AL319" s="2">
        <v>4.2000000000000003E-2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15">
        <v>2.73</v>
      </c>
      <c r="AY319" s="15">
        <v>1.87</v>
      </c>
      <c r="AZ319" s="15">
        <v>1.39</v>
      </c>
      <c r="BA319" s="16">
        <v>49</v>
      </c>
      <c r="BB319" s="15">
        <v>0.96</v>
      </c>
      <c r="BC319" s="16">
        <v>34.1</v>
      </c>
      <c r="BD319" s="15">
        <v>0.97</v>
      </c>
      <c r="BE319" s="16">
        <v>42</v>
      </c>
      <c r="BF319" s="16">
        <v>26.8</v>
      </c>
      <c r="BG319" s="16">
        <v>15.2</v>
      </c>
      <c r="BH319" s="15">
        <v>0.48</v>
      </c>
      <c r="BI319" s="4"/>
      <c r="BJ319" s="4">
        <v>12.2</v>
      </c>
      <c r="BK319" s="2">
        <v>12.2</v>
      </c>
      <c r="BL319" s="3">
        <v>0.39</v>
      </c>
      <c r="BM319" s="2">
        <v>0.05</v>
      </c>
      <c r="CE319" s="2">
        <v>15.6</v>
      </c>
      <c r="CF319" s="2">
        <v>10.7</v>
      </c>
      <c r="CG319" s="2">
        <v>0.69</v>
      </c>
      <c r="CH319" s="2">
        <v>1.7999999999999999E-2</v>
      </c>
      <c r="CI319" s="2">
        <v>10</v>
      </c>
      <c r="CJ319" s="2">
        <v>1.7999999999999999E-2</v>
      </c>
      <c r="CK319" s="2">
        <v>10</v>
      </c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>
        <v>2.73</v>
      </c>
      <c r="CX319" s="2">
        <v>1.86</v>
      </c>
      <c r="CY319" s="2">
        <v>1.37</v>
      </c>
      <c r="CZ319" s="2">
        <v>49.8</v>
      </c>
      <c r="DA319" s="2">
        <v>0.99</v>
      </c>
      <c r="DB319" s="2">
        <v>35.700000000000003</v>
      </c>
      <c r="DC319" s="2">
        <v>0.98</v>
      </c>
      <c r="DD319" s="2">
        <v>42</v>
      </c>
      <c r="DE319" s="2">
        <v>26.8</v>
      </c>
      <c r="DF319" s="2">
        <v>15.2</v>
      </c>
      <c r="DG319" s="2">
        <v>0.59</v>
      </c>
      <c r="DH319" s="2"/>
      <c r="DI319" s="3">
        <v>7.2</v>
      </c>
      <c r="DJ319" s="2">
        <v>7.9</v>
      </c>
      <c r="DK319" s="3">
        <v>0.37</v>
      </c>
      <c r="DL319" s="2">
        <v>2.9000000000000001E-2</v>
      </c>
      <c r="DM319" s="2"/>
      <c r="DN319" s="2"/>
      <c r="DO319" s="2"/>
      <c r="DP319" s="19"/>
      <c r="DX319" s="5">
        <v>2.73</v>
      </c>
      <c r="DY319" s="5">
        <v>1.82</v>
      </c>
      <c r="DZ319" s="5">
        <v>1.31</v>
      </c>
      <c r="EA319" s="5">
        <v>51.9</v>
      </c>
      <c r="EB319" s="5">
        <v>1.08</v>
      </c>
      <c r="EC319" s="5">
        <v>38.700000000000003</v>
      </c>
      <c r="ED319" s="5">
        <v>0.98</v>
      </c>
      <c r="EE319" s="5">
        <v>42</v>
      </c>
      <c r="EF319" s="5">
        <v>26.8</v>
      </c>
      <c r="EG319" s="5">
        <v>15.2</v>
      </c>
      <c r="EH319" s="5">
        <v>0.78</v>
      </c>
      <c r="EJ319" s="22">
        <v>2.8</v>
      </c>
      <c r="EK319" s="22">
        <v>3.2</v>
      </c>
      <c r="EL319" s="22">
        <v>0.43</v>
      </c>
      <c r="EM319" s="5">
        <v>1.4E-2</v>
      </c>
      <c r="EO319" s="2"/>
      <c r="EP319" s="2"/>
      <c r="EQ319" s="19"/>
      <c r="EY319" s="2">
        <v>2.73</v>
      </c>
      <c r="EZ319" s="2">
        <v>1.79</v>
      </c>
      <c r="FA319" s="2">
        <v>1.27</v>
      </c>
      <c r="FB319" s="2">
        <v>53.4</v>
      </c>
      <c r="FC319" s="2">
        <v>1.1399999999999999</v>
      </c>
      <c r="FD319" s="2">
        <v>40.6</v>
      </c>
      <c r="FE319" s="2">
        <v>0.97</v>
      </c>
      <c r="FF319" s="2">
        <v>42</v>
      </c>
      <c r="FG319" s="2">
        <v>26.8</v>
      </c>
      <c r="FH319" s="2">
        <v>15.2</v>
      </c>
      <c r="FI319" s="2">
        <v>0.91</v>
      </c>
      <c r="FK319" s="22">
        <v>2.9</v>
      </c>
      <c r="FL319" s="22">
        <v>3.1</v>
      </c>
      <c r="FM319" s="22">
        <v>0.41</v>
      </c>
      <c r="FN319" s="5">
        <v>1.4E-2</v>
      </c>
      <c r="FO319" s="5">
        <v>2.7</v>
      </c>
      <c r="FP319" s="5">
        <v>1.9</v>
      </c>
      <c r="FQ319" s="5">
        <v>0.7</v>
      </c>
      <c r="FR319" s="5">
        <f t="shared" si="24"/>
        <v>2.4</v>
      </c>
      <c r="FS319" s="5">
        <v>1.2E-2</v>
      </c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>
        <v>2.73</v>
      </c>
      <c r="GF319" s="2">
        <v>1.79</v>
      </c>
      <c r="GG319" s="2">
        <v>1.27</v>
      </c>
      <c r="GH319" s="2">
        <v>53.6</v>
      </c>
      <c r="GI319" s="2">
        <v>1.1499999999999999</v>
      </c>
      <c r="GJ319" s="2">
        <v>41.5</v>
      </c>
      <c r="GK319" s="2">
        <v>0.98</v>
      </c>
      <c r="GL319" s="2">
        <v>42</v>
      </c>
      <c r="GM319" s="2">
        <v>26.8</v>
      </c>
      <c r="GN319" s="2">
        <v>15.2</v>
      </c>
      <c r="GO319" s="2">
        <v>0.97</v>
      </c>
      <c r="GP319" s="2"/>
      <c r="GQ319" s="2">
        <v>2.5</v>
      </c>
      <c r="GR319" s="2">
        <v>2.8</v>
      </c>
      <c r="GS319" s="3">
        <v>0.38</v>
      </c>
      <c r="GT319" s="2">
        <v>8.9999999999999993E-3</v>
      </c>
      <c r="GU319" s="2">
        <v>2.9</v>
      </c>
      <c r="GV319" s="2">
        <v>1.8</v>
      </c>
      <c r="GW319" s="2">
        <v>0.64</v>
      </c>
      <c r="GX319" s="5">
        <f t="shared" si="25"/>
        <v>2</v>
      </c>
      <c r="GY319" s="2">
        <v>1.2E-2</v>
      </c>
    </row>
    <row r="320" spans="1:207" s="5" customFormat="1" ht="11.95" customHeight="1" x14ac:dyDescent="0.3">
      <c r="A320" s="10" t="s">
        <v>214</v>
      </c>
      <c r="B320" s="11">
        <v>10</v>
      </c>
      <c r="C320" s="12">
        <v>9.4</v>
      </c>
      <c r="D320" s="13" t="s">
        <v>413</v>
      </c>
      <c r="E320" s="14" t="s">
        <v>460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15">
        <v>2.74</v>
      </c>
      <c r="R320" s="15">
        <v>1.94</v>
      </c>
      <c r="S320" s="15">
        <v>1.49</v>
      </c>
      <c r="T320" s="16">
        <v>45.7</v>
      </c>
      <c r="U320" s="15">
        <v>0.84</v>
      </c>
      <c r="V320" s="16">
        <v>30.5</v>
      </c>
      <c r="W320" s="15">
        <v>0.99</v>
      </c>
      <c r="X320" s="16">
        <v>41.4</v>
      </c>
      <c r="Y320" s="16">
        <v>25.1</v>
      </c>
      <c r="Z320" s="16">
        <v>16.3</v>
      </c>
      <c r="AA320" s="15">
        <v>0.33</v>
      </c>
      <c r="AB320" s="15"/>
      <c r="AC320" s="15"/>
      <c r="AD320" s="4"/>
      <c r="AE320" s="15"/>
      <c r="AF320" s="4"/>
      <c r="AG320" s="6"/>
      <c r="AH320" s="6"/>
      <c r="AI320" s="2">
        <v>12.9</v>
      </c>
      <c r="AJ320" s="4">
        <v>14.4</v>
      </c>
      <c r="AK320" s="3">
        <v>0.4</v>
      </c>
      <c r="AL320" s="2">
        <v>6.5000000000000002E-2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15">
        <v>2.74</v>
      </c>
      <c r="AY320" s="15">
        <v>1.93</v>
      </c>
      <c r="AZ320" s="15">
        <v>1.47</v>
      </c>
      <c r="BA320" s="16">
        <v>46.4</v>
      </c>
      <c r="BB320" s="15">
        <v>0.87</v>
      </c>
      <c r="BC320" s="16">
        <v>31.3</v>
      </c>
      <c r="BD320" s="15">
        <v>0.99</v>
      </c>
      <c r="BE320" s="16">
        <v>41.4</v>
      </c>
      <c r="BF320" s="16">
        <v>25.1</v>
      </c>
      <c r="BG320" s="16">
        <v>16.3</v>
      </c>
      <c r="BH320" s="15">
        <v>0.38</v>
      </c>
      <c r="BI320" s="4"/>
      <c r="BJ320" s="4">
        <v>12.3</v>
      </c>
      <c r="BK320" s="2">
        <v>12.3</v>
      </c>
      <c r="BL320" s="3">
        <v>0.37</v>
      </c>
      <c r="BM320" s="2">
        <v>0.06</v>
      </c>
      <c r="CE320" s="2">
        <v>11</v>
      </c>
      <c r="CF320" s="2">
        <v>8.5</v>
      </c>
      <c r="CG320" s="2">
        <v>0.77</v>
      </c>
      <c r="CH320" s="2">
        <v>1.9E-2</v>
      </c>
      <c r="CI320" s="2">
        <v>14</v>
      </c>
      <c r="CJ320" s="2">
        <v>1.9E-2</v>
      </c>
      <c r="CK320" s="2">
        <v>14</v>
      </c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>
        <v>2.74</v>
      </c>
      <c r="CX320" s="2">
        <v>1.89</v>
      </c>
      <c r="CY320" s="2">
        <v>1.41</v>
      </c>
      <c r="CZ320" s="2">
        <v>48.5</v>
      </c>
      <c r="DA320" s="2">
        <v>0.94</v>
      </c>
      <c r="DB320" s="2">
        <v>33.9</v>
      </c>
      <c r="DC320" s="2">
        <v>0.99</v>
      </c>
      <c r="DD320" s="2">
        <v>41.4</v>
      </c>
      <c r="DE320" s="2">
        <v>25.1</v>
      </c>
      <c r="DF320" s="2">
        <v>16.3</v>
      </c>
      <c r="DG320" s="2">
        <v>0.54</v>
      </c>
      <c r="DH320" s="2"/>
      <c r="DI320" s="3">
        <v>9.5</v>
      </c>
      <c r="DJ320" s="2">
        <v>10.3</v>
      </c>
      <c r="DK320" s="3">
        <v>0.38</v>
      </c>
      <c r="DL320" s="2">
        <v>4.8000000000000001E-2</v>
      </c>
      <c r="DM320" s="2"/>
      <c r="DN320" s="2"/>
      <c r="DO320" s="2"/>
      <c r="DP320" s="19"/>
      <c r="DX320" s="5">
        <v>2.74</v>
      </c>
      <c r="DY320" s="5">
        <v>1.88</v>
      </c>
      <c r="DZ320" s="5">
        <v>1.39</v>
      </c>
      <c r="EA320" s="5">
        <v>49.1</v>
      </c>
      <c r="EB320" s="5">
        <v>0.97</v>
      </c>
      <c r="EC320" s="5">
        <v>34.9</v>
      </c>
      <c r="ED320" s="5">
        <v>0.99</v>
      </c>
      <c r="EE320" s="5">
        <v>41.4</v>
      </c>
      <c r="EF320" s="5">
        <v>25.1</v>
      </c>
      <c r="EG320" s="5">
        <v>16.3</v>
      </c>
      <c r="EH320" s="5">
        <v>0.6</v>
      </c>
      <c r="EJ320" s="22">
        <v>3.2</v>
      </c>
      <c r="EK320" s="22">
        <v>3.5</v>
      </c>
      <c r="EL320" s="22">
        <v>0.37</v>
      </c>
      <c r="EM320" s="5">
        <v>1.6E-2</v>
      </c>
      <c r="EO320" s="2"/>
      <c r="EP320" s="2"/>
      <c r="EQ320" s="19"/>
      <c r="EY320" s="2">
        <v>2.74</v>
      </c>
      <c r="EZ320" s="2">
        <v>1.85</v>
      </c>
      <c r="FA320" s="2">
        <v>1.34</v>
      </c>
      <c r="FB320" s="2">
        <v>51</v>
      </c>
      <c r="FC320" s="2">
        <v>1.04</v>
      </c>
      <c r="FD320" s="2">
        <v>37.9</v>
      </c>
      <c r="FE320" s="2">
        <v>1</v>
      </c>
      <c r="FF320" s="2">
        <v>41.4</v>
      </c>
      <c r="FG320" s="2">
        <v>25.1</v>
      </c>
      <c r="FH320" s="2">
        <v>16.3</v>
      </c>
      <c r="FI320" s="2">
        <v>0.79</v>
      </c>
      <c r="FK320" s="22">
        <v>3.1</v>
      </c>
      <c r="FL320" s="22">
        <v>3.5</v>
      </c>
      <c r="FM320" s="22">
        <v>0.42</v>
      </c>
      <c r="FN320" s="5">
        <v>1.6E-2</v>
      </c>
      <c r="FO320" s="5">
        <v>3.2</v>
      </c>
      <c r="FP320" s="5">
        <v>2.2999999999999998</v>
      </c>
      <c r="FQ320" s="5">
        <v>0.72</v>
      </c>
      <c r="FR320" s="5">
        <f t="shared" si="24"/>
        <v>2.7</v>
      </c>
      <c r="FS320" s="5">
        <v>1.4E-2</v>
      </c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>
        <v>2.74</v>
      </c>
      <c r="GF320" s="2">
        <v>1.87</v>
      </c>
      <c r="GG320" s="2">
        <v>1.37</v>
      </c>
      <c r="GH320" s="2">
        <v>49.9</v>
      </c>
      <c r="GI320" s="2">
        <v>0.99</v>
      </c>
      <c r="GJ320" s="2">
        <v>36.1</v>
      </c>
      <c r="GK320" s="2">
        <v>0.99</v>
      </c>
      <c r="GL320" s="2">
        <v>41.4</v>
      </c>
      <c r="GM320" s="2">
        <v>25.1</v>
      </c>
      <c r="GN320" s="2">
        <v>16.3</v>
      </c>
      <c r="GO320" s="2">
        <v>0.67</v>
      </c>
      <c r="GP320" s="2"/>
      <c r="GQ320" s="2">
        <v>3.9</v>
      </c>
      <c r="GR320" s="2">
        <v>4.0999999999999996</v>
      </c>
      <c r="GS320" s="3">
        <v>0.34</v>
      </c>
      <c r="GT320" s="2">
        <v>0.02</v>
      </c>
      <c r="GU320" s="2">
        <v>3.4</v>
      </c>
      <c r="GV320" s="2">
        <v>2.4</v>
      </c>
      <c r="GW320" s="2">
        <v>0.71</v>
      </c>
      <c r="GX320" s="5">
        <f t="shared" si="25"/>
        <v>3</v>
      </c>
      <c r="GY320" s="2">
        <v>8.0000000000000002E-3</v>
      </c>
    </row>
    <row r="321" spans="1:207" s="5" customFormat="1" ht="11.95" customHeight="1" x14ac:dyDescent="0.3">
      <c r="A321" s="10" t="s">
        <v>298</v>
      </c>
      <c r="B321" s="11">
        <v>15</v>
      </c>
      <c r="C321" s="12">
        <v>20.8</v>
      </c>
      <c r="D321" s="13" t="s">
        <v>420</v>
      </c>
      <c r="E321" s="14" t="s">
        <v>460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15">
        <v>2.72</v>
      </c>
      <c r="R321" s="15">
        <v>1.86</v>
      </c>
      <c r="S321" s="15">
        <v>1.4</v>
      </c>
      <c r="T321" s="16">
        <v>48.7</v>
      </c>
      <c r="U321" s="15">
        <v>0.95</v>
      </c>
      <c r="V321" s="16">
        <v>33.299999999999997</v>
      </c>
      <c r="W321" s="15">
        <v>0.95</v>
      </c>
      <c r="X321" s="16">
        <v>38.9</v>
      </c>
      <c r="Y321" s="16">
        <v>22.6</v>
      </c>
      <c r="Z321" s="16">
        <v>16.3</v>
      </c>
      <c r="AA321" s="15">
        <v>0.66</v>
      </c>
      <c r="AB321" s="15"/>
      <c r="AC321" s="15"/>
      <c r="AD321" s="4"/>
      <c r="AE321" s="15"/>
      <c r="AF321" s="4"/>
      <c r="AG321" s="6"/>
      <c r="AH321" s="6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15">
        <v>2.72</v>
      </c>
      <c r="AY321" s="15">
        <v>1.87</v>
      </c>
      <c r="AZ321" s="15">
        <v>1.39</v>
      </c>
      <c r="BA321" s="16">
        <v>48.8</v>
      </c>
      <c r="BB321" s="15">
        <v>0.95</v>
      </c>
      <c r="BC321" s="16">
        <v>34.299999999999997</v>
      </c>
      <c r="BD321" s="15">
        <v>0.98</v>
      </c>
      <c r="BE321" s="16">
        <v>38.9</v>
      </c>
      <c r="BF321" s="16">
        <v>22.6</v>
      </c>
      <c r="BG321" s="16">
        <v>16.3</v>
      </c>
      <c r="BH321" s="15">
        <v>0.72</v>
      </c>
      <c r="BI321" s="4"/>
      <c r="BJ321" s="4"/>
      <c r="BK321" s="4"/>
      <c r="BL321" s="8"/>
      <c r="CE321" s="2">
        <v>8.4</v>
      </c>
      <c r="CF321" s="2">
        <v>6.1</v>
      </c>
      <c r="CG321" s="2">
        <v>0.73</v>
      </c>
      <c r="CH321" s="2">
        <v>1.6E-2</v>
      </c>
      <c r="CI321" s="2">
        <v>9</v>
      </c>
      <c r="CJ321" s="2">
        <v>1.6E-2</v>
      </c>
      <c r="CK321" s="2">
        <v>9</v>
      </c>
      <c r="EY321" s="5">
        <v>2.72</v>
      </c>
      <c r="EZ321" s="5">
        <v>1.79</v>
      </c>
      <c r="FA321" s="5">
        <v>1.27</v>
      </c>
      <c r="FB321" s="5">
        <v>53.4</v>
      </c>
      <c r="FC321" s="5">
        <v>1.1499999999999999</v>
      </c>
      <c r="FD321" s="5">
        <v>41.2</v>
      </c>
      <c r="FE321" s="5">
        <v>0.98</v>
      </c>
      <c r="FF321" s="5">
        <v>38.9</v>
      </c>
      <c r="FG321" s="5">
        <v>22.6</v>
      </c>
      <c r="FH321" s="5">
        <v>16.3</v>
      </c>
      <c r="FI321" s="5">
        <v>1.1399999999999999</v>
      </c>
      <c r="FO321" s="5">
        <v>2.1</v>
      </c>
      <c r="FP321" s="5">
        <v>1.7</v>
      </c>
      <c r="FQ321" s="5">
        <v>0.81</v>
      </c>
      <c r="FR321" s="5" t="str">
        <f t="shared" si="24"/>
        <v/>
      </c>
      <c r="FS321" s="5">
        <v>0.01</v>
      </c>
      <c r="GE321" s="5">
        <v>2.72</v>
      </c>
      <c r="GF321" s="5">
        <v>1.79</v>
      </c>
      <c r="GG321" s="5">
        <v>1.25</v>
      </c>
      <c r="GH321" s="5">
        <v>53.9</v>
      </c>
      <c r="GI321" s="5">
        <v>1.17</v>
      </c>
      <c r="GJ321" s="5">
        <v>42.6</v>
      </c>
      <c r="GK321" s="5">
        <v>0.99</v>
      </c>
      <c r="GL321" s="5">
        <v>38.9</v>
      </c>
      <c r="GM321" s="5">
        <v>22.6</v>
      </c>
      <c r="GN321" s="5">
        <v>16.3</v>
      </c>
      <c r="GO321" s="5">
        <v>1.23</v>
      </c>
      <c r="GU321" s="2">
        <v>1.9</v>
      </c>
      <c r="GV321" s="2">
        <v>1.3</v>
      </c>
      <c r="GW321" s="2">
        <v>0.7</v>
      </c>
      <c r="GX321" s="5" t="str">
        <f t="shared" si="25"/>
        <v/>
      </c>
      <c r="GY321" s="2">
        <v>1.7999999999999999E-2</v>
      </c>
    </row>
    <row r="322" spans="1:207" s="5" customFormat="1" ht="11.95" customHeight="1" x14ac:dyDescent="0.3">
      <c r="A322" s="10" t="s">
        <v>69</v>
      </c>
      <c r="B322" s="10" t="s">
        <v>429</v>
      </c>
      <c r="C322" s="12">
        <v>32.799999999999997</v>
      </c>
      <c r="D322" s="13" t="s">
        <v>413</v>
      </c>
      <c r="E322" s="14" t="s">
        <v>460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15">
        <v>2.69</v>
      </c>
      <c r="R322" s="15">
        <v>1.96</v>
      </c>
      <c r="S322" s="15">
        <v>1.54</v>
      </c>
      <c r="T322" s="16">
        <v>42.9</v>
      </c>
      <c r="U322" s="15">
        <v>0.75</v>
      </c>
      <c r="V322" s="16">
        <v>27.6</v>
      </c>
      <c r="W322" s="15">
        <v>0.99</v>
      </c>
      <c r="X322" s="16">
        <v>32.9</v>
      </c>
      <c r="Y322" s="16">
        <v>24.5</v>
      </c>
      <c r="Z322" s="16">
        <v>8.4</v>
      </c>
      <c r="AA322" s="15">
        <v>0.37</v>
      </c>
      <c r="AB322" s="15"/>
      <c r="AC322" s="15"/>
      <c r="AD322" s="4"/>
      <c r="AE322" s="15"/>
      <c r="AF322" s="4"/>
      <c r="AG322" s="6"/>
      <c r="AH322" s="6"/>
      <c r="AI322" s="4"/>
      <c r="AJ322" s="4"/>
      <c r="AK322" s="4"/>
      <c r="AL322" s="7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15">
        <v>2.69</v>
      </c>
      <c r="AY322" s="15">
        <v>1.95</v>
      </c>
      <c r="AZ322" s="15">
        <v>1.53</v>
      </c>
      <c r="BA322" s="16">
        <v>43.2</v>
      </c>
      <c r="BB322" s="15">
        <v>0.76</v>
      </c>
      <c r="BC322" s="16">
        <v>27.4</v>
      </c>
      <c r="BD322" s="15">
        <v>0.97</v>
      </c>
      <c r="BE322" s="16">
        <v>32.9</v>
      </c>
      <c r="BF322" s="16">
        <v>24.5</v>
      </c>
      <c r="BG322" s="16">
        <v>8.4</v>
      </c>
      <c r="BH322" s="15">
        <v>0.35</v>
      </c>
      <c r="BI322" s="4"/>
      <c r="BJ322" s="4"/>
      <c r="BK322" s="4"/>
      <c r="BL322" s="8"/>
      <c r="BN322" s="20">
        <v>0.1467</v>
      </c>
      <c r="BO322" s="21">
        <v>2.4499999999999999E-3</v>
      </c>
      <c r="BP322" s="5">
        <v>3.145151337427497E-5</v>
      </c>
      <c r="BQ322" s="5">
        <v>170</v>
      </c>
      <c r="BR322" s="5">
        <v>0.63</v>
      </c>
      <c r="BS322" s="5">
        <v>7200</v>
      </c>
      <c r="BT322" s="5">
        <v>0.76500000000000001</v>
      </c>
      <c r="BU322" s="5">
        <v>16900</v>
      </c>
      <c r="BV322" s="5">
        <v>39</v>
      </c>
      <c r="BW322" s="5">
        <v>20</v>
      </c>
      <c r="BX322" s="2">
        <v>39</v>
      </c>
      <c r="BY322" s="2">
        <v>19</v>
      </c>
      <c r="BZ322" s="5">
        <v>98300</v>
      </c>
      <c r="CA322" s="5">
        <v>0.18</v>
      </c>
      <c r="CB322" s="5">
        <v>-3</v>
      </c>
      <c r="CC322" s="5">
        <v>1.028</v>
      </c>
      <c r="CD322" s="5">
        <v>11.000000000000011</v>
      </c>
      <c r="CN322" s="22"/>
      <c r="CO322" s="17"/>
      <c r="CP322" s="18"/>
      <c r="FR322" s="5" t="str">
        <f t="shared" si="24"/>
        <v/>
      </c>
      <c r="GX322" s="5" t="str">
        <f t="shared" si="25"/>
        <v/>
      </c>
    </row>
    <row r="323" spans="1:207" s="5" customFormat="1" ht="11.95" customHeight="1" x14ac:dyDescent="0.3">
      <c r="A323" s="10" t="s">
        <v>120</v>
      </c>
      <c r="B323" s="10" t="s">
        <v>433</v>
      </c>
      <c r="C323" s="12">
        <v>16.8</v>
      </c>
      <c r="D323" s="13" t="s">
        <v>420</v>
      </c>
      <c r="E323" s="14" t="s">
        <v>460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15">
        <v>2.7</v>
      </c>
      <c r="R323" s="15">
        <v>1.95</v>
      </c>
      <c r="S323" s="15">
        <v>1.51</v>
      </c>
      <c r="T323" s="16">
        <v>44</v>
      </c>
      <c r="U323" s="15">
        <v>0.79</v>
      </c>
      <c r="V323" s="16">
        <v>29</v>
      </c>
      <c r="W323" s="15">
        <v>1</v>
      </c>
      <c r="X323" s="16">
        <v>34.1</v>
      </c>
      <c r="Y323" s="16">
        <v>20.9</v>
      </c>
      <c r="Z323" s="16">
        <v>13.2</v>
      </c>
      <c r="AA323" s="15">
        <v>0.61</v>
      </c>
      <c r="AB323" s="15"/>
      <c r="AC323" s="15"/>
      <c r="AD323" s="4"/>
      <c r="AE323" s="15"/>
      <c r="AF323" s="4"/>
      <c r="AG323" s="6"/>
      <c r="AH323" s="6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15">
        <v>2.7</v>
      </c>
      <c r="AY323" s="15">
        <v>1.95</v>
      </c>
      <c r="AZ323" s="15">
        <v>1.51</v>
      </c>
      <c r="BA323" s="16">
        <v>44.2</v>
      </c>
      <c r="BB323" s="15">
        <v>0.79</v>
      </c>
      <c r="BC323" s="16">
        <v>29.3</v>
      </c>
      <c r="BD323" s="15">
        <v>1</v>
      </c>
      <c r="BE323" s="16">
        <v>34.1</v>
      </c>
      <c r="BF323" s="16">
        <v>20.9</v>
      </c>
      <c r="BG323" s="16">
        <v>13.2</v>
      </c>
      <c r="BH323" s="15">
        <v>0.64</v>
      </c>
      <c r="BI323" s="4"/>
      <c r="BJ323" s="4"/>
      <c r="BK323" s="4"/>
      <c r="BL323" s="8"/>
      <c r="BN323" s="20">
        <v>3.6499999999999998E-2</v>
      </c>
      <c r="BO323" s="21">
        <v>3.5999999999999999E-3</v>
      </c>
      <c r="BP323" s="5">
        <v>1.2057627842292639E-5</v>
      </c>
      <c r="BQ323" s="5">
        <v>170</v>
      </c>
      <c r="BR323" s="5">
        <v>0.69</v>
      </c>
      <c r="BS323" s="5">
        <v>7200</v>
      </c>
      <c r="BT323" s="5">
        <v>0.75600000000000001</v>
      </c>
      <c r="BU323" s="5">
        <v>13900</v>
      </c>
      <c r="BV323" s="5">
        <v>33</v>
      </c>
      <c r="BW323" s="5">
        <v>17</v>
      </c>
      <c r="BX323" s="2">
        <v>33</v>
      </c>
      <c r="BY323" s="2">
        <v>17</v>
      </c>
      <c r="BZ323" s="5">
        <v>120500</v>
      </c>
      <c r="CA323" s="5">
        <v>0.22</v>
      </c>
      <c r="CB323" s="5">
        <v>0.5</v>
      </c>
      <c r="CC323" s="5">
        <v>1.1539999999999999</v>
      </c>
      <c r="CD323" s="5">
        <v>39.999999999999979</v>
      </c>
      <c r="CN323" s="22"/>
      <c r="CO323" s="17"/>
      <c r="CP323" s="18"/>
      <c r="FR323" s="5" t="str">
        <f t="shared" si="24"/>
        <v/>
      </c>
      <c r="GX323" s="5" t="str">
        <f t="shared" si="25"/>
        <v/>
      </c>
    </row>
    <row r="324" spans="1:207" s="5" customFormat="1" ht="11.95" customHeight="1" x14ac:dyDescent="0.3">
      <c r="A324" s="10" t="s">
        <v>121</v>
      </c>
      <c r="B324" s="10" t="s">
        <v>433</v>
      </c>
      <c r="C324" s="12">
        <v>18.399999999999999</v>
      </c>
      <c r="D324" s="13" t="s">
        <v>420</v>
      </c>
      <c r="E324" s="14" t="s">
        <v>460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15">
        <v>2.73</v>
      </c>
      <c r="R324" s="15">
        <v>1.85</v>
      </c>
      <c r="S324" s="15">
        <v>1.35</v>
      </c>
      <c r="T324" s="16">
        <v>50.5</v>
      </c>
      <c r="U324" s="15">
        <v>1.02</v>
      </c>
      <c r="V324" s="16">
        <v>36.799999999999997</v>
      </c>
      <c r="W324" s="15">
        <v>0.99</v>
      </c>
      <c r="X324" s="16">
        <v>41.3</v>
      </c>
      <c r="Y324" s="16">
        <v>25.7</v>
      </c>
      <c r="Z324" s="16">
        <v>15.6</v>
      </c>
      <c r="AA324" s="15">
        <v>0.71</v>
      </c>
      <c r="AB324" s="15"/>
      <c r="AC324" s="15"/>
      <c r="AD324" s="4"/>
      <c r="AE324" s="15"/>
      <c r="AF324" s="4"/>
      <c r="AG324" s="6"/>
      <c r="AH324" s="6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15">
        <v>2.73</v>
      </c>
      <c r="AY324" s="15">
        <v>1.85</v>
      </c>
      <c r="AZ324" s="15">
        <v>1.35</v>
      </c>
      <c r="BA324" s="16">
        <v>50.5</v>
      </c>
      <c r="BB324" s="15">
        <v>1.02</v>
      </c>
      <c r="BC324" s="16">
        <v>37</v>
      </c>
      <c r="BD324" s="15">
        <v>0.99</v>
      </c>
      <c r="BE324" s="16">
        <v>41.3</v>
      </c>
      <c r="BF324" s="16">
        <v>25.7</v>
      </c>
      <c r="BG324" s="16">
        <v>15.6</v>
      </c>
      <c r="BH324" s="15">
        <v>0.72</v>
      </c>
      <c r="BI324" s="4"/>
      <c r="BJ324" s="4"/>
      <c r="BK324" s="4"/>
      <c r="BL324" s="8"/>
      <c r="BN324" s="20">
        <v>2.4E-2</v>
      </c>
      <c r="BO324" s="21">
        <v>3.2399999999999998E-3</v>
      </c>
      <c r="BP324" s="5">
        <v>5.6631779784579066E-6</v>
      </c>
      <c r="BQ324" s="5">
        <v>170</v>
      </c>
      <c r="BR324" s="5">
        <v>0.79</v>
      </c>
      <c r="BS324" s="5">
        <v>7800</v>
      </c>
      <c r="BT324" s="5">
        <v>0.755</v>
      </c>
      <c r="BU324" s="5">
        <v>9600</v>
      </c>
      <c r="BV324" s="5">
        <v>24</v>
      </c>
      <c r="BW324" s="5">
        <v>14</v>
      </c>
      <c r="BX324" s="2">
        <v>24</v>
      </c>
      <c r="BY324" s="2">
        <v>14</v>
      </c>
      <c r="BZ324" s="5">
        <v>91600</v>
      </c>
      <c r="CA324" s="5">
        <v>0.21</v>
      </c>
      <c r="CB324" s="5">
        <v>-0.8</v>
      </c>
      <c r="CC324" s="5">
        <v>1.127</v>
      </c>
      <c r="CD324" s="5">
        <v>34.999999999999979</v>
      </c>
      <c r="CN324" s="22"/>
      <c r="CO324" s="17"/>
      <c r="CP324" s="18"/>
      <c r="FR324" s="5" t="str">
        <f t="shared" si="24"/>
        <v/>
      </c>
      <c r="GX324" s="5" t="str">
        <f t="shared" si="25"/>
        <v/>
      </c>
    </row>
    <row r="325" spans="1:207" s="5" customFormat="1" ht="11.95" customHeight="1" x14ac:dyDescent="0.3">
      <c r="A325" s="10" t="s">
        <v>201</v>
      </c>
      <c r="B325" s="10" t="s">
        <v>441</v>
      </c>
      <c r="C325" s="12">
        <v>21.8</v>
      </c>
      <c r="D325" s="13" t="s">
        <v>420</v>
      </c>
      <c r="E325" s="14" t="s">
        <v>460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15">
        <v>2.73</v>
      </c>
      <c r="R325" s="15">
        <v>1.82</v>
      </c>
      <c r="S325" s="15">
        <v>1.39</v>
      </c>
      <c r="T325" s="16">
        <v>49.2</v>
      </c>
      <c r="U325" s="15">
        <v>0.97</v>
      </c>
      <c r="V325" s="16">
        <v>31.2</v>
      </c>
      <c r="W325" s="15">
        <v>0.88</v>
      </c>
      <c r="X325" s="16">
        <v>38.9</v>
      </c>
      <c r="Y325" s="16">
        <v>22.6</v>
      </c>
      <c r="Z325" s="16">
        <v>16.3</v>
      </c>
      <c r="AA325" s="15">
        <v>0.53</v>
      </c>
      <c r="AB325" s="15"/>
      <c r="AC325" s="15"/>
      <c r="AD325" s="4"/>
      <c r="AE325" s="15"/>
      <c r="AF325" s="4"/>
      <c r="AG325" s="6"/>
      <c r="AH325" s="6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15">
        <v>2.73</v>
      </c>
      <c r="AY325" s="15">
        <v>1.86</v>
      </c>
      <c r="AZ325" s="15">
        <v>1.38</v>
      </c>
      <c r="BA325" s="16">
        <v>49.3</v>
      </c>
      <c r="BB325" s="15">
        <v>0.97</v>
      </c>
      <c r="BC325" s="16">
        <v>34.200000000000003</v>
      </c>
      <c r="BD325" s="15">
        <v>0.96</v>
      </c>
      <c r="BE325" s="16">
        <v>38.9</v>
      </c>
      <c r="BF325" s="16">
        <v>22.6</v>
      </c>
      <c r="BG325" s="16">
        <v>16.3</v>
      </c>
      <c r="BH325" s="15">
        <v>0.71</v>
      </c>
      <c r="BI325" s="4"/>
      <c r="BJ325" s="4"/>
      <c r="BK325" s="4"/>
      <c r="BL325" s="8"/>
      <c r="BN325" s="20">
        <v>1.3899999999999999E-2</v>
      </c>
      <c r="BO325" s="21">
        <v>2.2100000000000002E-3</v>
      </c>
      <c r="BP325" s="5">
        <v>4.7326193276680961E-6</v>
      </c>
      <c r="BQ325" s="5">
        <v>170</v>
      </c>
      <c r="BR325" s="5">
        <v>0.76</v>
      </c>
      <c r="BS325" s="5">
        <v>9000</v>
      </c>
      <c r="BT325" s="5">
        <v>0.77900000000000003</v>
      </c>
      <c r="BU325" s="5">
        <v>11300</v>
      </c>
      <c r="BV325" s="5">
        <v>25</v>
      </c>
      <c r="BW325" s="5">
        <v>14</v>
      </c>
      <c r="BX325" s="2">
        <v>25</v>
      </c>
      <c r="BY325" s="2">
        <v>14</v>
      </c>
      <c r="BZ325" s="5">
        <v>89500</v>
      </c>
      <c r="CA325" s="5">
        <v>0.17</v>
      </c>
      <c r="CB325" s="5">
        <v>-1.1000000000000001</v>
      </c>
      <c r="CC325" s="5">
        <v>1.2849999999999999</v>
      </c>
      <c r="CD325" s="5">
        <v>70</v>
      </c>
      <c r="CN325" s="22"/>
      <c r="CO325" s="17"/>
      <c r="CP325" s="18"/>
      <c r="FR325" s="5" t="str">
        <f t="shared" si="24"/>
        <v/>
      </c>
      <c r="GX325" s="5" t="str">
        <f t="shared" si="25"/>
        <v/>
      </c>
    </row>
    <row r="326" spans="1:207" s="5" customFormat="1" ht="11.95" customHeight="1" x14ac:dyDescent="0.3">
      <c r="A326" s="10" t="s">
        <v>202</v>
      </c>
      <c r="B326" s="10" t="s">
        <v>441</v>
      </c>
      <c r="C326" s="12">
        <v>24.4</v>
      </c>
      <c r="D326" s="13" t="s">
        <v>413</v>
      </c>
      <c r="E326" s="14" t="s">
        <v>460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15">
        <v>2.74</v>
      </c>
      <c r="R326" s="15">
        <v>1.99</v>
      </c>
      <c r="S326" s="15">
        <v>1.56</v>
      </c>
      <c r="T326" s="16">
        <v>42.9</v>
      </c>
      <c r="U326" s="15">
        <v>0.75</v>
      </c>
      <c r="V326" s="16">
        <v>27.3</v>
      </c>
      <c r="W326" s="15">
        <v>0.99</v>
      </c>
      <c r="X326" s="16">
        <v>35.6</v>
      </c>
      <c r="Y326" s="16">
        <v>20</v>
      </c>
      <c r="Z326" s="16">
        <v>15.6</v>
      </c>
      <c r="AA326" s="15">
        <v>0.47</v>
      </c>
      <c r="AB326" s="15"/>
      <c r="AC326" s="15"/>
      <c r="AD326" s="4"/>
      <c r="AE326" s="15"/>
      <c r="AF326" s="4"/>
      <c r="AG326" s="6"/>
      <c r="AH326" s="6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15">
        <v>2.74</v>
      </c>
      <c r="AY326" s="15">
        <v>1.97</v>
      </c>
      <c r="AZ326" s="15">
        <v>1.55</v>
      </c>
      <c r="BA326" s="16">
        <v>43.5</v>
      </c>
      <c r="BB326" s="15">
        <v>0.77</v>
      </c>
      <c r="BC326" s="16">
        <v>27.6</v>
      </c>
      <c r="BD326" s="15">
        <v>0.98</v>
      </c>
      <c r="BE326" s="16">
        <v>35.6</v>
      </c>
      <c r="BF326" s="16">
        <v>20</v>
      </c>
      <c r="BG326" s="16">
        <v>15.6</v>
      </c>
      <c r="BH326" s="15">
        <v>0.49</v>
      </c>
      <c r="BI326" s="4"/>
      <c r="BJ326" s="4"/>
      <c r="BK326" s="4"/>
      <c r="BL326" s="8"/>
      <c r="BN326" s="20">
        <v>5.4100000000000002E-2</v>
      </c>
      <c r="BO326" s="21">
        <v>1.9599999999999999E-3</v>
      </c>
      <c r="BP326" s="5">
        <v>1.4706175769466681E-5</v>
      </c>
      <c r="BQ326" s="5">
        <v>170</v>
      </c>
      <c r="BR326" s="5">
        <v>0.68</v>
      </c>
      <c r="BS326" s="5">
        <v>8800</v>
      </c>
      <c r="BT326" s="5">
        <v>0.72599999999999998</v>
      </c>
      <c r="BU326" s="5">
        <v>16800</v>
      </c>
      <c r="BV326" s="5">
        <v>35</v>
      </c>
      <c r="BW326" s="5">
        <v>22</v>
      </c>
      <c r="BX326" s="2">
        <v>35</v>
      </c>
      <c r="BY326" s="2">
        <v>21</v>
      </c>
      <c r="BZ326" s="5">
        <v>108000</v>
      </c>
      <c r="CA326" s="5">
        <v>0.18</v>
      </c>
      <c r="CB326" s="5">
        <v>-2.9</v>
      </c>
      <c r="CC326" s="5">
        <v>1.099</v>
      </c>
      <c r="CD326" s="5">
        <v>26.999999999999968</v>
      </c>
      <c r="CN326" s="22"/>
      <c r="CO326" s="17"/>
      <c r="CP326" s="18"/>
      <c r="FR326" s="5" t="str">
        <f t="shared" si="24"/>
        <v/>
      </c>
      <c r="GX326" s="5" t="str">
        <f t="shared" si="25"/>
        <v/>
      </c>
    </row>
    <row r="327" spans="1:207" s="5" customFormat="1" ht="11.95" customHeight="1" x14ac:dyDescent="0.3">
      <c r="A327" s="10" t="s">
        <v>360</v>
      </c>
      <c r="B327" s="10" t="s">
        <v>451</v>
      </c>
      <c r="C327" s="12">
        <v>25.4</v>
      </c>
      <c r="D327" s="13" t="s">
        <v>413</v>
      </c>
      <c r="E327" s="14" t="s">
        <v>460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15">
        <v>2.73</v>
      </c>
      <c r="R327" s="15">
        <v>2</v>
      </c>
      <c r="S327" s="15">
        <v>1.58</v>
      </c>
      <c r="T327" s="16">
        <v>42.1</v>
      </c>
      <c r="U327" s="15">
        <v>0.73</v>
      </c>
      <c r="V327" s="16">
        <v>26.5</v>
      </c>
      <c r="W327" s="15">
        <v>1</v>
      </c>
      <c r="X327" s="16">
        <v>35.9</v>
      </c>
      <c r="Y327" s="16">
        <v>20.399999999999999</v>
      </c>
      <c r="Z327" s="16">
        <v>15.5</v>
      </c>
      <c r="AA327" s="15">
        <v>0.39</v>
      </c>
      <c r="AB327" s="15"/>
      <c r="AC327" s="15"/>
      <c r="AD327" s="4"/>
      <c r="AE327" s="15"/>
      <c r="AF327" s="4"/>
      <c r="AG327" s="6"/>
      <c r="AH327" s="6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15">
        <v>2.73</v>
      </c>
      <c r="AY327" s="15">
        <v>1.99</v>
      </c>
      <c r="AZ327" s="15">
        <v>1.56</v>
      </c>
      <c r="BA327" s="16">
        <v>42.8</v>
      </c>
      <c r="BB327" s="15">
        <v>0.75</v>
      </c>
      <c r="BC327" s="16">
        <v>27.1</v>
      </c>
      <c r="BD327" s="15">
        <v>0.99</v>
      </c>
      <c r="BE327" s="16">
        <v>35.9</v>
      </c>
      <c r="BF327" s="16">
        <v>20.399999999999999</v>
      </c>
      <c r="BG327" s="16">
        <v>15.5</v>
      </c>
      <c r="BH327" s="15">
        <v>0.43</v>
      </c>
      <c r="BI327" s="4"/>
      <c r="BJ327" s="4"/>
      <c r="BK327" s="4"/>
      <c r="BL327" s="8"/>
      <c r="BN327" s="20">
        <v>4.6199999999999998E-2</v>
      </c>
      <c r="BO327" s="21">
        <v>3.0300000000000001E-3</v>
      </c>
      <c r="BP327" s="5">
        <v>1.2524760409780199E-5</v>
      </c>
      <c r="BQ327" s="5">
        <v>170</v>
      </c>
      <c r="BR327" s="5">
        <v>0.62</v>
      </c>
      <c r="BS327" s="5">
        <v>8200</v>
      </c>
      <c r="BT327" s="5">
        <v>0.75800000000000001</v>
      </c>
      <c r="BU327" s="5">
        <v>18300</v>
      </c>
      <c r="BV327" s="5">
        <v>38</v>
      </c>
      <c r="BW327" s="5">
        <v>20</v>
      </c>
      <c r="BX327" s="2">
        <v>38</v>
      </c>
      <c r="BY327" s="2">
        <v>20</v>
      </c>
      <c r="BZ327" s="5">
        <v>119000</v>
      </c>
      <c r="CA327" s="5">
        <v>0.19</v>
      </c>
      <c r="CB327" s="5">
        <v>-1</v>
      </c>
      <c r="CC327" s="5">
        <v>1.2410000000000001</v>
      </c>
      <c r="CD327" s="5">
        <v>80.999999999999957</v>
      </c>
      <c r="CN327" s="22"/>
      <c r="CO327" s="17"/>
      <c r="CP327" s="18"/>
      <c r="FR327" s="5" t="str">
        <f t="shared" si="24"/>
        <v/>
      </c>
      <c r="GX327" s="5" t="str">
        <f t="shared" si="25"/>
        <v/>
      </c>
    </row>
    <row r="328" spans="1:207" s="5" customFormat="1" ht="11.95" customHeight="1" x14ac:dyDescent="0.3">
      <c r="A328" s="10" t="s">
        <v>246</v>
      </c>
      <c r="B328" s="11">
        <v>12</v>
      </c>
      <c r="C328" s="12">
        <v>3.8</v>
      </c>
      <c r="D328" s="13" t="s">
        <v>414</v>
      </c>
      <c r="E328" s="14" t="s">
        <v>463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15">
        <v>2.74</v>
      </c>
      <c r="R328" s="15">
        <v>1.91</v>
      </c>
      <c r="S328" s="15">
        <v>1.46</v>
      </c>
      <c r="T328" s="16">
        <v>46.9</v>
      </c>
      <c r="U328" s="15">
        <v>0.88</v>
      </c>
      <c r="V328" s="16">
        <v>31.2</v>
      </c>
      <c r="W328" s="15">
        <v>0.97</v>
      </c>
      <c r="X328" s="16">
        <v>31.8</v>
      </c>
      <c r="Y328" s="16">
        <v>22.2</v>
      </c>
      <c r="Z328" s="16">
        <v>9.6</v>
      </c>
      <c r="AA328" s="15">
        <v>0.94</v>
      </c>
      <c r="AB328" s="15"/>
      <c r="AC328" s="15"/>
      <c r="AD328" s="4"/>
      <c r="AE328" s="15"/>
      <c r="AF328" s="4"/>
      <c r="AG328" s="6"/>
      <c r="AH328" s="6"/>
      <c r="AI328" s="2">
        <v>3.2</v>
      </c>
      <c r="AJ328" s="4">
        <v>3.6</v>
      </c>
      <c r="AK328" s="3">
        <v>0.45</v>
      </c>
      <c r="AL328" s="2">
        <v>0.02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15">
        <v>2.74</v>
      </c>
      <c r="AY328" s="15">
        <v>1.91</v>
      </c>
      <c r="AZ328" s="15">
        <v>1.45</v>
      </c>
      <c r="BA328" s="16">
        <v>46.9</v>
      </c>
      <c r="BB328" s="15">
        <v>0.88</v>
      </c>
      <c r="BC328" s="16">
        <v>31.6</v>
      </c>
      <c r="BD328" s="15">
        <v>0.98</v>
      </c>
      <c r="BE328" s="16">
        <v>31.8</v>
      </c>
      <c r="BF328" s="16">
        <v>22.2</v>
      </c>
      <c r="BG328" s="16">
        <v>9.6</v>
      </c>
      <c r="BH328" s="15">
        <v>0.98</v>
      </c>
      <c r="BI328" s="4"/>
      <c r="BJ328" s="4">
        <v>3.2</v>
      </c>
      <c r="BK328" s="2">
        <v>3.2</v>
      </c>
      <c r="BL328" s="3">
        <v>0.47</v>
      </c>
      <c r="BM328" s="2">
        <v>1.7999999999999999E-2</v>
      </c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>
        <v>2.74</v>
      </c>
      <c r="CX328" s="2">
        <v>1.9</v>
      </c>
      <c r="CY328" s="2">
        <v>1.43</v>
      </c>
      <c r="CZ328" s="2">
        <v>47.7</v>
      </c>
      <c r="DA328" s="2">
        <v>0.91</v>
      </c>
      <c r="DB328" s="2">
        <v>32.700000000000003</v>
      </c>
      <c r="DC328" s="2">
        <v>0.98</v>
      </c>
      <c r="DD328" s="2">
        <v>31.8</v>
      </c>
      <c r="DE328" s="2">
        <v>22.2</v>
      </c>
      <c r="DF328" s="2">
        <v>9.6</v>
      </c>
      <c r="DG328" s="2">
        <v>1.0900000000000001</v>
      </c>
      <c r="DH328" s="2"/>
      <c r="DI328" s="3">
        <v>2.6</v>
      </c>
      <c r="DJ328" s="2">
        <v>3</v>
      </c>
      <c r="DK328" s="3">
        <v>0.39</v>
      </c>
      <c r="DL328" s="2">
        <v>1.2E-2</v>
      </c>
      <c r="DM328" s="2"/>
      <c r="DN328" s="2"/>
      <c r="DO328" s="2"/>
      <c r="DP328" s="19"/>
      <c r="DX328" s="5">
        <v>2.74</v>
      </c>
      <c r="DY328" s="5">
        <v>1.89</v>
      </c>
      <c r="DZ328" s="5">
        <v>1.41</v>
      </c>
      <c r="EA328" s="5">
        <v>48.4</v>
      </c>
      <c r="EB328" s="5">
        <v>0.94</v>
      </c>
      <c r="EC328" s="5">
        <v>33.700000000000003</v>
      </c>
      <c r="ED328" s="5">
        <v>0.98</v>
      </c>
      <c r="EE328" s="5">
        <v>31.8</v>
      </c>
      <c r="EF328" s="5">
        <v>22.2</v>
      </c>
      <c r="EG328" s="5">
        <v>9.6</v>
      </c>
      <c r="EH328" s="5">
        <v>1.2</v>
      </c>
      <c r="EJ328" s="22">
        <v>1.9</v>
      </c>
      <c r="EK328" s="22">
        <v>2.1</v>
      </c>
      <c r="EL328" s="22">
        <v>0.39</v>
      </c>
      <c r="EM328" s="5">
        <v>6.0000000000000001E-3</v>
      </c>
      <c r="EO328" s="2"/>
      <c r="EP328" s="2"/>
      <c r="EQ328" s="19"/>
      <c r="EY328" s="2">
        <v>2.74</v>
      </c>
      <c r="EZ328" s="2">
        <v>1.89</v>
      </c>
      <c r="FA328" s="2">
        <v>1.41</v>
      </c>
      <c r="FB328" s="2">
        <v>48.6</v>
      </c>
      <c r="FC328" s="2">
        <v>0.95</v>
      </c>
      <c r="FD328" s="2">
        <v>34.200000000000003</v>
      </c>
      <c r="FE328" s="2">
        <v>0.99</v>
      </c>
      <c r="FF328" s="2">
        <v>31.8</v>
      </c>
      <c r="FG328" s="2">
        <v>22.2</v>
      </c>
      <c r="FH328" s="2">
        <v>9.6</v>
      </c>
      <c r="FI328" s="2">
        <v>1.25</v>
      </c>
      <c r="FK328" s="22">
        <v>1.9</v>
      </c>
      <c r="FL328" s="22">
        <v>2</v>
      </c>
      <c r="FM328" s="22">
        <v>0.44</v>
      </c>
      <c r="FN328" s="5">
        <v>6.0000000000000001E-3</v>
      </c>
      <c r="FR328" s="5">
        <f>IF(FL328&gt;0,ROUND(FL328*0.78,1),"")</f>
        <v>1.6</v>
      </c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>
        <v>2.74</v>
      </c>
      <c r="GF328" s="2">
        <v>1.89</v>
      </c>
      <c r="GG328" s="2">
        <v>1.4</v>
      </c>
      <c r="GH328" s="2">
        <v>48.8</v>
      </c>
      <c r="GI328" s="2">
        <v>0.95</v>
      </c>
      <c r="GJ328" s="2">
        <v>34.4</v>
      </c>
      <c r="GK328" s="2">
        <v>0.99</v>
      </c>
      <c r="GL328" s="2">
        <v>31.8</v>
      </c>
      <c r="GM328" s="2">
        <v>22.2</v>
      </c>
      <c r="GN328" s="2">
        <v>9.6</v>
      </c>
      <c r="GO328" s="2">
        <v>1.27</v>
      </c>
      <c r="GP328" s="2"/>
      <c r="GQ328" s="2">
        <v>1.6</v>
      </c>
      <c r="GR328" s="2">
        <v>1.7</v>
      </c>
      <c r="GS328" s="3">
        <v>0.41</v>
      </c>
      <c r="GT328" s="2">
        <v>6.0000000000000001E-3</v>
      </c>
      <c r="GU328" s="4"/>
      <c r="GV328" s="4"/>
      <c r="GW328" s="9"/>
      <c r="GX328" s="5">
        <f>IF(GR328&gt;0,ROUND(GR328*0.71,1),"")</f>
        <v>1.2</v>
      </c>
    </row>
    <row r="329" spans="1:207" s="5" customFormat="1" ht="11.95" customHeight="1" x14ac:dyDescent="0.3">
      <c r="A329" s="10" t="s">
        <v>247</v>
      </c>
      <c r="B329" s="11">
        <v>12</v>
      </c>
      <c r="C329" s="12">
        <v>4.8</v>
      </c>
      <c r="D329" s="13" t="s">
        <v>414</v>
      </c>
      <c r="E329" s="14" t="s">
        <v>463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15">
        <v>2.72</v>
      </c>
      <c r="R329" s="15">
        <v>1.92</v>
      </c>
      <c r="S329" s="15">
        <v>1.48</v>
      </c>
      <c r="T329" s="16">
        <v>45.5</v>
      </c>
      <c r="U329" s="15">
        <v>0.84</v>
      </c>
      <c r="V329" s="16">
        <v>29.6</v>
      </c>
      <c r="W329" s="15">
        <v>0.96</v>
      </c>
      <c r="X329" s="16">
        <v>31.9</v>
      </c>
      <c r="Y329" s="16">
        <v>22.4</v>
      </c>
      <c r="Z329" s="16">
        <v>9.5</v>
      </c>
      <c r="AA329" s="15">
        <v>0.76</v>
      </c>
      <c r="AB329" s="15"/>
      <c r="AC329" s="15"/>
      <c r="AD329" s="4"/>
      <c r="AE329" s="15"/>
      <c r="AF329" s="4"/>
      <c r="AG329" s="6"/>
      <c r="AH329" s="6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15">
        <v>2.72</v>
      </c>
      <c r="AY329" s="15">
        <v>1.93</v>
      </c>
      <c r="AZ329" s="15">
        <v>1.48</v>
      </c>
      <c r="BA329" s="16">
        <v>45.5</v>
      </c>
      <c r="BB329" s="15">
        <v>0.84</v>
      </c>
      <c r="BC329" s="16">
        <v>30.4</v>
      </c>
      <c r="BD329" s="15">
        <v>0.99</v>
      </c>
      <c r="BE329" s="16">
        <v>31.9</v>
      </c>
      <c r="BF329" s="16">
        <v>22.4</v>
      </c>
      <c r="BG329" s="16">
        <v>9.5</v>
      </c>
      <c r="BH329" s="15">
        <v>0.85</v>
      </c>
      <c r="BI329" s="4"/>
      <c r="BJ329" s="4"/>
      <c r="BK329" s="4"/>
      <c r="BL329" s="8"/>
      <c r="CE329" s="2">
        <v>8.1999999999999993</v>
      </c>
      <c r="CF329" s="2">
        <v>5.2</v>
      </c>
      <c r="CG329" s="2">
        <v>0.63</v>
      </c>
      <c r="CH329" s="2">
        <v>1.2E-2</v>
      </c>
      <c r="CI329" s="2">
        <v>11</v>
      </c>
      <c r="CJ329" s="2">
        <v>1.2E-2</v>
      </c>
      <c r="CK329" s="2">
        <v>11</v>
      </c>
      <c r="EY329" s="5">
        <v>2.72</v>
      </c>
      <c r="EZ329" s="5">
        <v>1.87</v>
      </c>
      <c r="FA329" s="5">
        <v>1.4</v>
      </c>
      <c r="FB329" s="5">
        <v>48.6</v>
      </c>
      <c r="FC329" s="5">
        <v>0.95</v>
      </c>
      <c r="FD329" s="5">
        <v>33.799999999999997</v>
      </c>
      <c r="FE329" s="5">
        <v>0.97</v>
      </c>
      <c r="FF329" s="5">
        <v>31.9</v>
      </c>
      <c r="FG329" s="5">
        <v>22.4</v>
      </c>
      <c r="FH329" s="5">
        <v>9.5</v>
      </c>
      <c r="FI329" s="5">
        <v>1.2</v>
      </c>
      <c r="FO329" s="5">
        <v>2.2999999999999998</v>
      </c>
      <c r="FP329" s="5">
        <v>1.6</v>
      </c>
      <c r="FQ329" s="5">
        <v>0.7</v>
      </c>
      <c r="FR329" s="5" t="str">
        <f t="shared" ref="FR329:FR353" si="26">IF(FL329&gt;0,ROUND(FL329*0.78,1),"")</f>
        <v/>
      </c>
      <c r="FS329" s="5">
        <v>4.0000000000000001E-3</v>
      </c>
      <c r="GE329" s="5">
        <v>2.72</v>
      </c>
      <c r="GF329" s="5">
        <v>1.88</v>
      </c>
      <c r="GG329" s="5">
        <v>1.4</v>
      </c>
      <c r="GH329" s="5">
        <v>48.4</v>
      </c>
      <c r="GI329" s="5">
        <v>0.94</v>
      </c>
      <c r="GJ329" s="5">
        <v>33.9</v>
      </c>
      <c r="GK329" s="5">
        <v>0.98</v>
      </c>
      <c r="GL329" s="5">
        <v>31.9</v>
      </c>
      <c r="GM329" s="5">
        <v>22.4</v>
      </c>
      <c r="GN329" s="5">
        <v>9.5</v>
      </c>
      <c r="GO329" s="5">
        <v>1.21</v>
      </c>
      <c r="GU329" s="2">
        <v>1.6</v>
      </c>
      <c r="GV329" s="2">
        <v>1</v>
      </c>
      <c r="GW329" s="2">
        <v>0.63</v>
      </c>
      <c r="GX329" s="5" t="str">
        <f t="shared" ref="GX329:GX339" si="27">IF(GR329&gt;0,ROUND(GR329*0.71,1),"")</f>
        <v/>
      </c>
      <c r="GY329" s="2">
        <v>4.0000000000000001E-3</v>
      </c>
    </row>
    <row r="330" spans="1:207" s="5" customFormat="1" ht="11.95" customHeight="1" x14ac:dyDescent="0.3">
      <c r="A330" s="10" t="s">
        <v>249</v>
      </c>
      <c r="B330" s="11">
        <v>12</v>
      </c>
      <c r="C330" s="12">
        <v>6.8</v>
      </c>
      <c r="D330" s="13" t="s">
        <v>414</v>
      </c>
      <c r="E330" s="14" t="s">
        <v>463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15">
        <v>2.73</v>
      </c>
      <c r="R330" s="15">
        <v>1.92</v>
      </c>
      <c r="S330" s="15">
        <v>1.47</v>
      </c>
      <c r="T330" s="16">
        <v>46.2</v>
      </c>
      <c r="U330" s="15">
        <v>0.86</v>
      </c>
      <c r="V330" s="16">
        <v>30.7</v>
      </c>
      <c r="W330" s="15">
        <v>0.98</v>
      </c>
      <c r="X330" s="16">
        <v>32.700000000000003</v>
      </c>
      <c r="Y330" s="16">
        <v>21.5</v>
      </c>
      <c r="Z330" s="16">
        <v>11.2</v>
      </c>
      <c r="AA330" s="15">
        <v>0.82</v>
      </c>
      <c r="AB330" s="15"/>
      <c r="AC330" s="15"/>
      <c r="AD330" s="4"/>
      <c r="AE330" s="15"/>
      <c r="AF330" s="4"/>
      <c r="AG330" s="6"/>
      <c r="AH330" s="6"/>
      <c r="AI330" s="2">
        <v>4.2</v>
      </c>
      <c r="AJ330" s="4">
        <v>4.5</v>
      </c>
      <c r="AK330" s="3">
        <v>0.39</v>
      </c>
      <c r="AL330" s="2">
        <v>1.7999999999999999E-2</v>
      </c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15">
        <v>2.73</v>
      </c>
      <c r="AY330" s="15">
        <v>1.92</v>
      </c>
      <c r="AZ330" s="15">
        <v>1.47</v>
      </c>
      <c r="BA330" s="16">
        <v>46.2</v>
      </c>
      <c r="BB330" s="15">
        <v>0.86</v>
      </c>
      <c r="BC330" s="16">
        <v>30.8</v>
      </c>
      <c r="BD330" s="15">
        <v>0.98</v>
      </c>
      <c r="BE330" s="16">
        <v>32.700000000000003</v>
      </c>
      <c r="BF330" s="16">
        <v>21.5</v>
      </c>
      <c r="BG330" s="16">
        <v>11.2</v>
      </c>
      <c r="BH330" s="15">
        <v>0.83</v>
      </c>
      <c r="BI330" s="4"/>
      <c r="BJ330" s="4">
        <v>4.3</v>
      </c>
      <c r="BK330" s="2">
        <v>4.3</v>
      </c>
      <c r="BL330" s="3">
        <v>0.42</v>
      </c>
      <c r="BM330" s="2">
        <v>2.1000000000000001E-2</v>
      </c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>
        <v>2.73</v>
      </c>
      <c r="CX330" s="2">
        <v>1.91</v>
      </c>
      <c r="CY330" s="2">
        <v>1.45</v>
      </c>
      <c r="CZ330" s="2">
        <v>47</v>
      </c>
      <c r="DA330" s="2">
        <v>0.89</v>
      </c>
      <c r="DB330" s="2">
        <v>31.9</v>
      </c>
      <c r="DC330" s="2">
        <v>0.98</v>
      </c>
      <c r="DD330" s="2">
        <v>32.700000000000003</v>
      </c>
      <c r="DE330" s="2">
        <v>21.5</v>
      </c>
      <c r="DF330" s="2">
        <v>11.2</v>
      </c>
      <c r="DG330" s="2">
        <v>0.93</v>
      </c>
      <c r="DH330" s="2"/>
      <c r="DI330" s="3">
        <v>3.7</v>
      </c>
      <c r="DJ330" s="2">
        <v>4.3</v>
      </c>
      <c r="DK330" s="3">
        <v>0.43</v>
      </c>
      <c r="DL330" s="2">
        <v>1.6E-2</v>
      </c>
      <c r="DM330" s="2"/>
      <c r="DN330" s="2"/>
      <c r="DO330" s="2"/>
      <c r="DP330" s="19"/>
      <c r="DX330" s="5">
        <v>2.73</v>
      </c>
      <c r="DY330" s="5">
        <v>1.9</v>
      </c>
      <c r="DZ330" s="5">
        <v>1.45</v>
      </c>
      <c r="EA330" s="5">
        <v>47</v>
      </c>
      <c r="EB330" s="5">
        <v>0.89</v>
      </c>
      <c r="EC330" s="5">
        <v>31.3</v>
      </c>
      <c r="ED330" s="5">
        <v>0.96</v>
      </c>
      <c r="EE330" s="5">
        <v>32.700000000000003</v>
      </c>
      <c r="EF330" s="5">
        <v>21.5</v>
      </c>
      <c r="EG330" s="5">
        <v>11.2</v>
      </c>
      <c r="EH330" s="5">
        <v>0.88</v>
      </c>
      <c r="EJ330" s="22">
        <v>2.8</v>
      </c>
      <c r="EK330" s="22">
        <v>3.2</v>
      </c>
      <c r="EL330" s="22">
        <v>0.42</v>
      </c>
      <c r="EM330" s="5">
        <v>8.9999999999999993E-3</v>
      </c>
      <c r="EO330" s="2"/>
      <c r="EP330" s="2"/>
      <c r="EQ330" s="19"/>
      <c r="EY330" s="2">
        <v>2.73</v>
      </c>
      <c r="EZ330" s="2">
        <v>1.9</v>
      </c>
      <c r="FA330" s="2">
        <v>1.43</v>
      </c>
      <c r="FB330" s="2">
        <v>47.6</v>
      </c>
      <c r="FC330" s="2">
        <v>0.91</v>
      </c>
      <c r="FD330" s="2">
        <v>32.700000000000003</v>
      </c>
      <c r="FE330" s="2">
        <v>0.98</v>
      </c>
      <c r="FF330" s="2">
        <v>32.700000000000003</v>
      </c>
      <c r="FG330" s="2">
        <v>21.5</v>
      </c>
      <c r="FH330" s="2">
        <v>11.2</v>
      </c>
      <c r="FI330" s="2">
        <v>1</v>
      </c>
      <c r="FK330" s="22">
        <v>2.7</v>
      </c>
      <c r="FL330" s="22">
        <v>2.8</v>
      </c>
      <c r="FM330" s="22">
        <v>0.38</v>
      </c>
      <c r="FN330" s="5">
        <v>8.0000000000000002E-3</v>
      </c>
      <c r="FR330" s="5">
        <f t="shared" si="26"/>
        <v>2.2000000000000002</v>
      </c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>
        <v>2.73</v>
      </c>
      <c r="GF330" s="2">
        <v>1.91</v>
      </c>
      <c r="GG330" s="2">
        <v>1.44</v>
      </c>
      <c r="GH330" s="2">
        <v>47.2</v>
      </c>
      <c r="GI330" s="2">
        <v>0.89</v>
      </c>
      <c r="GJ330" s="2">
        <v>32.299999999999997</v>
      </c>
      <c r="GK330" s="2">
        <v>0.99</v>
      </c>
      <c r="GL330" s="2">
        <v>32.700000000000003</v>
      </c>
      <c r="GM330" s="2">
        <v>21.5</v>
      </c>
      <c r="GN330" s="2">
        <v>11.2</v>
      </c>
      <c r="GO330" s="2">
        <v>0.96</v>
      </c>
      <c r="GP330" s="2"/>
      <c r="GQ330" s="2">
        <v>2.5</v>
      </c>
      <c r="GR330" s="2">
        <v>2.9</v>
      </c>
      <c r="GS330" s="3">
        <v>0.46</v>
      </c>
      <c r="GT330" s="2">
        <v>8.0000000000000002E-3</v>
      </c>
      <c r="GU330" s="4"/>
      <c r="GV330" s="4"/>
      <c r="GW330" s="9"/>
      <c r="GX330" s="5">
        <f t="shared" si="27"/>
        <v>2.1</v>
      </c>
    </row>
    <row r="331" spans="1:207" s="5" customFormat="1" ht="11.95" customHeight="1" x14ac:dyDescent="0.3">
      <c r="A331" s="10" t="s">
        <v>250</v>
      </c>
      <c r="B331" s="11">
        <v>12</v>
      </c>
      <c r="C331" s="12">
        <v>7.8</v>
      </c>
      <c r="D331" s="13" t="s">
        <v>414</v>
      </c>
      <c r="E331" s="14" t="s">
        <v>463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15">
        <v>2.74</v>
      </c>
      <c r="R331" s="15">
        <v>1.93</v>
      </c>
      <c r="S331" s="15">
        <v>1.5</v>
      </c>
      <c r="T331" s="16">
        <v>45.1</v>
      </c>
      <c r="U331" s="15">
        <v>0.82</v>
      </c>
      <c r="V331" s="16">
        <v>28.4</v>
      </c>
      <c r="W331" s="15">
        <v>0.95</v>
      </c>
      <c r="X331" s="16">
        <v>30.8</v>
      </c>
      <c r="Y331" s="16">
        <v>20.2</v>
      </c>
      <c r="Z331" s="16">
        <v>10.6</v>
      </c>
      <c r="AA331" s="15">
        <v>0.77</v>
      </c>
      <c r="AB331" s="15"/>
      <c r="AC331" s="15"/>
      <c r="AD331" s="4"/>
      <c r="AE331" s="15"/>
      <c r="AF331" s="4"/>
      <c r="AG331" s="6"/>
      <c r="AH331" s="6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15">
        <v>2.74</v>
      </c>
      <c r="AY331" s="15">
        <v>1.95</v>
      </c>
      <c r="AZ331" s="15">
        <v>1.5</v>
      </c>
      <c r="BA331" s="16">
        <v>45.2</v>
      </c>
      <c r="BB331" s="15">
        <v>0.82</v>
      </c>
      <c r="BC331" s="16">
        <v>30</v>
      </c>
      <c r="BD331" s="15">
        <v>1</v>
      </c>
      <c r="BE331" s="16">
        <v>30.8</v>
      </c>
      <c r="BF331" s="16">
        <v>20.2</v>
      </c>
      <c r="BG331" s="16">
        <v>10.6</v>
      </c>
      <c r="BH331" s="15">
        <v>0.92</v>
      </c>
      <c r="BI331" s="4"/>
      <c r="BJ331" s="4"/>
      <c r="BK331" s="4"/>
      <c r="BL331" s="8"/>
      <c r="CE331" s="2">
        <v>7</v>
      </c>
      <c r="CF331" s="2">
        <v>4.5</v>
      </c>
      <c r="CG331" s="2">
        <v>0.63</v>
      </c>
      <c r="CH331" s="2">
        <v>1.0999999999999999E-2</v>
      </c>
      <c r="CI331" s="2">
        <v>12</v>
      </c>
      <c r="CJ331" s="2">
        <v>1.0999999999999999E-2</v>
      </c>
      <c r="CK331" s="2">
        <v>12</v>
      </c>
      <c r="EY331" s="5">
        <v>2.74</v>
      </c>
      <c r="EZ331" s="5">
        <v>1.91</v>
      </c>
      <c r="FA331" s="5">
        <v>1.45</v>
      </c>
      <c r="FB331" s="5">
        <v>47.2</v>
      </c>
      <c r="FC331" s="5">
        <v>0.89</v>
      </c>
      <c r="FD331" s="5">
        <v>32</v>
      </c>
      <c r="FE331" s="5">
        <v>0.98</v>
      </c>
      <c r="FF331" s="5">
        <v>30.8</v>
      </c>
      <c r="FG331" s="5">
        <v>20.2</v>
      </c>
      <c r="FH331" s="5">
        <v>10.6</v>
      </c>
      <c r="FI331" s="5">
        <v>1.1100000000000001</v>
      </c>
      <c r="FO331" s="5">
        <v>1.5</v>
      </c>
      <c r="FP331" s="5">
        <v>1.2</v>
      </c>
      <c r="FQ331" s="5">
        <v>0.8</v>
      </c>
      <c r="FR331" s="5" t="str">
        <f t="shared" si="26"/>
        <v/>
      </c>
      <c r="FS331" s="5">
        <v>7.0000000000000001E-3</v>
      </c>
      <c r="GE331" s="5">
        <v>2.74</v>
      </c>
      <c r="GF331" s="5">
        <v>1.92</v>
      </c>
      <c r="GG331" s="5">
        <v>1.45</v>
      </c>
      <c r="GH331" s="5">
        <v>47.1</v>
      </c>
      <c r="GI331" s="5">
        <v>0.89</v>
      </c>
      <c r="GJ331" s="5">
        <v>32</v>
      </c>
      <c r="GK331" s="5">
        <v>0.99</v>
      </c>
      <c r="GL331" s="5">
        <v>30.8</v>
      </c>
      <c r="GM331" s="5">
        <v>20.2</v>
      </c>
      <c r="GN331" s="5">
        <v>10.6</v>
      </c>
      <c r="GO331" s="5">
        <v>1.1100000000000001</v>
      </c>
      <c r="GU331" s="2">
        <v>2</v>
      </c>
      <c r="GV331" s="2">
        <v>1.4</v>
      </c>
      <c r="GW331" s="2">
        <v>0.72</v>
      </c>
      <c r="GX331" s="5" t="str">
        <f t="shared" si="27"/>
        <v/>
      </c>
      <c r="GY331" s="2">
        <v>4.0000000000000001E-3</v>
      </c>
    </row>
    <row r="332" spans="1:207" s="5" customFormat="1" ht="11.95" customHeight="1" x14ac:dyDescent="0.3">
      <c r="A332" s="10" t="s">
        <v>253</v>
      </c>
      <c r="B332" s="11">
        <v>12</v>
      </c>
      <c r="C332" s="12">
        <v>9.8000000000000007</v>
      </c>
      <c r="D332" s="13" t="s">
        <v>414</v>
      </c>
      <c r="E332" s="14" t="s">
        <v>463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15">
        <v>2.72</v>
      </c>
      <c r="R332" s="15">
        <v>1.92</v>
      </c>
      <c r="S332" s="15">
        <v>1.48</v>
      </c>
      <c r="T332" s="16">
        <v>45.5</v>
      </c>
      <c r="U332" s="15">
        <v>0.84</v>
      </c>
      <c r="V332" s="16">
        <v>29.6</v>
      </c>
      <c r="W332" s="15">
        <v>0.96</v>
      </c>
      <c r="X332" s="16">
        <v>32</v>
      </c>
      <c r="Y332" s="16">
        <v>21</v>
      </c>
      <c r="Z332" s="16">
        <v>11</v>
      </c>
      <c r="AA332" s="15">
        <v>0.78</v>
      </c>
      <c r="AB332" s="15"/>
      <c r="AC332" s="15"/>
      <c r="AD332" s="4"/>
      <c r="AE332" s="15"/>
      <c r="AF332" s="4"/>
      <c r="AG332" s="6"/>
      <c r="AH332" s="6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15">
        <v>2.72</v>
      </c>
      <c r="AY332" s="15">
        <v>1.93</v>
      </c>
      <c r="AZ332" s="15">
        <v>1.48</v>
      </c>
      <c r="BA332" s="16">
        <v>45.6</v>
      </c>
      <c r="BB332" s="15">
        <v>0.84</v>
      </c>
      <c r="BC332" s="16">
        <v>30.2</v>
      </c>
      <c r="BD332" s="15">
        <v>0.98</v>
      </c>
      <c r="BE332" s="16">
        <v>32</v>
      </c>
      <c r="BF332" s="16">
        <v>21</v>
      </c>
      <c r="BG332" s="16">
        <v>11</v>
      </c>
      <c r="BH332" s="15">
        <v>0.84</v>
      </c>
      <c r="BI332" s="4"/>
      <c r="BJ332" s="4"/>
      <c r="BK332" s="4"/>
      <c r="BL332" s="8"/>
      <c r="CE332" s="2">
        <v>7.3</v>
      </c>
      <c r="CF332" s="2">
        <v>4.5999999999999996</v>
      </c>
      <c r="CG332" s="2">
        <v>0.63</v>
      </c>
      <c r="CH332" s="2">
        <v>1.2E-2</v>
      </c>
      <c r="CI332" s="2">
        <v>10</v>
      </c>
      <c r="CJ332" s="2">
        <v>1.2E-2</v>
      </c>
      <c r="CK332" s="2">
        <v>10</v>
      </c>
      <c r="EY332" s="5">
        <v>2.72</v>
      </c>
      <c r="EZ332" s="5">
        <v>1.92</v>
      </c>
      <c r="FA332" s="5">
        <v>1.46</v>
      </c>
      <c r="FB332" s="5">
        <v>46.4</v>
      </c>
      <c r="FC332" s="5">
        <v>0.86</v>
      </c>
      <c r="FD332" s="5">
        <v>31.6</v>
      </c>
      <c r="FE332" s="5">
        <v>0.99</v>
      </c>
      <c r="FF332" s="5">
        <v>32</v>
      </c>
      <c r="FG332" s="5">
        <v>21</v>
      </c>
      <c r="FH332" s="5">
        <v>11</v>
      </c>
      <c r="FI332" s="5">
        <v>0.96</v>
      </c>
      <c r="FO332" s="5">
        <v>2.4</v>
      </c>
      <c r="FP332" s="5">
        <v>1.9</v>
      </c>
      <c r="FQ332" s="5">
        <v>0.79</v>
      </c>
      <c r="FR332" s="5" t="str">
        <f t="shared" si="26"/>
        <v/>
      </c>
      <c r="FS332" s="5">
        <v>8.0000000000000002E-3</v>
      </c>
      <c r="GE332" s="5">
        <v>2.72</v>
      </c>
      <c r="GF332" s="5">
        <v>1.92</v>
      </c>
      <c r="GG332" s="5">
        <v>1.46</v>
      </c>
      <c r="GH332" s="5">
        <v>46.5</v>
      </c>
      <c r="GI332" s="5">
        <v>0.87</v>
      </c>
      <c r="GJ332" s="5">
        <v>31.8</v>
      </c>
      <c r="GK332" s="5">
        <v>1</v>
      </c>
      <c r="GL332" s="5">
        <v>32</v>
      </c>
      <c r="GM332" s="5">
        <v>21</v>
      </c>
      <c r="GN332" s="5">
        <v>11</v>
      </c>
      <c r="GO332" s="5">
        <v>0.98</v>
      </c>
      <c r="GU332" s="2">
        <v>2.6</v>
      </c>
      <c r="GV332" s="2">
        <v>1.9</v>
      </c>
      <c r="GW332" s="2">
        <v>0.71</v>
      </c>
      <c r="GX332" s="5" t="str">
        <f t="shared" si="27"/>
        <v/>
      </c>
      <c r="GY332" s="2">
        <v>5.0000000000000001E-3</v>
      </c>
    </row>
    <row r="333" spans="1:207" s="5" customFormat="1" ht="11.95" customHeight="1" x14ac:dyDescent="0.3">
      <c r="A333" s="10" t="s">
        <v>262</v>
      </c>
      <c r="B333" s="11">
        <v>13</v>
      </c>
      <c r="C333" s="12">
        <v>6.4</v>
      </c>
      <c r="D333" s="13" t="s">
        <v>414</v>
      </c>
      <c r="E333" s="14" t="s">
        <v>463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15">
        <v>2.73</v>
      </c>
      <c r="R333" s="15">
        <v>1.91</v>
      </c>
      <c r="S333" s="15">
        <v>1.49</v>
      </c>
      <c r="T333" s="16">
        <v>45.4</v>
      </c>
      <c r="U333" s="15">
        <v>0.83</v>
      </c>
      <c r="V333" s="16">
        <v>28.2</v>
      </c>
      <c r="W333" s="15">
        <v>0.92</v>
      </c>
      <c r="X333" s="16">
        <v>30.1</v>
      </c>
      <c r="Y333" s="16">
        <v>20</v>
      </c>
      <c r="Z333" s="16">
        <v>10.1</v>
      </c>
      <c r="AA333" s="15">
        <v>0.81</v>
      </c>
      <c r="AB333" s="15"/>
      <c r="AC333" s="15"/>
      <c r="AD333" s="4"/>
      <c r="AE333" s="15"/>
      <c r="AF333" s="4"/>
      <c r="AG333" s="6"/>
      <c r="AH333" s="6"/>
      <c r="AI333" s="2">
        <v>4.8</v>
      </c>
      <c r="AJ333" s="4">
        <v>5.2</v>
      </c>
      <c r="AK333" s="3">
        <v>0.42</v>
      </c>
      <c r="AL333" s="2">
        <v>1.6E-2</v>
      </c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15">
        <v>2.73</v>
      </c>
      <c r="AY333" s="15">
        <v>1.93</v>
      </c>
      <c r="AZ333" s="15">
        <v>1.49</v>
      </c>
      <c r="BA333" s="16">
        <v>45.5</v>
      </c>
      <c r="BB333" s="15">
        <v>0.83</v>
      </c>
      <c r="BC333" s="16">
        <v>29.9</v>
      </c>
      <c r="BD333" s="15">
        <v>0.98</v>
      </c>
      <c r="BE333" s="16">
        <v>30.1</v>
      </c>
      <c r="BF333" s="16">
        <v>20</v>
      </c>
      <c r="BG333" s="16">
        <v>10.1</v>
      </c>
      <c r="BH333" s="15">
        <v>0.98</v>
      </c>
      <c r="BI333" s="4"/>
      <c r="BJ333" s="4">
        <v>4.9000000000000004</v>
      </c>
      <c r="BK333" s="2">
        <v>4.9000000000000004</v>
      </c>
      <c r="BL333" s="3">
        <v>0.47</v>
      </c>
      <c r="BM333" s="2">
        <v>1.4E-2</v>
      </c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>
        <v>2.73</v>
      </c>
      <c r="CX333" s="2">
        <v>1.93</v>
      </c>
      <c r="CY333" s="2">
        <v>1.49</v>
      </c>
      <c r="CZ333" s="2">
        <v>45.5</v>
      </c>
      <c r="DA333" s="2">
        <v>0.83</v>
      </c>
      <c r="DB333" s="2">
        <v>29.7</v>
      </c>
      <c r="DC333" s="2">
        <v>0.97</v>
      </c>
      <c r="DD333" s="2">
        <v>30.1</v>
      </c>
      <c r="DE333" s="2">
        <v>20</v>
      </c>
      <c r="DF333" s="2">
        <v>10.1</v>
      </c>
      <c r="DG333" s="2">
        <v>0.96</v>
      </c>
      <c r="DH333" s="2"/>
      <c r="DI333" s="3">
        <v>3.6</v>
      </c>
      <c r="DJ333" s="2">
        <v>4</v>
      </c>
      <c r="DK333" s="3">
        <v>0.4</v>
      </c>
      <c r="DL333" s="2">
        <v>1.4999999999999999E-2</v>
      </c>
      <c r="DM333" s="2"/>
      <c r="DN333" s="2"/>
      <c r="DO333" s="2"/>
      <c r="DP333" s="19"/>
      <c r="DX333" s="5">
        <v>2.73</v>
      </c>
      <c r="DY333" s="5">
        <v>1.94</v>
      </c>
      <c r="DZ333" s="5">
        <v>1.49</v>
      </c>
      <c r="EA333" s="5">
        <v>45.5</v>
      </c>
      <c r="EB333" s="5">
        <v>0.84</v>
      </c>
      <c r="EC333" s="5">
        <v>30.4</v>
      </c>
      <c r="ED333" s="5">
        <v>0.99</v>
      </c>
      <c r="EE333" s="5">
        <v>30.1</v>
      </c>
      <c r="EF333" s="5">
        <v>20</v>
      </c>
      <c r="EG333" s="5">
        <v>10.1</v>
      </c>
      <c r="EH333" s="5">
        <v>1.03</v>
      </c>
      <c r="EJ333" s="22">
        <v>2.7</v>
      </c>
      <c r="EK333" s="22">
        <v>2.8</v>
      </c>
      <c r="EL333" s="22">
        <v>0.42</v>
      </c>
      <c r="EM333" s="5">
        <v>0.01</v>
      </c>
      <c r="EO333" s="2"/>
      <c r="EP333" s="2"/>
      <c r="EQ333" s="19"/>
      <c r="EY333" s="2">
        <v>2.73</v>
      </c>
      <c r="EZ333" s="2">
        <v>1.94</v>
      </c>
      <c r="FA333" s="2">
        <v>1.49</v>
      </c>
      <c r="FB333" s="2">
        <v>45.5</v>
      </c>
      <c r="FC333" s="2">
        <v>0.84</v>
      </c>
      <c r="FD333" s="2">
        <v>30.4</v>
      </c>
      <c r="FE333" s="2">
        <v>0.99</v>
      </c>
      <c r="FF333" s="2">
        <v>30.1</v>
      </c>
      <c r="FG333" s="2">
        <v>20</v>
      </c>
      <c r="FH333" s="2">
        <v>10.1</v>
      </c>
      <c r="FI333" s="2">
        <v>1.03</v>
      </c>
      <c r="FK333" s="22">
        <v>2.6</v>
      </c>
      <c r="FL333" s="22">
        <v>3</v>
      </c>
      <c r="FM333" s="22">
        <v>0.46</v>
      </c>
      <c r="FN333" s="5">
        <v>0.01</v>
      </c>
      <c r="FR333" s="5">
        <f t="shared" si="26"/>
        <v>2.2999999999999998</v>
      </c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>
        <v>2.73</v>
      </c>
      <c r="GF333" s="2">
        <v>1.94</v>
      </c>
      <c r="GG333" s="2">
        <v>1.48</v>
      </c>
      <c r="GH333" s="2">
        <v>45.6</v>
      </c>
      <c r="GI333" s="2">
        <v>0.84</v>
      </c>
      <c r="GJ333" s="2">
        <v>30.4</v>
      </c>
      <c r="GK333" s="2">
        <v>0.99</v>
      </c>
      <c r="GL333" s="2">
        <v>30.1</v>
      </c>
      <c r="GM333" s="2">
        <v>20</v>
      </c>
      <c r="GN333" s="2">
        <v>10.1</v>
      </c>
      <c r="GO333" s="2">
        <v>1.03</v>
      </c>
      <c r="GP333" s="2"/>
      <c r="GQ333" s="2">
        <v>2.8</v>
      </c>
      <c r="GR333" s="2">
        <v>3.1</v>
      </c>
      <c r="GS333" s="3">
        <v>0.39</v>
      </c>
      <c r="GT333" s="2">
        <v>8.0000000000000002E-3</v>
      </c>
      <c r="GU333" s="4"/>
      <c r="GV333" s="4"/>
      <c r="GW333" s="9"/>
      <c r="GX333" s="5">
        <f t="shared" si="27"/>
        <v>2.2000000000000002</v>
      </c>
    </row>
    <row r="334" spans="1:207" s="5" customFormat="1" ht="11.95" customHeight="1" x14ac:dyDescent="0.3">
      <c r="A334" s="10" t="s">
        <v>263</v>
      </c>
      <c r="B334" s="11">
        <v>13</v>
      </c>
      <c r="C334" s="12">
        <v>7.4</v>
      </c>
      <c r="D334" s="13" t="s">
        <v>414</v>
      </c>
      <c r="E334" s="14" t="s">
        <v>463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15">
        <v>2.73</v>
      </c>
      <c r="R334" s="15">
        <v>1.92</v>
      </c>
      <c r="S334" s="15">
        <v>1.49</v>
      </c>
      <c r="T334" s="16">
        <v>45.4</v>
      </c>
      <c r="U334" s="15">
        <v>0.83</v>
      </c>
      <c r="V334" s="16">
        <v>28.8</v>
      </c>
      <c r="W334" s="15">
        <v>0.95</v>
      </c>
      <c r="X334" s="16">
        <v>30.5</v>
      </c>
      <c r="Y334" s="16">
        <v>20.9</v>
      </c>
      <c r="Z334" s="16">
        <v>9.6</v>
      </c>
      <c r="AA334" s="15">
        <v>0.82</v>
      </c>
      <c r="AB334" s="15"/>
      <c r="AC334" s="15"/>
      <c r="AD334" s="4"/>
      <c r="AE334" s="15"/>
      <c r="AF334" s="4"/>
      <c r="AG334" s="6"/>
      <c r="AH334" s="6"/>
      <c r="AI334" s="2">
        <v>4.9000000000000004</v>
      </c>
      <c r="AJ334" s="4">
        <v>5.2</v>
      </c>
      <c r="AK334" s="3">
        <v>0.39</v>
      </c>
      <c r="AL334" s="2">
        <v>1.4999999999999999E-2</v>
      </c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15">
        <v>2.73</v>
      </c>
      <c r="AY334" s="15">
        <v>1.93</v>
      </c>
      <c r="AZ334" s="15">
        <v>1.49</v>
      </c>
      <c r="BA334" s="16">
        <v>45.5</v>
      </c>
      <c r="BB334" s="15">
        <v>0.84</v>
      </c>
      <c r="BC334" s="16">
        <v>30</v>
      </c>
      <c r="BD334" s="15">
        <v>0.98</v>
      </c>
      <c r="BE334" s="16">
        <v>30.5</v>
      </c>
      <c r="BF334" s="16">
        <v>20.9</v>
      </c>
      <c r="BG334" s="16">
        <v>9.6</v>
      </c>
      <c r="BH334" s="15">
        <v>0.95</v>
      </c>
      <c r="BI334" s="4"/>
      <c r="BJ334" s="4">
        <v>4.8</v>
      </c>
      <c r="BK334" s="2">
        <v>4.8</v>
      </c>
      <c r="BL334" s="3">
        <v>0.42</v>
      </c>
      <c r="BM334" s="2">
        <v>1.2999999999999999E-2</v>
      </c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>
        <v>2.73</v>
      </c>
      <c r="CX334" s="2">
        <v>1.93</v>
      </c>
      <c r="CY334" s="2">
        <v>1.47</v>
      </c>
      <c r="CZ334" s="2">
        <v>46</v>
      </c>
      <c r="DA334" s="2">
        <v>0.85</v>
      </c>
      <c r="DB334" s="2">
        <v>30.9</v>
      </c>
      <c r="DC334" s="2">
        <v>0.99</v>
      </c>
      <c r="DD334" s="2">
        <v>30.5</v>
      </c>
      <c r="DE334" s="2">
        <v>20.9</v>
      </c>
      <c r="DF334" s="2">
        <v>9.6</v>
      </c>
      <c r="DG334" s="2">
        <v>1.04</v>
      </c>
      <c r="DH334" s="2"/>
      <c r="DI334" s="3">
        <v>3.4</v>
      </c>
      <c r="DJ334" s="2">
        <v>3.7</v>
      </c>
      <c r="DK334" s="3">
        <v>0.42</v>
      </c>
      <c r="DL334" s="2">
        <v>1.2E-2</v>
      </c>
      <c r="DM334" s="2"/>
      <c r="DN334" s="2"/>
      <c r="DO334" s="2"/>
      <c r="DP334" s="19"/>
      <c r="DX334" s="5">
        <v>2.73</v>
      </c>
      <c r="DY334" s="5">
        <v>1.92</v>
      </c>
      <c r="DZ334" s="5">
        <v>1.47</v>
      </c>
      <c r="EA334" s="5">
        <v>46.2</v>
      </c>
      <c r="EB334" s="5">
        <v>0.86</v>
      </c>
      <c r="EC334" s="5">
        <v>30.8</v>
      </c>
      <c r="ED334" s="5">
        <v>0.98</v>
      </c>
      <c r="EE334" s="5">
        <v>30.5</v>
      </c>
      <c r="EF334" s="5">
        <v>20.9</v>
      </c>
      <c r="EG334" s="5">
        <v>9.6</v>
      </c>
      <c r="EH334" s="5">
        <v>1.03</v>
      </c>
      <c r="EJ334" s="22">
        <v>2.2999999999999998</v>
      </c>
      <c r="EK334" s="22">
        <v>2.4</v>
      </c>
      <c r="EL334" s="22">
        <v>0.41</v>
      </c>
      <c r="EM334" s="5">
        <v>0.01</v>
      </c>
      <c r="EO334" s="2"/>
      <c r="EP334" s="2"/>
      <c r="EQ334" s="19"/>
      <c r="EY334" s="2">
        <v>2.73</v>
      </c>
      <c r="EZ334" s="2">
        <v>1.92</v>
      </c>
      <c r="FA334" s="2">
        <v>1.47</v>
      </c>
      <c r="FB334" s="2">
        <v>46.1</v>
      </c>
      <c r="FC334" s="2">
        <v>0.86</v>
      </c>
      <c r="FD334" s="2">
        <v>30.6</v>
      </c>
      <c r="FE334" s="2">
        <v>0.97</v>
      </c>
      <c r="FF334" s="2">
        <v>30.5</v>
      </c>
      <c r="FG334" s="2">
        <v>20.9</v>
      </c>
      <c r="FH334" s="2">
        <v>9.6</v>
      </c>
      <c r="FI334" s="2">
        <v>1.01</v>
      </c>
      <c r="FK334" s="22">
        <v>2.2999999999999998</v>
      </c>
      <c r="FL334" s="22">
        <v>2.6</v>
      </c>
      <c r="FM334" s="22">
        <v>0.45</v>
      </c>
      <c r="FN334" s="5">
        <v>8.9999999999999993E-3</v>
      </c>
      <c r="FR334" s="5">
        <f t="shared" si="26"/>
        <v>2</v>
      </c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>
        <v>2.73</v>
      </c>
      <c r="GF334" s="2">
        <v>1.92</v>
      </c>
      <c r="GG334" s="2">
        <v>1.46</v>
      </c>
      <c r="GH334" s="2">
        <v>46.4</v>
      </c>
      <c r="GI334" s="2">
        <v>0.86</v>
      </c>
      <c r="GJ334" s="2">
        <v>31.1</v>
      </c>
      <c r="GK334" s="2">
        <v>0.98</v>
      </c>
      <c r="GL334" s="2">
        <v>30.5</v>
      </c>
      <c r="GM334" s="2">
        <v>20.9</v>
      </c>
      <c r="GN334" s="2">
        <v>9.6</v>
      </c>
      <c r="GO334" s="2">
        <v>1.06</v>
      </c>
      <c r="GP334" s="2"/>
      <c r="GQ334" s="2">
        <v>2.4</v>
      </c>
      <c r="GR334" s="2">
        <v>2.7</v>
      </c>
      <c r="GS334" s="3">
        <v>0.42</v>
      </c>
      <c r="GT334" s="2">
        <v>8.0000000000000002E-3</v>
      </c>
      <c r="GU334" s="4"/>
      <c r="GV334" s="4"/>
      <c r="GW334" s="9"/>
      <c r="GX334" s="5">
        <f t="shared" si="27"/>
        <v>1.9</v>
      </c>
    </row>
    <row r="335" spans="1:207" s="5" customFormat="1" ht="11.95" customHeight="1" x14ac:dyDescent="0.3">
      <c r="A335" s="10" t="s">
        <v>265</v>
      </c>
      <c r="B335" s="11">
        <v>13</v>
      </c>
      <c r="C335" s="12">
        <v>8.8000000000000007</v>
      </c>
      <c r="D335" s="13" t="s">
        <v>414</v>
      </c>
      <c r="E335" s="14" t="s">
        <v>463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15">
        <v>2.74</v>
      </c>
      <c r="R335" s="15">
        <v>1.89</v>
      </c>
      <c r="S335" s="15">
        <v>1.46</v>
      </c>
      <c r="T335" s="16">
        <v>46.8</v>
      </c>
      <c r="U335" s="15">
        <v>0.88</v>
      </c>
      <c r="V335" s="16">
        <v>29.6</v>
      </c>
      <c r="W335" s="15">
        <v>0.92</v>
      </c>
      <c r="X335" s="16">
        <v>30.8</v>
      </c>
      <c r="Y335" s="16">
        <v>22</v>
      </c>
      <c r="Z335" s="16">
        <v>8.8000000000000007</v>
      </c>
      <c r="AA335" s="15">
        <v>0.86</v>
      </c>
      <c r="AB335" s="15"/>
      <c r="AC335" s="15"/>
      <c r="AD335" s="4"/>
      <c r="AE335" s="15"/>
      <c r="AF335" s="4"/>
      <c r="AG335" s="6"/>
      <c r="AH335" s="6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15">
        <v>2.74</v>
      </c>
      <c r="AY335" s="15">
        <v>1.91</v>
      </c>
      <c r="AZ335" s="15">
        <v>1.46</v>
      </c>
      <c r="BA335" s="16">
        <v>46.8</v>
      </c>
      <c r="BB335" s="15">
        <v>0.88</v>
      </c>
      <c r="BC335" s="16">
        <v>30.9</v>
      </c>
      <c r="BD335" s="15">
        <v>0.96</v>
      </c>
      <c r="BE335" s="16">
        <v>30.8</v>
      </c>
      <c r="BF335" s="16">
        <v>22</v>
      </c>
      <c r="BG335" s="16">
        <v>8.8000000000000007</v>
      </c>
      <c r="BH335" s="15">
        <v>1.01</v>
      </c>
      <c r="BI335" s="4"/>
      <c r="BJ335" s="4"/>
      <c r="BK335" s="4"/>
      <c r="BL335" s="8"/>
      <c r="CE335" s="2">
        <v>5.4</v>
      </c>
      <c r="CF335" s="2">
        <v>3.2</v>
      </c>
      <c r="CG335" s="2">
        <v>0.59</v>
      </c>
      <c r="CH335" s="2">
        <v>1.2999999999999999E-2</v>
      </c>
      <c r="CI335" s="2">
        <v>10</v>
      </c>
      <c r="CJ335" s="2">
        <v>1.2999999999999999E-2</v>
      </c>
      <c r="CK335" s="2">
        <v>10</v>
      </c>
      <c r="EY335" s="5">
        <v>2.74</v>
      </c>
      <c r="EZ335" s="5">
        <v>1.91</v>
      </c>
      <c r="FA335" s="5">
        <v>1.45</v>
      </c>
      <c r="FB335" s="5">
        <v>47.2</v>
      </c>
      <c r="FC335" s="5">
        <v>0.89</v>
      </c>
      <c r="FD335" s="5">
        <v>32</v>
      </c>
      <c r="FE335" s="5">
        <v>0.98</v>
      </c>
      <c r="FF335" s="5">
        <v>30.8</v>
      </c>
      <c r="FG335" s="5">
        <v>22</v>
      </c>
      <c r="FH335" s="5">
        <v>8.8000000000000007</v>
      </c>
      <c r="FI335" s="5">
        <v>1.1399999999999999</v>
      </c>
      <c r="FO335" s="5">
        <v>2.2999999999999998</v>
      </c>
      <c r="FP335" s="5">
        <v>1.9</v>
      </c>
      <c r="FQ335" s="5">
        <v>0.83</v>
      </c>
      <c r="FR335" s="5" t="str">
        <f t="shared" si="26"/>
        <v/>
      </c>
      <c r="FS335" s="5">
        <v>6.0000000000000001E-3</v>
      </c>
      <c r="GE335" s="5">
        <v>2.74</v>
      </c>
      <c r="GF335" s="5">
        <v>1.92</v>
      </c>
      <c r="GG335" s="5">
        <v>1.45</v>
      </c>
      <c r="GH335" s="5">
        <v>47</v>
      </c>
      <c r="GI335" s="5">
        <v>0.89</v>
      </c>
      <c r="GJ335" s="5">
        <v>32.1</v>
      </c>
      <c r="GK335" s="5">
        <v>0.99</v>
      </c>
      <c r="GL335" s="5">
        <v>30.8</v>
      </c>
      <c r="GM335" s="5">
        <v>22</v>
      </c>
      <c r="GN335" s="5">
        <v>8.8000000000000007</v>
      </c>
      <c r="GO335" s="5">
        <v>1.1399999999999999</v>
      </c>
      <c r="GU335" s="2">
        <v>1.6</v>
      </c>
      <c r="GV335" s="2">
        <v>1.2</v>
      </c>
      <c r="GW335" s="2">
        <v>0.71</v>
      </c>
      <c r="GX335" s="5" t="str">
        <f t="shared" si="27"/>
        <v/>
      </c>
      <c r="GY335" s="2">
        <v>6.0000000000000001E-3</v>
      </c>
    </row>
    <row r="336" spans="1:207" s="5" customFormat="1" ht="11.95" customHeight="1" x14ac:dyDescent="0.3">
      <c r="A336" s="10" t="s">
        <v>277</v>
      </c>
      <c r="B336" s="11">
        <v>14</v>
      </c>
      <c r="C336" s="12">
        <v>6.4</v>
      </c>
      <c r="D336" s="13" t="s">
        <v>414</v>
      </c>
      <c r="E336" s="14" t="s">
        <v>463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15">
        <v>2.74</v>
      </c>
      <c r="R336" s="15">
        <v>1.92</v>
      </c>
      <c r="S336" s="15">
        <v>1.46</v>
      </c>
      <c r="T336" s="16">
        <v>46.6</v>
      </c>
      <c r="U336" s="15">
        <v>0.87</v>
      </c>
      <c r="V336" s="16">
        <v>31.2</v>
      </c>
      <c r="W336" s="15">
        <v>0.98</v>
      </c>
      <c r="X336" s="16">
        <v>32.200000000000003</v>
      </c>
      <c r="Y336" s="16">
        <v>21</v>
      </c>
      <c r="Z336" s="16">
        <v>11.2</v>
      </c>
      <c r="AA336" s="15">
        <v>0.91</v>
      </c>
      <c r="AB336" s="15"/>
      <c r="AC336" s="15"/>
      <c r="AD336" s="4"/>
      <c r="AE336" s="15"/>
      <c r="AF336" s="4"/>
      <c r="AG336" s="6"/>
      <c r="AH336" s="6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15">
        <v>2.74</v>
      </c>
      <c r="AY336" s="15">
        <v>1.93</v>
      </c>
      <c r="AZ336" s="15">
        <v>1.46</v>
      </c>
      <c r="BA336" s="16">
        <v>46.6</v>
      </c>
      <c r="BB336" s="15">
        <v>0.87</v>
      </c>
      <c r="BC336" s="16">
        <v>31.9</v>
      </c>
      <c r="BD336" s="15">
        <v>1</v>
      </c>
      <c r="BE336" s="16">
        <v>32.200000000000003</v>
      </c>
      <c r="BF336" s="16">
        <v>21</v>
      </c>
      <c r="BG336" s="16">
        <v>11.2</v>
      </c>
      <c r="BH336" s="15">
        <v>0.97</v>
      </c>
      <c r="BI336" s="4"/>
      <c r="BJ336" s="4"/>
      <c r="BK336" s="4"/>
      <c r="BL336" s="8"/>
      <c r="CE336" s="2">
        <v>6.9</v>
      </c>
      <c r="CF336" s="2">
        <v>4.2</v>
      </c>
      <c r="CG336" s="2">
        <v>0.61</v>
      </c>
      <c r="CH336" s="2">
        <v>1.2E-2</v>
      </c>
      <c r="CI336" s="2">
        <v>10</v>
      </c>
      <c r="CJ336" s="2">
        <v>1.2E-2</v>
      </c>
      <c r="CK336" s="2">
        <v>10</v>
      </c>
      <c r="EY336" s="5">
        <v>2.74</v>
      </c>
      <c r="EZ336" s="5">
        <v>1.89</v>
      </c>
      <c r="FA336" s="5">
        <v>1.42</v>
      </c>
      <c r="FB336" s="5">
        <v>48.2</v>
      </c>
      <c r="FC336" s="5">
        <v>0.93</v>
      </c>
      <c r="FD336" s="5">
        <v>33.200000000000003</v>
      </c>
      <c r="FE336" s="5">
        <v>0.98</v>
      </c>
      <c r="FF336" s="5">
        <v>32.200000000000003</v>
      </c>
      <c r="FG336" s="5">
        <v>21</v>
      </c>
      <c r="FH336" s="5">
        <v>11.2</v>
      </c>
      <c r="FI336" s="5">
        <v>1.0900000000000001</v>
      </c>
      <c r="FO336" s="5">
        <v>1.7</v>
      </c>
      <c r="FP336" s="5">
        <v>1.5</v>
      </c>
      <c r="FQ336" s="5">
        <v>0.88</v>
      </c>
      <c r="FR336" s="5" t="str">
        <f t="shared" si="26"/>
        <v/>
      </c>
      <c r="FS336" s="5">
        <v>8.0000000000000002E-3</v>
      </c>
      <c r="GE336" s="5">
        <v>2.74</v>
      </c>
      <c r="GF336" s="5">
        <v>1.89</v>
      </c>
      <c r="GG336" s="5">
        <v>1.42</v>
      </c>
      <c r="GH336" s="5">
        <v>48.3</v>
      </c>
      <c r="GI336" s="5">
        <v>0.93</v>
      </c>
      <c r="GJ336" s="5">
        <v>33.4</v>
      </c>
      <c r="GK336" s="5">
        <v>0.98</v>
      </c>
      <c r="GL336" s="5">
        <v>32.200000000000003</v>
      </c>
      <c r="GM336" s="5">
        <v>21</v>
      </c>
      <c r="GN336" s="5">
        <v>11.2</v>
      </c>
      <c r="GO336" s="5">
        <v>1.1100000000000001</v>
      </c>
      <c r="GU336" s="2">
        <v>2.2000000000000002</v>
      </c>
      <c r="GV336" s="2">
        <v>1.8</v>
      </c>
      <c r="GW336" s="2">
        <v>0.8</v>
      </c>
      <c r="GX336" s="5" t="str">
        <f t="shared" si="27"/>
        <v/>
      </c>
      <c r="GY336" s="2">
        <v>4.0000000000000001E-3</v>
      </c>
    </row>
    <row r="337" spans="1:207" s="5" customFormat="1" ht="11.95" customHeight="1" x14ac:dyDescent="0.3">
      <c r="A337" s="10" t="s">
        <v>278</v>
      </c>
      <c r="B337" s="11">
        <v>14</v>
      </c>
      <c r="C337" s="12">
        <v>6.8</v>
      </c>
      <c r="D337" s="13" t="s">
        <v>414</v>
      </c>
      <c r="E337" s="14" t="s">
        <v>463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15">
        <v>2.73</v>
      </c>
      <c r="R337" s="15">
        <v>1.9</v>
      </c>
      <c r="S337" s="15">
        <v>1.46</v>
      </c>
      <c r="T337" s="16">
        <v>46.6</v>
      </c>
      <c r="U337" s="15">
        <v>0.87</v>
      </c>
      <c r="V337" s="16">
        <v>30.4</v>
      </c>
      <c r="W337" s="15">
        <v>0.95</v>
      </c>
      <c r="X337" s="16">
        <v>32</v>
      </c>
      <c r="Y337" s="16">
        <v>20.399999999999999</v>
      </c>
      <c r="Z337" s="16">
        <v>11.6</v>
      </c>
      <c r="AA337" s="15">
        <v>0.86</v>
      </c>
      <c r="AB337" s="15"/>
      <c r="AC337" s="15"/>
      <c r="AD337" s="4"/>
      <c r="AE337" s="15"/>
      <c r="AF337" s="4"/>
      <c r="AG337" s="6"/>
      <c r="AH337" s="6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15">
        <v>2.73</v>
      </c>
      <c r="AY337" s="15">
        <v>1.91</v>
      </c>
      <c r="AZ337" s="15">
        <v>1.46</v>
      </c>
      <c r="BA337" s="16">
        <v>46.7</v>
      </c>
      <c r="BB337" s="15">
        <v>0.88</v>
      </c>
      <c r="BC337" s="16">
        <v>31.1</v>
      </c>
      <c r="BD337" s="15">
        <v>0.97</v>
      </c>
      <c r="BE337" s="16">
        <v>32</v>
      </c>
      <c r="BF337" s="16">
        <v>20.399999999999999</v>
      </c>
      <c r="BG337" s="16">
        <v>11.6</v>
      </c>
      <c r="BH337" s="15">
        <v>0.92</v>
      </c>
      <c r="BI337" s="4"/>
      <c r="BJ337" s="4"/>
      <c r="BK337" s="4"/>
      <c r="BL337" s="8"/>
      <c r="CE337" s="2">
        <v>5.7</v>
      </c>
      <c r="CF337" s="2">
        <v>3.6</v>
      </c>
      <c r="CG337" s="2">
        <v>0.64</v>
      </c>
      <c r="CH337" s="2">
        <v>1.4E-2</v>
      </c>
      <c r="CI337" s="2">
        <v>10</v>
      </c>
      <c r="CJ337" s="2">
        <v>1.4E-2</v>
      </c>
      <c r="CK337" s="2">
        <v>10</v>
      </c>
      <c r="EY337" s="5">
        <v>2.73</v>
      </c>
      <c r="EZ337" s="5">
        <v>1.87</v>
      </c>
      <c r="FA337" s="5">
        <v>1.39</v>
      </c>
      <c r="FB337" s="5">
        <v>49.1</v>
      </c>
      <c r="FC337" s="5">
        <v>0.97</v>
      </c>
      <c r="FD337" s="5">
        <v>34.700000000000003</v>
      </c>
      <c r="FE337" s="5">
        <v>0.98</v>
      </c>
      <c r="FF337" s="5">
        <v>32</v>
      </c>
      <c r="FG337" s="5">
        <v>20.399999999999999</v>
      </c>
      <c r="FH337" s="5">
        <v>11.6</v>
      </c>
      <c r="FI337" s="5">
        <v>1.23</v>
      </c>
      <c r="FO337" s="5">
        <v>2.1</v>
      </c>
      <c r="FP337" s="5">
        <v>1.4</v>
      </c>
      <c r="FQ337" s="5">
        <v>0.67</v>
      </c>
      <c r="FR337" s="5" t="str">
        <f t="shared" si="26"/>
        <v/>
      </c>
      <c r="FS337" s="5">
        <v>5.0000000000000001E-3</v>
      </c>
      <c r="GE337" s="5">
        <v>2.73</v>
      </c>
      <c r="GF337" s="5">
        <v>1.87</v>
      </c>
      <c r="GG337" s="5">
        <v>1.38</v>
      </c>
      <c r="GH337" s="5">
        <v>49.3</v>
      </c>
      <c r="GI337" s="5">
        <v>0.97</v>
      </c>
      <c r="GJ337" s="5">
        <v>35.299999999999997</v>
      </c>
      <c r="GK337" s="5">
        <v>0.99</v>
      </c>
      <c r="GL337" s="5">
        <v>32</v>
      </c>
      <c r="GM337" s="5">
        <v>20.399999999999999</v>
      </c>
      <c r="GN337" s="5">
        <v>11.6</v>
      </c>
      <c r="GO337" s="5">
        <v>1.29</v>
      </c>
      <c r="GU337" s="2">
        <v>1.6</v>
      </c>
      <c r="GV337" s="2">
        <v>1.1000000000000001</v>
      </c>
      <c r="GW337" s="2">
        <v>0.67</v>
      </c>
      <c r="GX337" s="5" t="str">
        <f t="shared" si="27"/>
        <v/>
      </c>
      <c r="GY337" s="2">
        <v>4.0000000000000001E-3</v>
      </c>
    </row>
    <row r="338" spans="1:207" s="5" customFormat="1" ht="11.95" customHeight="1" x14ac:dyDescent="0.3">
      <c r="A338" s="10" t="s">
        <v>280</v>
      </c>
      <c r="B338" s="11">
        <v>14</v>
      </c>
      <c r="C338" s="12">
        <v>8.4</v>
      </c>
      <c r="D338" s="13" t="s">
        <v>414</v>
      </c>
      <c r="E338" s="14" t="s">
        <v>463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15">
        <v>2.73</v>
      </c>
      <c r="R338" s="15">
        <v>1.9</v>
      </c>
      <c r="S338" s="15">
        <v>1.48</v>
      </c>
      <c r="T338" s="16">
        <v>45.8</v>
      </c>
      <c r="U338" s="15">
        <v>0.84</v>
      </c>
      <c r="V338" s="16">
        <v>28.4</v>
      </c>
      <c r="W338" s="15">
        <v>0.92</v>
      </c>
      <c r="X338" s="16">
        <v>30.5</v>
      </c>
      <c r="Y338" s="16">
        <v>21.3</v>
      </c>
      <c r="Z338" s="16">
        <v>9.1999999999999993</v>
      </c>
      <c r="AA338" s="15">
        <v>0.77</v>
      </c>
      <c r="AB338" s="15"/>
      <c r="AC338" s="15"/>
      <c r="AD338" s="4"/>
      <c r="AE338" s="15"/>
      <c r="AF338" s="4"/>
      <c r="AG338" s="6"/>
      <c r="AH338" s="6"/>
      <c r="AI338" s="2">
        <v>5.4</v>
      </c>
      <c r="AJ338" s="4">
        <v>5.7</v>
      </c>
      <c r="AK338" s="3">
        <v>0.4</v>
      </c>
      <c r="AL338" s="2">
        <v>0.03</v>
      </c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15">
        <v>2.73</v>
      </c>
      <c r="AY338" s="15">
        <v>1.92</v>
      </c>
      <c r="AZ338" s="15">
        <v>1.48</v>
      </c>
      <c r="BA338" s="16">
        <v>45.9</v>
      </c>
      <c r="BB338" s="15">
        <v>0.85</v>
      </c>
      <c r="BC338" s="16">
        <v>30.2</v>
      </c>
      <c r="BD338" s="15">
        <v>0.97</v>
      </c>
      <c r="BE338" s="16">
        <v>30.5</v>
      </c>
      <c r="BF338" s="16">
        <v>21.3</v>
      </c>
      <c r="BG338" s="16">
        <v>9.1999999999999993</v>
      </c>
      <c r="BH338" s="15">
        <v>0.96</v>
      </c>
      <c r="BI338" s="4"/>
      <c r="BJ338" s="4">
        <v>4.3</v>
      </c>
      <c r="BK338" s="2">
        <v>4.3</v>
      </c>
      <c r="BL338" s="3">
        <v>0.43</v>
      </c>
      <c r="BM338" s="2">
        <v>1.9E-2</v>
      </c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>
        <v>2.73</v>
      </c>
      <c r="CX338" s="2">
        <v>1.93</v>
      </c>
      <c r="CY338" s="2">
        <v>1.48</v>
      </c>
      <c r="CZ338" s="2">
        <v>46</v>
      </c>
      <c r="DA338" s="2">
        <v>0.85</v>
      </c>
      <c r="DB338" s="2">
        <v>30.8</v>
      </c>
      <c r="DC338" s="2">
        <v>0.99</v>
      </c>
      <c r="DD338" s="2">
        <v>30.5</v>
      </c>
      <c r="DE338" s="2">
        <v>21.3</v>
      </c>
      <c r="DF338" s="2">
        <v>9.1999999999999993</v>
      </c>
      <c r="DG338" s="2">
        <v>1.03</v>
      </c>
      <c r="DH338" s="2"/>
      <c r="DI338" s="3">
        <v>3.8</v>
      </c>
      <c r="DJ338" s="2">
        <v>4.0999999999999996</v>
      </c>
      <c r="DK338" s="3">
        <v>0.39</v>
      </c>
      <c r="DL338" s="2">
        <v>1.4E-2</v>
      </c>
      <c r="DM338" s="2"/>
      <c r="DN338" s="2"/>
      <c r="DO338" s="2"/>
      <c r="DP338" s="19"/>
      <c r="DX338" s="5">
        <v>2.73</v>
      </c>
      <c r="DY338" s="5">
        <v>1.93</v>
      </c>
      <c r="DZ338" s="5">
        <v>1.48</v>
      </c>
      <c r="EA338" s="5">
        <v>45.7</v>
      </c>
      <c r="EB338" s="5">
        <v>0.84</v>
      </c>
      <c r="EC338" s="5">
        <v>30.2</v>
      </c>
      <c r="ED338" s="5">
        <v>0.98</v>
      </c>
      <c r="EE338" s="5">
        <v>30.5</v>
      </c>
      <c r="EF338" s="5">
        <v>21.3</v>
      </c>
      <c r="EG338" s="5">
        <v>9.1999999999999993</v>
      </c>
      <c r="EH338" s="5">
        <v>0.97</v>
      </c>
      <c r="EJ338" s="22">
        <v>2.5</v>
      </c>
      <c r="EK338" s="22">
        <v>2.6</v>
      </c>
      <c r="EL338" s="22">
        <v>0.4</v>
      </c>
      <c r="EM338" s="5">
        <v>7.0000000000000001E-3</v>
      </c>
      <c r="EO338" s="2"/>
      <c r="EP338" s="2"/>
      <c r="EQ338" s="19"/>
      <c r="EY338" s="2">
        <v>2.73</v>
      </c>
      <c r="EZ338" s="2">
        <v>1.92</v>
      </c>
      <c r="FA338" s="2">
        <v>1.47</v>
      </c>
      <c r="FB338" s="2">
        <v>46.1</v>
      </c>
      <c r="FC338" s="2">
        <v>0.86</v>
      </c>
      <c r="FD338" s="2">
        <v>30.6</v>
      </c>
      <c r="FE338" s="2">
        <v>0.97</v>
      </c>
      <c r="FF338" s="2">
        <v>30.5</v>
      </c>
      <c r="FG338" s="2">
        <v>21.3</v>
      </c>
      <c r="FH338" s="2">
        <v>9.1999999999999993</v>
      </c>
      <c r="FI338" s="2">
        <v>1.01</v>
      </c>
      <c r="FK338" s="22">
        <v>2.5</v>
      </c>
      <c r="FL338" s="22">
        <v>2.7</v>
      </c>
      <c r="FM338" s="22">
        <v>0.46</v>
      </c>
      <c r="FN338" s="5">
        <v>8.0000000000000002E-3</v>
      </c>
      <c r="FR338" s="5">
        <f t="shared" si="26"/>
        <v>2.1</v>
      </c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>
        <v>2.73</v>
      </c>
      <c r="GF338" s="2">
        <v>1.93</v>
      </c>
      <c r="GG338" s="2">
        <v>1.47</v>
      </c>
      <c r="GH338" s="2">
        <v>46</v>
      </c>
      <c r="GI338" s="2">
        <v>0.85</v>
      </c>
      <c r="GJ338" s="2">
        <v>30.9</v>
      </c>
      <c r="GK338" s="2">
        <v>0.99</v>
      </c>
      <c r="GL338" s="2">
        <v>30.5</v>
      </c>
      <c r="GM338" s="2">
        <v>21.3</v>
      </c>
      <c r="GN338" s="2">
        <v>9.1999999999999993</v>
      </c>
      <c r="GO338" s="2">
        <v>1.04</v>
      </c>
      <c r="GP338" s="2"/>
      <c r="GQ338" s="2">
        <v>2.8</v>
      </c>
      <c r="GR338" s="2">
        <v>3.2</v>
      </c>
      <c r="GS338" s="3">
        <v>0.44</v>
      </c>
      <c r="GT338" s="2">
        <v>8.9999999999999993E-3</v>
      </c>
      <c r="GU338" s="4"/>
      <c r="GV338" s="4"/>
      <c r="GW338" s="9"/>
      <c r="GX338" s="5">
        <f t="shared" si="27"/>
        <v>2.2999999999999998</v>
      </c>
    </row>
    <row r="339" spans="1:207" s="5" customFormat="1" ht="11.95" customHeight="1" x14ac:dyDescent="0.3">
      <c r="A339" s="10" t="s">
        <v>282</v>
      </c>
      <c r="B339" s="11">
        <v>14</v>
      </c>
      <c r="C339" s="12">
        <v>9.4</v>
      </c>
      <c r="D339" s="13" t="s">
        <v>414</v>
      </c>
      <c r="E339" s="14" t="s">
        <v>463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15">
        <v>2.73</v>
      </c>
      <c r="R339" s="15">
        <v>1.89</v>
      </c>
      <c r="S339" s="15">
        <v>1.46</v>
      </c>
      <c r="T339" s="16">
        <v>46.7</v>
      </c>
      <c r="U339" s="15">
        <v>0.87</v>
      </c>
      <c r="V339" s="16">
        <v>29.8</v>
      </c>
      <c r="W339" s="15">
        <v>0.93</v>
      </c>
      <c r="X339" s="16">
        <v>31.5</v>
      </c>
      <c r="Y339" s="16">
        <v>20.9</v>
      </c>
      <c r="Z339" s="16">
        <v>10.6</v>
      </c>
      <c r="AA339" s="15">
        <v>0.84</v>
      </c>
      <c r="AB339" s="15"/>
      <c r="AC339" s="15"/>
      <c r="AD339" s="4"/>
      <c r="AE339" s="15"/>
      <c r="AF339" s="4"/>
      <c r="AG339" s="6"/>
      <c r="AH339" s="6"/>
      <c r="AI339" s="2">
        <v>4.5999999999999996</v>
      </c>
      <c r="AJ339" s="4">
        <v>5.2</v>
      </c>
      <c r="AK339" s="3">
        <v>0.47</v>
      </c>
      <c r="AL339" s="2">
        <v>2.1000000000000001E-2</v>
      </c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15">
        <v>2.73</v>
      </c>
      <c r="AY339" s="15">
        <v>1.91</v>
      </c>
      <c r="AZ339" s="15">
        <v>1.45</v>
      </c>
      <c r="BA339" s="16">
        <v>46.7</v>
      </c>
      <c r="BB339" s="15">
        <v>0.88</v>
      </c>
      <c r="BC339" s="16">
        <v>31.2</v>
      </c>
      <c r="BD339" s="15">
        <v>0.97</v>
      </c>
      <c r="BE339" s="16">
        <v>31.5</v>
      </c>
      <c r="BF339" s="16">
        <v>20.9</v>
      </c>
      <c r="BG339" s="16">
        <v>10.6</v>
      </c>
      <c r="BH339" s="15">
        <v>0.97</v>
      </c>
      <c r="BI339" s="4"/>
      <c r="BJ339" s="4">
        <v>4.5999999999999996</v>
      </c>
      <c r="BK339" s="2">
        <v>4.5999999999999996</v>
      </c>
      <c r="BL339" s="3">
        <v>0.44</v>
      </c>
      <c r="BM339" s="2">
        <v>1.7000000000000001E-2</v>
      </c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>
        <v>2.73</v>
      </c>
      <c r="CX339" s="2">
        <v>1.91</v>
      </c>
      <c r="CY339" s="2">
        <v>1.46</v>
      </c>
      <c r="CZ339" s="2">
        <v>46.6</v>
      </c>
      <c r="DA339" s="2">
        <v>0.87</v>
      </c>
      <c r="DB339" s="2">
        <v>31.1</v>
      </c>
      <c r="DC339" s="2">
        <v>0.97</v>
      </c>
      <c r="DD339" s="2">
        <v>31.5</v>
      </c>
      <c r="DE339" s="2">
        <v>20.9</v>
      </c>
      <c r="DF339" s="2">
        <v>10.6</v>
      </c>
      <c r="DG339" s="2">
        <v>0.96</v>
      </c>
      <c r="DH339" s="2"/>
      <c r="DI339" s="3">
        <v>3.9</v>
      </c>
      <c r="DJ339" s="2">
        <v>4.3</v>
      </c>
      <c r="DK339" s="3">
        <v>0.39</v>
      </c>
      <c r="DL339" s="2">
        <v>1.6E-2</v>
      </c>
      <c r="DM339" s="2"/>
      <c r="DN339" s="2"/>
      <c r="DO339" s="2"/>
      <c r="DP339" s="19"/>
      <c r="DX339" s="5">
        <v>2.73</v>
      </c>
      <c r="DY339" s="5">
        <v>1.92</v>
      </c>
      <c r="DZ339" s="5">
        <v>1.46</v>
      </c>
      <c r="EA339" s="5">
        <v>46.5</v>
      </c>
      <c r="EB339" s="5">
        <v>0.87</v>
      </c>
      <c r="EC339" s="5">
        <v>31.4</v>
      </c>
      <c r="ED339" s="5">
        <v>0.99</v>
      </c>
      <c r="EE339" s="5">
        <v>31.5</v>
      </c>
      <c r="EF339" s="5">
        <v>20.9</v>
      </c>
      <c r="EG339" s="5">
        <v>10.6</v>
      </c>
      <c r="EH339" s="5">
        <v>0.99</v>
      </c>
      <c r="EJ339" s="22">
        <v>2.8</v>
      </c>
      <c r="EK339" s="22">
        <v>3</v>
      </c>
      <c r="EL339" s="22">
        <v>0.43</v>
      </c>
      <c r="EM339" s="5">
        <v>0.01</v>
      </c>
      <c r="EO339" s="2"/>
      <c r="EP339" s="2"/>
      <c r="EQ339" s="19"/>
      <c r="EY339" s="2">
        <v>2.73</v>
      </c>
      <c r="EZ339" s="2">
        <v>1.91</v>
      </c>
      <c r="FA339" s="2">
        <v>1.46</v>
      </c>
      <c r="FB339" s="2">
        <v>46.6</v>
      </c>
      <c r="FC339" s="2">
        <v>0.87</v>
      </c>
      <c r="FD339" s="2">
        <v>31</v>
      </c>
      <c r="FE339" s="2">
        <v>0.97</v>
      </c>
      <c r="FF339" s="2">
        <v>31.5</v>
      </c>
      <c r="FG339" s="2">
        <v>20.9</v>
      </c>
      <c r="FH339" s="2">
        <v>10.6</v>
      </c>
      <c r="FI339" s="2">
        <v>0.95</v>
      </c>
      <c r="FK339" s="22">
        <v>2.9</v>
      </c>
      <c r="FL339" s="22">
        <v>3.2</v>
      </c>
      <c r="FM339" s="22">
        <v>0.41</v>
      </c>
      <c r="FN339" s="5">
        <v>1.2E-2</v>
      </c>
      <c r="FR339" s="5">
        <f t="shared" si="26"/>
        <v>2.5</v>
      </c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>
        <v>2.73</v>
      </c>
      <c r="GF339" s="2">
        <v>1.92</v>
      </c>
      <c r="GG339" s="2">
        <v>1.46</v>
      </c>
      <c r="GH339" s="2">
        <v>46.6</v>
      </c>
      <c r="GI339" s="2">
        <v>0.87</v>
      </c>
      <c r="GJ339" s="2">
        <v>31.7</v>
      </c>
      <c r="GK339" s="2">
        <v>0.99</v>
      </c>
      <c r="GL339" s="2">
        <v>31.5</v>
      </c>
      <c r="GM339" s="2">
        <v>20.9</v>
      </c>
      <c r="GN339" s="2">
        <v>10.6</v>
      </c>
      <c r="GO339" s="2">
        <v>1.02</v>
      </c>
      <c r="GP339" s="2"/>
      <c r="GQ339" s="2">
        <v>2.2000000000000002</v>
      </c>
      <c r="GR339" s="2">
        <v>2.5</v>
      </c>
      <c r="GS339" s="3">
        <v>0.45</v>
      </c>
      <c r="GT339" s="2">
        <v>8.0000000000000002E-3</v>
      </c>
      <c r="GU339" s="4"/>
      <c r="GV339" s="4"/>
      <c r="GW339" s="9"/>
      <c r="GX339" s="5">
        <f t="shared" si="27"/>
        <v>1.8</v>
      </c>
    </row>
    <row r="340" spans="1:207" s="5" customFormat="1" ht="11.95" customHeight="1" x14ac:dyDescent="0.3">
      <c r="A340" s="10" t="s">
        <v>57</v>
      </c>
      <c r="B340" s="10" t="s">
        <v>429</v>
      </c>
      <c r="C340" s="12">
        <v>14</v>
      </c>
      <c r="D340" s="13" t="s">
        <v>414</v>
      </c>
      <c r="E340" s="14" t="s">
        <v>463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15">
        <v>2.72</v>
      </c>
      <c r="R340" s="15">
        <v>1.82</v>
      </c>
      <c r="S340" s="15">
        <v>1.42</v>
      </c>
      <c r="T340" s="16">
        <v>48</v>
      </c>
      <c r="U340" s="15">
        <v>0.92</v>
      </c>
      <c r="V340" s="16">
        <v>28.6</v>
      </c>
      <c r="W340" s="15">
        <v>0.84</v>
      </c>
      <c r="X340" s="16">
        <v>29.5</v>
      </c>
      <c r="Y340" s="16">
        <v>19.7</v>
      </c>
      <c r="Z340" s="16">
        <v>9.8000000000000007</v>
      </c>
      <c r="AA340" s="15">
        <v>0.91</v>
      </c>
      <c r="AB340" s="15"/>
      <c r="AC340" s="15"/>
      <c r="AD340" s="4"/>
      <c r="AE340" s="15"/>
      <c r="AF340" s="4"/>
      <c r="AG340" s="6"/>
      <c r="AH340" s="6"/>
      <c r="AI340" s="4"/>
      <c r="AJ340" s="4"/>
      <c r="AK340" s="4"/>
      <c r="AL340" s="7"/>
      <c r="AM340" s="23"/>
      <c r="AN340" s="23"/>
      <c r="AV340" s="24"/>
      <c r="AW340" s="24"/>
      <c r="AX340" s="24"/>
      <c r="AY340" s="24"/>
      <c r="FR340" s="5" t="str">
        <f t="shared" si="26"/>
        <v/>
      </c>
      <c r="GX340" s="5" t="str">
        <f t="shared" ref="GX340:GX353" si="28">IF(GR340&gt;0,ROUND(GR340*0.78,1),"")</f>
        <v/>
      </c>
    </row>
    <row r="341" spans="1:207" s="5" customFormat="1" ht="11.95" customHeight="1" x14ac:dyDescent="0.3">
      <c r="A341" s="10" t="s">
        <v>59</v>
      </c>
      <c r="B341" s="10" t="s">
        <v>429</v>
      </c>
      <c r="C341" s="12">
        <v>14.8</v>
      </c>
      <c r="D341" s="13" t="s">
        <v>414</v>
      </c>
      <c r="E341" s="14" t="s">
        <v>463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15">
        <v>2.71</v>
      </c>
      <c r="R341" s="15">
        <v>1.83</v>
      </c>
      <c r="S341" s="15">
        <v>1.41</v>
      </c>
      <c r="T341" s="16">
        <v>47.9</v>
      </c>
      <c r="U341" s="15">
        <v>0.92</v>
      </c>
      <c r="V341" s="16">
        <v>29.6</v>
      </c>
      <c r="W341" s="15">
        <v>0.87</v>
      </c>
      <c r="X341" s="16">
        <v>30.3</v>
      </c>
      <c r="Y341" s="16">
        <v>21.2</v>
      </c>
      <c r="Z341" s="16">
        <v>9.1</v>
      </c>
      <c r="AA341" s="15">
        <v>0.92</v>
      </c>
      <c r="AB341" s="15"/>
      <c r="AC341" s="15"/>
      <c r="AD341" s="4"/>
      <c r="AE341" s="15"/>
      <c r="AF341" s="4"/>
      <c r="AG341" s="6"/>
      <c r="AH341" s="6"/>
      <c r="AI341" s="4"/>
      <c r="AJ341" s="4"/>
      <c r="AK341" s="4"/>
      <c r="AL341" s="7"/>
      <c r="AM341" s="23"/>
      <c r="AN341" s="23"/>
      <c r="AV341" s="24"/>
      <c r="AW341" s="24"/>
      <c r="AX341" s="24"/>
      <c r="AY341" s="24"/>
      <c r="FR341" s="5" t="str">
        <f t="shared" si="26"/>
        <v/>
      </c>
      <c r="GX341" s="5" t="str">
        <f t="shared" si="28"/>
        <v/>
      </c>
    </row>
    <row r="342" spans="1:207" s="5" customFormat="1" ht="11.95" customHeight="1" x14ac:dyDescent="0.3">
      <c r="A342" s="10" t="s">
        <v>60</v>
      </c>
      <c r="B342" s="10" t="s">
        <v>429</v>
      </c>
      <c r="C342" s="12">
        <v>15.8</v>
      </c>
      <c r="D342" s="13" t="s">
        <v>414</v>
      </c>
      <c r="E342" s="14" t="s">
        <v>463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15">
        <v>2.72</v>
      </c>
      <c r="R342" s="15">
        <v>1.81</v>
      </c>
      <c r="S342" s="15">
        <v>1.39</v>
      </c>
      <c r="T342" s="16">
        <v>49</v>
      </c>
      <c r="U342" s="15">
        <v>0.96</v>
      </c>
      <c r="V342" s="16">
        <v>30.6</v>
      </c>
      <c r="W342" s="15">
        <v>0.86</v>
      </c>
      <c r="X342" s="16">
        <v>31.1</v>
      </c>
      <c r="Y342" s="16">
        <v>19.8</v>
      </c>
      <c r="Z342" s="16">
        <v>11.3</v>
      </c>
      <c r="AA342" s="15">
        <v>0.96</v>
      </c>
      <c r="AB342" s="15"/>
      <c r="AC342" s="15"/>
      <c r="AD342" s="4"/>
      <c r="AE342" s="15"/>
      <c r="AF342" s="4"/>
      <c r="AG342" s="6"/>
      <c r="AH342" s="6"/>
      <c r="AI342" s="4"/>
      <c r="AJ342" s="4"/>
      <c r="AK342" s="4"/>
      <c r="AL342" s="7"/>
      <c r="AM342" s="23"/>
      <c r="AN342" s="23"/>
      <c r="AV342" s="24"/>
      <c r="AW342" s="24"/>
      <c r="AX342" s="24"/>
      <c r="AY342" s="24"/>
      <c r="FR342" s="5" t="str">
        <f t="shared" si="26"/>
        <v/>
      </c>
      <c r="GX342" s="5" t="str">
        <f t="shared" si="28"/>
        <v/>
      </c>
    </row>
    <row r="343" spans="1:207" s="5" customFormat="1" ht="11.95" customHeight="1" x14ac:dyDescent="0.3">
      <c r="A343" s="10" t="s">
        <v>85</v>
      </c>
      <c r="B343" s="10" t="s">
        <v>431</v>
      </c>
      <c r="C343" s="12">
        <v>11.8</v>
      </c>
      <c r="D343" s="13" t="s">
        <v>414</v>
      </c>
      <c r="E343" s="14" t="s">
        <v>463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15">
        <v>2.74</v>
      </c>
      <c r="R343" s="15">
        <v>1.84</v>
      </c>
      <c r="S343" s="15">
        <v>1.45</v>
      </c>
      <c r="T343" s="16">
        <v>47.2</v>
      </c>
      <c r="U343" s="15">
        <v>0.9</v>
      </c>
      <c r="V343" s="16">
        <v>27.3</v>
      </c>
      <c r="W343" s="15">
        <v>0.84</v>
      </c>
      <c r="X343" s="16">
        <v>29.4</v>
      </c>
      <c r="Y343" s="16">
        <v>20.8</v>
      </c>
      <c r="Z343" s="16">
        <v>8.6</v>
      </c>
      <c r="AA343" s="15">
        <v>0.76</v>
      </c>
      <c r="AB343" s="15"/>
      <c r="AC343" s="15"/>
      <c r="AD343" s="4"/>
      <c r="AE343" s="15"/>
      <c r="AF343" s="4"/>
      <c r="AG343" s="6"/>
      <c r="AH343" s="6"/>
      <c r="AI343" s="4"/>
      <c r="AJ343" s="4"/>
      <c r="AK343" s="4"/>
      <c r="AL343" s="7"/>
      <c r="AM343" s="23"/>
      <c r="AN343" s="23"/>
      <c r="AV343" s="24"/>
      <c r="AW343" s="24"/>
      <c r="AX343" s="24"/>
      <c r="AY343" s="24"/>
      <c r="FR343" s="5" t="str">
        <f t="shared" si="26"/>
        <v/>
      </c>
      <c r="GX343" s="5" t="str">
        <f t="shared" si="28"/>
        <v/>
      </c>
    </row>
    <row r="344" spans="1:207" s="5" customFormat="1" ht="11.95" customHeight="1" x14ac:dyDescent="0.3">
      <c r="A344" s="10" t="s">
        <v>89</v>
      </c>
      <c r="B344" s="10" t="s">
        <v>431</v>
      </c>
      <c r="C344" s="12">
        <v>13.8</v>
      </c>
      <c r="D344" s="13" t="s">
        <v>420</v>
      </c>
      <c r="E344" s="14" t="s">
        <v>463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15">
        <v>2.73</v>
      </c>
      <c r="R344" s="15">
        <v>1.85</v>
      </c>
      <c r="S344" s="15">
        <v>1.46</v>
      </c>
      <c r="T344" s="16">
        <v>46.5</v>
      </c>
      <c r="U344" s="15">
        <v>0.87</v>
      </c>
      <c r="V344" s="16">
        <v>26.6</v>
      </c>
      <c r="W344" s="15">
        <v>0.84</v>
      </c>
      <c r="X344" s="16">
        <v>29</v>
      </c>
      <c r="Y344" s="16">
        <v>20</v>
      </c>
      <c r="Z344" s="16">
        <v>9</v>
      </c>
      <c r="AA344" s="15">
        <v>0.73</v>
      </c>
      <c r="AB344" s="15"/>
      <c r="AC344" s="15"/>
      <c r="AD344" s="4"/>
      <c r="AE344" s="15"/>
      <c r="AF344" s="4"/>
      <c r="AG344" s="6"/>
      <c r="AH344" s="6"/>
      <c r="AI344" s="4"/>
      <c r="AJ344" s="4"/>
      <c r="AK344" s="4"/>
      <c r="AL344" s="7"/>
      <c r="AM344" s="23"/>
      <c r="AN344" s="23"/>
      <c r="AV344" s="24"/>
      <c r="AW344" s="24"/>
      <c r="AX344" s="24"/>
      <c r="AY344" s="24"/>
      <c r="FR344" s="5" t="str">
        <f t="shared" si="26"/>
        <v/>
      </c>
      <c r="GX344" s="5" t="str">
        <f t="shared" si="28"/>
        <v/>
      </c>
    </row>
    <row r="345" spans="1:207" s="5" customFormat="1" ht="11.95" customHeight="1" x14ac:dyDescent="0.3">
      <c r="A345" s="10" t="s">
        <v>91</v>
      </c>
      <c r="B345" s="10" t="s">
        <v>431</v>
      </c>
      <c r="C345" s="12">
        <v>14.8</v>
      </c>
      <c r="D345" s="13" t="s">
        <v>414</v>
      </c>
      <c r="E345" s="14" t="s">
        <v>463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15">
        <v>2.72</v>
      </c>
      <c r="R345" s="15">
        <v>1.8</v>
      </c>
      <c r="S345" s="15">
        <v>1.38</v>
      </c>
      <c r="T345" s="16">
        <v>49.2</v>
      </c>
      <c r="U345" s="15">
        <v>0.97</v>
      </c>
      <c r="V345" s="16">
        <v>30.3</v>
      </c>
      <c r="W345" s="15">
        <v>0.85</v>
      </c>
      <c r="X345" s="16">
        <v>31.4</v>
      </c>
      <c r="Y345" s="16">
        <v>21.1</v>
      </c>
      <c r="Z345" s="16">
        <v>10.3</v>
      </c>
      <c r="AA345" s="15">
        <v>0.89</v>
      </c>
      <c r="AB345" s="15"/>
      <c r="AC345" s="15"/>
      <c r="AD345" s="4"/>
      <c r="AE345" s="15"/>
      <c r="AF345" s="4"/>
      <c r="AG345" s="6"/>
      <c r="AH345" s="6"/>
      <c r="AI345" s="4"/>
      <c r="AJ345" s="4"/>
      <c r="AK345" s="4"/>
      <c r="AL345" s="7"/>
      <c r="AM345" s="23"/>
      <c r="AN345" s="23"/>
      <c r="AV345" s="24"/>
      <c r="AW345" s="24"/>
      <c r="AX345" s="24"/>
      <c r="AY345" s="24"/>
      <c r="FR345" s="5" t="str">
        <f t="shared" si="26"/>
        <v/>
      </c>
      <c r="GX345" s="5" t="str">
        <f t="shared" si="28"/>
        <v/>
      </c>
    </row>
    <row r="346" spans="1:207" s="5" customFormat="1" ht="11.95" customHeight="1" x14ac:dyDescent="0.3">
      <c r="A346" s="10" t="s">
        <v>92</v>
      </c>
      <c r="B346" s="10" t="s">
        <v>431</v>
      </c>
      <c r="C346" s="12">
        <v>17.399999999999999</v>
      </c>
      <c r="D346" s="13" t="s">
        <v>414</v>
      </c>
      <c r="E346" s="14" t="s">
        <v>463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15">
        <v>2.73</v>
      </c>
      <c r="R346" s="15">
        <v>1.79</v>
      </c>
      <c r="S346" s="15">
        <v>1.36</v>
      </c>
      <c r="T346" s="16">
        <v>50</v>
      </c>
      <c r="U346" s="15">
        <v>1</v>
      </c>
      <c r="V346" s="16">
        <v>31.2</v>
      </c>
      <c r="W346" s="15">
        <v>0.85</v>
      </c>
      <c r="X346" s="16">
        <v>32.200000000000003</v>
      </c>
      <c r="Y346" s="16">
        <v>21.5</v>
      </c>
      <c r="Z346" s="16">
        <v>10.7</v>
      </c>
      <c r="AA346" s="15">
        <v>0.91</v>
      </c>
      <c r="AB346" s="15"/>
      <c r="AC346" s="15"/>
      <c r="AD346" s="4"/>
      <c r="AE346" s="15"/>
      <c r="AF346" s="4"/>
      <c r="AG346" s="6"/>
      <c r="AH346" s="6"/>
      <c r="AI346" s="4"/>
      <c r="AJ346" s="4"/>
      <c r="AK346" s="4"/>
      <c r="AL346" s="7"/>
      <c r="AM346" s="23"/>
      <c r="AN346" s="23"/>
      <c r="AV346" s="24"/>
      <c r="AW346" s="24"/>
      <c r="AX346" s="24"/>
      <c r="AY346" s="24"/>
      <c r="FR346" s="5" t="str">
        <f t="shared" si="26"/>
        <v/>
      </c>
      <c r="GX346" s="5" t="str">
        <f t="shared" si="28"/>
        <v/>
      </c>
    </row>
    <row r="347" spans="1:207" s="5" customFormat="1" ht="11.95" customHeight="1" x14ac:dyDescent="0.3">
      <c r="A347" s="10" t="s">
        <v>97</v>
      </c>
      <c r="B347" s="10" t="s">
        <v>431</v>
      </c>
      <c r="C347" s="12">
        <v>31.4</v>
      </c>
      <c r="D347" s="13" t="s">
        <v>414</v>
      </c>
      <c r="E347" s="14" t="s">
        <v>463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15">
        <v>2.73</v>
      </c>
      <c r="R347" s="15">
        <v>1.89</v>
      </c>
      <c r="S347" s="15">
        <v>1.46</v>
      </c>
      <c r="T347" s="16">
        <v>46.5</v>
      </c>
      <c r="U347" s="15">
        <v>0.87</v>
      </c>
      <c r="V347" s="16">
        <v>29.5</v>
      </c>
      <c r="W347" s="15">
        <v>0.93</v>
      </c>
      <c r="X347" s="16">
        <v>30.5</v>
      </c>
      <c r="Y347" s="16">
        <v>18.7</v>
      </c>
      <c r="Z347" s="16">
        <v>11.8</v>
      </c>
      <c r="AA347" s="15">
        <v>0.92</v>
      </c>
      <c r="AB347" s="15"/>
      <c r="AC347" s="15"/>
      <c r="AD347" s="4"/>
      <c r="AE347" s="15"/>
      <c r="AF347" s="4"/>
      <c r="AG347" s="6"/>
      <c r="AH347" s="6"/>
      <c r="AI347" s="4"/>
      <c r="AJ347" s="4"/>
      <c r="AK347" s="4"/>
      <c r="AL347" s="7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15">
        <v>2.73</v>
      </c>
      <c r="AY347" s="15">
        <v>1.92</v>
      </c>
      <c r="AZ347" s="15">
        <v>1.46</v>
      </c>
      <c r="BA347" s="16">
        <v>46.7</v>
      </c>
      <c r="BB347" s="15">
        <v>0.88</v>
      </c>
      <c r="BC347" s="16">
        <v>31.8</v>
      </c>
      <c r="BD347" s="15">
        <v>0.99</v>
      </c>
      <c r="BE347" s="16">
        <v>30.5</v>
      </c>
      <c r="BF347" s="16">
        <v>18.7</v>
      </c>
      <c r="BG347" s="16">
        <v>11.8</v>
      </c>
      <c r="BH347" s="15">
        <v>1.1100000000000001</v>
      </c>
      <c r="BI347" s="4"/>
      <c r="BJ347" s="4"/>
      <c r="BK347" s="4"/>
      <c r="BL347" s="8"/>
      <c r="BN347" s="20">
        <v>8.9499999999999996E-2</v>
      </c>
      <c r="BO347" s="21">
        <v>3.1700000000000001E-3</v>
      </c>
      <c r="BP347" s="5">
        <v>3.264925055645331E-5</v>
      </c>
      <c r="BQ347" s="5">
        <v>115</v>
      </c>
      <c r="BR347" s="5">
        <v>0.79</v>
      </c>
      <c r="BS347" s="5">
        <v>5000</v>
      </c>
      <c r="BT347" s="5">
        <v>0.56799999999999995</v>
      </c>
      <c r="BU347" s="5">
        <v>7400</v>
      </c>
      <c r="BV347" s="5">
        <v>20.999999999999996</v>
      </c>
      <c r="BW347" s="5">
        <v>13</v>
      </c>
      <c r="BX347" s="2">
        <v>21</v>
      </c>
      <c r="BY347" s="2">
        <v>13</v>
      </c>
      <c r="BZ347" s="5">
        <v>74600</v>
      </c>
      <c r="CA347" s="5">
        <v>0.21</v>
      </c>
      <c r="CB347" s="5">
        <v>0.1</v>
      </c>
      <c r="CC347" s="5">
        <v>1.042</v>
      </c>
      <c r="CD347" s="5">
        <v>16.000000000000014</v>
      </c>
      <c r="CN347" s="22"/>
      <c r="CO347" s="17"/>
      <c r="CP347" s="18"/>
      <c r="FR347" s="5" t="str">
        <f t="shared" si="26"/>
        <v/>
      </c>
      <c r="GX347" s="5" t="str">
        <f t="shared" si="28"/>
        <v/>
      </c>
    </row>
    <row r="348" spans="1:207" s="5" customFormat="1" ht="11.95" customHeight="1" x14ac:dyDescent="0.3">
      <c r="A348" s="10" t="s">
        <v>98</v>
      </c>
      <c r="B348" s="10" t="s">
        <v>431</v>
      </c>
      <c r="C348" s="12">
        <v>31.8</v>
      </c>
      <c r="D348" s="13" t="s">
        <v>414</v>
      </c>
      <c r="E348" s="14" t="s">
        <v>463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15">
        <v>2.73</v>
      </c>
      <c r="R348" s="15">
        <v>1.82</v>
      </c>
      <c r="S348" s="15">
        <v>1.42</v>
      </c>
      <c r="T348" s="16">
        <v>47.9</v>
      </c>
      <c r="U348" s="15">
        <v>0.92</v>
      </c>
      <c r="V348" s="16">
        <v>27.9</v>
      </c>
      <c r="W348" s="15">
        <v>0.83</v>
      </c>
      <c r="X348" s="16">
        <v>30.3</v>
      </c>
      <c r="Y348" s="16">
        <v>20</v>
      </c>
      <c r="Z348" s="16">
        <v>10.3</v>
      </c>
      <c r="AA348" s="15">
        <v>0.77</v>
      </c>
      <c r="AB348" s="15"/>
      <c r="AC348" s="15"/>
      <c r="AD348" s="4"/>
      <c r="AE348" s="15"/>
      <c r="AF348" s="4"/>
      <c r="AG348" s="6"/>
      <c r="AH348" s="6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15">
        <v>2.73</v>
      </c>
      <c r="AY348" s="15">
        <v>1.89</v>
      </c>
      <c r="AZ348" s="15">
        <v>1.42</v>
      </c>
      <c r="BA348" s="16">
        <v>48</v>
      </c>
      <c r="BB348" s="15">
        <v>0.92</v>
      </c>
      <c r="BC348" s="16">
        <v>33.1</v>
      </c>
      <c r="BD348" s="15">
        <v>0.98</v>
      </c>
      <c r="BE348" s="16">
        <v>30.3</v>
      </c>
      <c r="BF348" s="16">
        <v>20</v>
      </c>
      <c r="BG348" s="16">
        <v>10.3</v>
      </c>
      <c r="BH348" s="15">
        <v>1.27</v>
      </c>
      <c r="BI348" s="4"/>
      <c r="BJ348" s="4"/>
      <c r="BK348" s="4"/>
      <c r="BL348" s="8"/>
      <c r="BN348" s="20">
        <v>8.2000000000000003E-2</v>
      </c>
      <c r="BO348" s="21">
        <v>3.4399999999999999E-3</v>
      </c>
      <c r="BP348" s="5">
        <v>3.8165875640722337E-5</v>
      </c>
      <c r="BQ348" s="5">
        <v>115</v>
      </c>
      <c r="BR348" s="5">
        <v>0.77</v>
      </c>
      <c r="BS348" s="5">
        <v>5100</v>
      </c>
      <c r="BT348" s="5">
        <v>0.66100000000000003</v>
      </c>
      <c r="BU348" s="5">
        <v>6200</v>
      </c>
      <c r="BV348" s="5">
        <v>20</v>
      </c>
      <c r="BW348" s="5">
        <v>13</v>
      </c>
      <c r="BX348" s="2">
        <v>20</v>
      </c>
      <c r="BY348" s="2">
        <v>13</v>
      </c>
      <c r="BZ348" s="5">
        <v>64300</v>
      </c>
      <c r="CA348" s="5">
        <v>0.18</v>
      </c>
      <c r="CB348" s="5">
        <v>-0.1</v>
      </c>
      <c r="CC348" s="5">
        <v>1.0629999999999999</v>
      </c>
      <c r="CD348" s="5">
        <v>24.000000000000021</v>
      </c>
      <c r="CN348" s="22"/>
      <c r="CO348" s="17"/>
      <c r="CP348" s="18"/>
      <c r="FR348" s="5" t="str">
        <f t="shared" si="26"/>
        <v/>
      </c>
      <c r="GX348" s="5" t="str">
        <f t="shared" si="28"/>
        <v/>
      </c>
    </row>
    <row r="349" spans="1:207" s="5" customFormat="1" ht="11.95" customHeight="1" x14ac:dyDescent="0.3">
      <c r="A349" s="10" t="s">
        <v>147</v>
      </c>
      <c r="B349" s="10" t="s">
        <v>437</v>
      </c>
      <c r="C349" s="12">
        <v>12.8</v>
      </c>
      <c r="D349" s="13" t="s">
        <v>414</v>
      </c>
      <c r="E349" s="14" t="s">
        <v>463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15">
        <v>2.73</v>
      </c>
      <c r="R349" s="15">
        <v>1.8</v>
      </c>
      <c r="S349" s="15">
        <v>1.37</v>
      </c>
      <c r="T349" s="16">
        <v>49.8</v>
      </c>
      <c r="U349" s="15">
        <v>0.99</v>
      </c>
      <c r="V349" s="16">
        <v>31.3</v>
      </c>
      <c r="W349" s="15">
        <v>0.86</v>
      </c>
      <c r="X349" s="16">
        <v>33</v>
      </c>
      <c r="Y349" s="16">
        <v>20.7</v>
      </c>
      <c r="Z349" s="16">
        <v>12.3</v>
      </c>
      <c r="AA349" s="15">
        <v>0.86</v>
      </c>
      <c r="AB349" s="15"/>
      <c r="AC349" s="15"/>
      <c r="AD349" s="4"/>
      <c r="AE349" s="15"/>
      <c r="AF349" s="4"/>
      <c r="AG349" s="6"/>
      <c r="AH349" s="6"/>
      <c r="AI349" s="4"/>
      <c r="AJ349" s="4"/>
      <c r="AK349" s="4"/>
      <c r="AL349" s="4"/>
      <c r="AM349" s="23"/>
      <c r="AN349" s="23"/>
      <c r="AV349" s="24"/>
      <c r="AW349" s="24"/>
      <c r="AX349" s="24"/>
      <c r="AY349" s="24"/>
      <c r="FR349" s="5" t="str">
        <f t="shared" si="26"/>
        <v/>
      </c>
      <c r="GX349" s="5" t="str">
        <f t="shared" si="28"/>
        <v/>
      </c>
    </row>
    <row r="350" spans="1:207" s="5" customFormat="1" ht="11.95" customHeight="1" x14ac:dyDescent="0.3">
      <c r="A350" s="10" t="s">
        <v>148</v>
      </c>
      <c r="B350" s="10" t="s">
        <v>437</v>
      </c>
      <c r="C350" s="12">
        <v>13.8</v>
      </c>
      <c r="D350" s="13" t="s">
        <v>414</v>
      </c>
      <c r="E350" s="14" t="s">
        <v>463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15">
        <v>2.72</v>
      </c>
      <c r="R350" s="15">
        <v>1.9</v>
      </c>
      <c r="S350" s="15">
        <v>1.46</v>
      </c>
      <c r="T350" s="16">
        <v>46.5</v>
      </c>
      <c r="U350" s="15">
        <v>0.87</v>
      </c>
      <c r="V350" s="16">
        <v>30.5</v>
      </c>
      <c r="W350" s="15">
        <v>0.96</v>
      </c>
      <c r="X350" s="16">
        <v>33.1</v>
      </c>
      <c r="Y350" s="16">
        <v>20.6</v>
      </c>
      <c r="Z350" s="16">
        <v>12.5</v>
      </c>
      <c r="AA350" s="15">
        <v>0.79</v>
      </c>
      <c r="AB350" s="15"/>
      <c r="AC350" s="15"/>
      <c r="AD350" s="4"/>
      <c r="AE350" s="15"/>
      <c r="AF350" s="4"/>
      <c r="AG350" s="6"/>
      <c r="AH350" s="6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15">
        <v>2.72</v>
      </c>
      <c r="AY350" s="15">
        <v>1.92</v>
      </c>
      <c r="AZ350" s="15">
        <v>1.46</v>
      </c>
      <c r="BA350" s="16">
        <v>46.5</v>
      </c>
      <c r="BB350" s="15">
        <v>0.87</v>
      </c>
      <c r="BC350" s="16">
        <v>31.9</v>
      </c>
      <c r="BD350" s="15">
        <v>1</v>
      </c>
      <c r="BE350" s="16">
        <v>33.1</v>
      </c>
      <c r="BF350" s="16">
        <v>20.6</v>
      </c>
      <c r="BG350" s="16">
        <v>12.5</v>
      </c>
      <c r="BH350" s="15">
        <v>0.9</v>
      </c>
      <c r="BI350" s="4"/>
      <c r="BJ350" s="4"/>
      <c r="BK350" s="4"/>
      <c r="BL350" s="8"/>
      <c r="BN350" s="20">
        <v>6.6699999999999995E-2</v>
      </c>
      <c r="BO350" s="21">
        <v>3.14E-3</v>
      </c>
      <c r="BP350" s="5">
        <v>3.9825396479005272E-5</v>
      </c>
      <c r="BQ350" s="5">
        <v>115</v>
      </c>
      <c r="BR350" s="5">
        <v>0.79</v>
      </c>
      <c r="BS350" s="5">
        <v>5300</v>
      </c>
      <c r="BT350" s="5">
        <v>0.72199999999999998</v>
      </c>
      <c r="BU350" s="5">
        <v>9000</v>
      </c>
      <c r="BV350" s="5">
        <v>17</v>
      </c>
      <c r="BW350" s="5">
        <v>16</v>
      </c>
      <c r="BX350" s="2">
        <v>17</v>
      </c>
      <c r="BY350" s="2">
        <v>16</v>
      </c>
      <c r="BZ350" s="5">
        <v>81900</v>
      </c>
      <c r="CA350" s="5">
        <v>0.18</v>
      </c>
      <c r="CB350" s="5">
        <v>-0.3</v>
      </c>
      <c r="CC350" s="5">
        <v>1.079</v>
      </c>
      <c r="CD350" s="5">
        <v>15.999999999999986</v>
      </c>
      <c r="CN350" s="22"/>
      <c r="CO350" s="17"/>
      <c r="CP350" s="18"/>
      <c r="FR350" s="5" t="str">
        <f t="shared" si="26"/>
        <v/>
      </c>
      <c r="GX350" s="5" t="str">
        <f t="shared" si="28"/>
        <v/>
      </c>
    </row>
    <row r="351" spans="1:207" s="5" customFormat="1" ht="11.95" customHeight="1" x14ac:dyDescent="0.3">
      <c r="A351" s="10" t="s">
        <v>150</v>
      </c>
      <c r="B351" s="10" t="s">
        <v>437</v>
      </c>
      <c r="C351" s="12">
        <v>15.8</v>
      </c>
      <c r="D351" s="13" t="s">
        <v>414</v>
      </c>
      <c r="E351" s="14" t="s">
        <v>463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5">
        <v>2.73</v>
      </c>
      <c r="R351" s="15">
        <v>1.91</v>
      </c>
      <c r="S351" s="15">
        <v>1.48</v>
      </c>
      <c r="T351" s="16">
        <v>45.9</v>
      </c>
      <c r="U351" s="15">
        <v>0.85</v>
      </c>
      <c r="V351" s="16">
        <v>29.4</v>
      </c>
      <c r="W351" s="15">
        <v>0.94</v>
      </c>
      <c r="X351" s="16">
        <v>32.5</v>
      </c>
      <c r="Y351" s="16">
        <v>18.899999999999999</v>
      </c>
      <c r="Z351" s="16">
        <v>13.6</v>
      </c>
      <c r="AA351" s="15">
        <v>0.77</v>
      </c>
      <c r="AB351" s="15"/>
      <c r="AC351" s="15"/>
      <c r="AD351" s="4"/>
      <c r="AE351" s="15"/>
      <c r="AF351" s="4"/>
      <c r="AG351" s="6"/>
      <c r="AH351" s="6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15">
        <v>2.73</v>
      </c>
      <c r="AY351" s="15">
        <v>1.93</v>
      </c>
      <c r="AZ351" s="15">
        <v>1.47</v>
      </c>
      <c r="BA351" s="16">
        <v>46</v>
      </c>
      <c r="BB351" s="15">
        <v>0.85</v>
      </c>
      <c r="BC351" s="16">
        <v>30.9</v>
      </c>
      <c r="BD351" s="15">
        <v>0.99</v>
      </c>
      <c r="BE351" s="16">
        <v>32.5</v>
      </c>
      <c r="BF351" s="16">
        <v>18.899999999999999</v>
      </c>
      <c r="BG351" s="16">
        <v>13.6</v>
      </c>
      <c r="BH351" s="15">
        <v>0.89</v>
      </c>
      <c r="BI351" s="4"/>
      <c r="BJ351" s="4"/>
      <c r="BK351" s="4"/>
      <c r="BL351" s="8"/>
      <c r="BN351" s="20">
        <v>6.5699999999999995E-2</v>
      </c>
      <c r="BO351" s="21">
        <v>3.9100000000000003E-3</v>
      </c>
      <c r="BP351" s="5">
        <v>2.5800894718135779E-5</v>
      </c>
      <c r="BQ351" s="5">
        <v>115</v>
      </c>
      <c r="BR351" s="5">
        <v>0.77</v>
      </c>
      <c r="BS351" s="5">
        <v>5700</v>
      </c>
      <c r="BT351" s="5">
        <v>0.67600000000000005</v>
      </c>
      <c r="BU351" s="5">
        <v>10200</v>
      </c>
      <c r="BV351" s="5">
        <v>22</v>
      </c>
      <c r="BW351" s="5">
        <v>15</v>
      </c>
      <c r="BX351" s="2">
        <v>22</v>
      </c>
      <c r="BY351" s="2">
        <v>15</v>
      </c>
      <c r="BZ351" s="5">
        <v>74000</v>
      </c>
      <c r="CA351" s="5">
        <v>0.2</v>
      </c>
      <c r="CB351" s="5">
        <v>-0.3</v>
      </c>
      <c r="CC351" s="5">
        <v>1.014</v>
      </c>
      <c r="CD351" s="5">
        <v>3.0000000000000027</v>
      </c>
      <c r="CN351" s="22"/>
      <c r="CO351" s="17"/>
      <c r="CP351" s="18"/>
      <c r="FR351" s="5" t="str">
        <f t="shared" si="26"/>
        <v/>
      </c>
      <c r="GX351" s="5" t="str">
        <f t="shared" si="28"/>
        <v/>
      </c>
    </row>
    <row r="352" spans="1:207" s="5" customFormat="1" ht="11.95" customHeight="1" x14ac:dyDescent="0.3">
      <c r="A352" s="10" t="s">
        <v>254</v>
      </c>
      <c r="B352" s="10" t="s">
        <v>444</v>
      </c>
      <c r="C352" s="12">
        <v>10.8</v>
      </c>
      <c r="D352" s="13" t="s">
        <v>414</v>
      </c>
      <c r="E352" s="14" t="s">
        <v>463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5">
        <v>2.71</v>
      </c>
      <c r="R352" s="15">
        <v>1.91</v>
      </c>
      <c r="S352" s="15">
        <v>1.46</v>
      </c>
      <c r="T352" s="16">
        <v>46.3</v>
      </c>
      <c r="U352" s="15">
        <v>0.86</v>
      </c>
      <c r="V352" s="16">
        <v>31.2</v>
      </c>
      <c r="W352" s="15">
        <v>0.98</v>
      </c>
      <c r="X352" s="16">
        <v>32</v>
      </c>
      <c r="Y352" s="16">
        <v>22.2</v>
      </c>
      <c r="Z352" s="16">
        <v>9.8000000000000007</v>
      </c>
      <c r="AA352" s="15">
        <v>0.92</v>
      </c>
      <c r="AB352" s="15"/>
      <c r="AC352" s="15"/>
      <c r="AD352" s="4"/>
      <c r="AE352" s="15"/>
      <c r="AF352" s="4"/>
      <c r="AG352" s="6"/>
      <c r="AH352" s="6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15">
        <v>2.71</v>
      </c>
      <c r="AY352" s="15">
        <v>1.91</v>
      </c>
      <c r="AZ352" s="15">
        <v>1.45</v>
      </c>
      <c r="BA352" s="16">
        <v>46.4</v>
      </c>
      <c r="BB352" s="15">
        <v>0.87</v>
      </c>
      <c r="BC352" s="16">
        <v>31.6</v>
      </c>
      <c r="BD352" s="15">
        <v>0.99</v>
      </c>
      <c r="BE352" s="16">
        <v>32</v>
      </c>
      <c r="BF352" s="16">
        <v>22.2</v>
      </c>
      <c r="BG352" s="16">
        <v>9.8000000000000007</v>
      </c>
      <c r="BH352" s="15">
        <v>0.96</v>
      </c>
      <c r="BI352" s="4"/>
      <c r="BJ352" s="4"/>
      <c r="BK352" s="4"/>
      <c r="BL352" s="8"/>
      <c r="BN352" s="20">
        <v>0.11269999999999999</v>
      </c>
      <c r="BO352" s="21">
        <v>3.2100000000000002E-3</v>
      </c>
      <c r="BP352" s="5">
        <v>9.2636514886509309E-5</v>
      </c>
      <c r="BQ352" s="5">
        <v>115</v>
      </c>
      <c r="BR352" s="5">
        <v>0.79</v>
      </c>
      <c r="BS352" s="5">
        <v>5200</v>
      </c>
      <c r="BT352" s="5">
        <v>0.76600000000000001</v>
      </c>
      <c r="BU352" s="5">
        <v>7900</v>
      </c>
      <c r="BV352" s="5">
        <v>18.000000000000004</v>
      </c>
      <c r="BW352" s="5">
        <v>15</v>
      </c>
      <c r="BX352" s="2">
        <v>18</v>
      </c>
      <c r="BY352" s="2">
        <v>15</v>
      </c>
      <c r="BZ352" s="5">
        <v>64800</v>
      </c>
      <c r="CA352" s="5">
        <v>0.22</v>
      </c>
      <c r="CB352" s="5">
        <v>-0.3</v>
      </c>
      <c r="CC352" s="5">
        <v>1.0089999999999999</v>
      </c>
      <c r="CD352" s="5">
        <v>1.0000000000000009</v>
      </c>
      <c r="CN352" s="22"/>
      <c r="CO352" s="17"/>
      <c r="CP352" s="18"/>
      <c r="FR352" s="5" t="str">
        <f t="shared" si="26"/>
        <v/>
      </c>
      <c r="GX352" s="5" t="str">
        <f t="shared" si="28"/>
        <v/>
      </c>
    </row>
    <row r="353" spans="1:207" s="5" customFormat="1" ht="11.95" customHeight="1" x14ac:dyDescent="0.3">
      <c r="A353" s="10" t="s">
        <v>270</v>
      </c>
      <c r="B353" s="10" t="s">
        <v>445</v>
      </c>
      <c r="C353" s="12">
        <v>19.8</v>
      </c>
      <c r="D353" s="13" t="s">
        <v>414</v>
      </c>
      <c r="E353" s="14" t="s">
        <v>463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5">
        <v>2.71</v>
      </c>
      <c r="R353" s="15">
        <v>1.87</v>
      </c>
      <c r="S353" s="15">
        <v>1.41</v>
      </c>
      <c r="T353" s="16">
        <v>47.9</v>
      </c>
      <c r="U353" s="15">
        <v>0.92</v>
      </c>
      <c r="V353" s="16">
        <v>32.4</v>
      </c>
      <c r="W353" s="15">
        <v>0.96</v>
      </c>
      <c r="X353" s="16">
        <v>34.1</v>
      </c>
      <c r="Y353" s="16">
        <v>20.5</v>
      </c>
      <c r="Z353" s="16">
        <v>13.6</v>
      </c>
      <c r="AA353" s="15">
        <v>0.88</v>
      </c>
      <c r="AB353" s="15"/>
      <c r="AC353" s="15"/>
      <c r="AD353" s="4"/>
      <c r="AE353" s="15"/>
      <c r="AF353" s="4"/>
      <c r="AG353" s="6"/>
      <c r="AH353" s="6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15">
        <v>2.71</v>
      </c>
      <c r="AY353" s="15">
        <v>1.87</v>
      </c>
      <c r="AZ353" s="15">
        <v>1.4</v>
      </c>
      <c r="BA353" s="16">
        <v>48.2</v>
      </c>
      <c r="BB353" s="15">
        <v>0.93</v>
      </c>
      <c r="BC353" s="16">
        <v>33.299999999999997</v>
      </c>
      <c r="BD353" s="15">
        <v>0.97</v>
      </c>
      <c r="BE353" s="16">
        <v>34.1</v>
      </c>
      <c r="BF353" s="16">
        <v>20.5</v>
      </c>
      <c r="BG353" s="16">
        <v>13.6</v>
      </c>
      <c r="BH353" s="15">
        <v>0.94</v>
      </c>
      <c r="BI353" s="4"/>
      <c r="BJ353" s="4"/>
      <c r="BK353" s="4"/>
      <c r="BL353" s="8"/>
      <c r="BN353" s="20">
        <v>8.3900000000000002E-2</v>
      </c>
      <c r="BO353" s="21">
        <v>3.5500000000000002E-3</v>
      </c>
      <c r="BP353" s="5">
        <v>6.3817329705702467E-5</v>
      </c>
      <c r="BQ353" s="5">
        <v>115</v>
      </c>
      <c r="BR353" s="5">
        <v>0.8</v>
      </c>
      <c r="BS353" s="5">
        <v>5400</v>
      </c>
      <c r="BT353" s="5">
        <v>0.69499999999999995</v>
      </c>
      <c r="BU353" s="5">
        <v>7700</v>
      </c>
      <c r="BV353" s="5">
        <v>19.000000000000004</v>
      </c>
      <c r="BW353" s="5">
        <v>14</v>
      </c>
      <c r="BX353" s="2">
        <v>19</v>
      </c>
      <c r="BY353" s="2">
        <v>14</v>
      </c>
      <c r="BZ353" s="5">
        <v>61600</v>
      </c>
      <c r="CA353" s="5">
        <v>0.19</v>
      </c>
      <c r="CB353" s="5">
        <v>-0.5</v>
      </c>
      <c r="CC353" s="5">
        <v>1.165</v>
      </c>
      <c r="CD353" s="5">
        <v>32</v>
      </c>
      <c r="CN353" s="22"/>
      <c r="CO353" s="17"/>
      <c r="CP353" s="18"/>
      <c r="FR353" s="5" t="str">
        <f t="shared" si="26"/>
        <v/>
      </c>
      <c r="GX353" s="5" t="str">
        <f t="shared" si="28"/>
        <v/>
      </c>
    </row>
    <row r="354" spans="1:207" s="5" customFormat="1" ht="11.95" customHeight="1" x14ac:dyDescent="0.3">
      <c r="A354" s="10" t="s">
        <v>117</v>
      </c>
      <c r="B354" s="11">
        <v>3</v>
      </c>
      <c r="C354" s="12">
        <v>14.8</v>
      </c>
      <c r="D354" s="13" t="s">
        <v>424</v>
      </c>
      <c r="E354" s="14" t="s">
        <v>470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5">
        <v>2.69</v>
      </c>
      <c r="R354" s="15">
        <v>1.96</v>
      </c>
      <c r="S354" s="15">
        <v>1.61</v>
      </c>
      <c r="T354" s="16">
        <v>40.1</v>
      </c>
      <c r="U354" s="15">
        <v>0.67</v>
      </c>
      <c r="V354" s="16">
        <v>21.6</v>
      </c>
      <c r="W354" s="15">
        <v>0.87</v>
      </c>
      <c r="X354" s="16">
        <v>29</v>
      </c>
      <c r="Y354" s="16">
        <v>23.1</v>
      </c>
      <c r="Z354" s="16">
        <v>5.9</v>
      </c>
      <c r="AA354" s="15">
        <v>-0.26</v>
      </c>
      <c r="AB354" s="15"/>
      <c r="AC354" s="15"/>
      <c r="AD354" s="4"/>
      <c r="AE354" s="15"/>
      <c r="AF354" s="4"/>
      <c r="AG354" s="6"/>
      <c r="AH354" s="6"/>
      <c r="AI354" s="2">
        <v>12.3</v>
      </c>
      <c r="AJ354" s="4">
        <v>12.9</v>
      </c>
      <c r="AK354" s="3">
        <v>0.26</v>
      </c>
      <c r="AL354" s="2">
        <v>0.05</v>
      </c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15">
        <v>2.69</v>
      </c>
      <c r="AY354" s="15">
        <v>1.97</v>
      </c>
      <c r="AZ354" s="15">
        <v>1.56</v>
      </c>
      <c r="BA354" s="16">
        <v>42.1</v>
      </c>
      <c r="BB354" s="15">
        <v>0.73</v>
      </c>
      <c r="BC354" s="16">
        <v>26.5</v>
      </c>
      <c r="BD354" s="15">
        <v>0.98</v>
      </c>
      <c r="BE354" s="16">
        <v>29</v>
      </c>
      <c r="BF354" s="16">
        <v>23.1</v>
      </c>
      <c r="BG354" s="16">
        <v>5.9</v>
      </c>
      <c r="BH354" s="15">
        <v>0.57999999999999996</v>
      </c>
      <c r="BI354" s="4"/>
      <c r="BJ354" s="4">
        <v>7</v>
      </c>
      <c r="BK354" s="2">
        <v>7</v>
      </c>
      <c r="BL354" s="3">
        <v>0.3</v>
      </c>
      <c r="BM354" s="2">
        <v>2.8000000000000001E-2</v>
      </c>
      <c r="CE354" s="2">
        <v>14.4</v>
      </c>
      <c r="CF354" s="2">
        <v>11.3</v>
      </c>
      <c r="CG354" s="2">
        <v>0.78</v>
      </c>
      <c r="CH354" s="2">
        <v>1.0999999999999999E-2</v>
      </c>
      <c r="CI354" s="2">
        <v>14</v>
      </c>
      <c r="CJ354" s="2">
        <v>1.0999999999999999E-2</v>
      </c>
      <c r="CK354" s="2">
        <v>14</v>
      </c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>
        <v>2.69</v>
      </c>
      <c r="CX354" s="2">
        <v>1.94</v>
      </c>
      <c r="CY354" s="2">
        <v>1.51</v>
      </c>
      <c r="CZ354" s="2">
        <v>44</v>
      </c>
      <c r="DA354" s="2">
        <v>0.79</v>
      </c>
      <c r="DB354" s="2">
        <v>28.8</v>
      </c>
      <c r="DC354" s="2">
        <v>0.99</v>
      </c>
      <c r="DD354" s="2">
        <v>29</v>
      </c>
      <c r="DE354" s="2">
        <v>23.1</v>
      </c>
      <c r="DF354" s="2">
        <v>5.9</v>
      </c>
      <c r="DG354" s="2">
        <v>0.97</v>
      </c>
      <c r="DH354" s="2"/>
      <c r="DI354" s="3">
        <v>3.9</v>
      </c>
      <c r="DJ354" s="2">
        <v>4.3</v>
      </c>
      <c r="DK354" s="3">
        <v>0.3</v>
      </c>
      <c r="DL354" s="2">
        <v>1.9E-2</v>
      </c>
      <c r="DM354" s="2"/>
      <c r="DN354" s="2"/>
      <c r="DO354" s="2"/>
      <c r="DP354" s="19"/>
      <c r="DX354" s="5">
        <v>2.69</v>
      </c>
      <c r="DY354" s="5">
        <v>1.91</v>
      </c>
      <c r="DZ354" s="5">
        <v>1.48</v>
      </c>
      <c r="EA354" s="5">
        <v>45.1</v>
      </c>
      <c r="EB354" s="5">
        <v>0.82</v>
      </c>
      <c r="EC354" s="5">
        <v>29.3</v>
      </c>
      <c r="ED354" s="5">
        <v>0.96</v>
      </c>
      <c r="EE354" s="5">
        <v>29</v>
      </c>
      <c r="EF354" s="5">
        <v>23.1</v>
      </c>
      <c r="EG354" s="5">
        <v>5.9</v>
      </c>
      <c r="EH354" s="5">
        <v>1.05</v>
      </c>
      <c r="EJ354" s="22">
        <v>1.9</v>
      </c>
      <c r="EK354" s="22">
        <v>2</v>
      </c>
      <c r="EL354" s="22">
        <v>0.37</v>
      </c>
      <c r="EM354" s="5">
        <v>8.0000000000000002E-3</v>
      </c>
      <c r="EO354" s="2"/>
      <c r="EP354" s="2"/>
      <c r="EQ354" s="19"/>
      <c r="EY354" s="2">
        <v>2.69</v>
      </c>
      <c r="EZ354" s="2">
        <v>1.91</v>
      </c>
      <c r="FA354" s="2">
        <v>1.47</v>
      </c>
      <c r="FB354" s="2">
        <v>45.5</v>
      </c>
      <c r="FC354" s="2">
        <v>0.83</v>
      </c>
      <c r="FD354" s="2">
        <v>30.2</v>
      </c>
      <c r="FE354" s="2">
        <v>0.97</v>
      </c>
      <c r="FF354" s="2">
        <v>29</v>
      </c>
      <c r="FG354" s="2">
        <v>23.1</v>
      </c>
      <c r="FH354" s="2">
        <v>5.9</v>
      </c>
      <c r="FI354" s="2">
        <v>1.2</v>
      </c>
      <c r="FK354" s="22">
        <v>1.9</v>
      </c>
      <c r="FL354" s="22">
        <v>2.1</v>
      </c>
      <c r="FM354" s="22">
        <v>0.35</v>
      </c>
      <c r="FN354" s="5">
        <v>0.01</v>
      </c>
      <c r="FO354" s="5">
        <v>1.7</v>
      </c>
      <c r="FP354" s="5">
        <v>1</v>
      </c>
      <c r="FQ354" s="5">
        <v>0.59</v>
      </c>
      <c r="FR354" s="5">
        <f>IF(FL354&gt;0,ROUND(FL354*0.63,1),"")</f>
        <v>1.3</v>
      </c>
      <c r="FS354" s="5">
        <v>7.0000000000000001E-3</v>
      </c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>
        <v>2.69</v>
      </c>
      <c r="GF354" s="2">
        <v>1.91</v>
      </c>
      <c r="GG354" s="2">
        <v>1.46</v>
      </c>
      <c r="GH354" s="2">
        <v>45.6</v>
      </c>
      <c r="GI354" s="2">
        <v>0.84</v>
      </c>
      <c r="GJ354" s="2">
        <v>30.6</v>
      </c>
      <c r="GK354" s="2">
        <v>0.98</v>
      </c>
      <c r="GL354" s="2">
        <v>29</v>
      </c>
      <c r="GM354" s="2">
        <v>23.1</v>
      </c>
      <c r="GN354" s="2">
        <v>5.9</v>
      </c>
      <c r="GO354" s="2">
        <v>1.28</v>
      </c>
      <c r="GP354" s="2"/>
      <c r="GQ354" s="2">
        <v>1.1000000000000001</v>
      </c>
      <c r="GR354" s="2">
        <v>1.2</v>
      </c>
      <c r="GS354" s="3">
        <v>0.35</v>
      </c>
      <c r="GT354" s="2">
        <v>8.0000000000000002E-3</v>
      </c>
      <c r="GU354" s="2">
        <v>1.4</v>
      </c>
      <c r="GV354" s="2">
        <v>0.8</v>
      </c>
      <c r="GW354" s="2">
        <v>0.57999999999999996</v>
      </c>
      <c r="GX354" s="5">
        <f>IF(GR354&gt;0,ROUND(GR354*0.61,1),"")</f>
        <v>0.7</v>
      </c>
      <c r="GY354" s="2">
        <v>5.0000000000000001E-3</v>
      </c>
    </row>
    <row r="355" spans="1:207" s="5" customFormat="1" ht="11.95" customHeight="1" x14ac:dyDescent="0.3">
      <c r="A355" s="10" t="s">
        <v>168</v>
      </c>
      <c r="B355" s="11">
        <v>6</v>
      </c>
      <c r="C355" s="12">
        <v>15.4</v>
      </c>
      <c r="D355" s="13" t="s">
        <v>424</v>
      </c>
      <c r="E355" s="14" t="s">
        <v>470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5">
        <v>2.67</v>
      </c>
      <c r="R355" s="15">
        <v>1.93</v>
      </c>
      <c r="S355" s="15">
        <v>1.57</v>
      </c>
      <c r="T355" s="16">
        <v>41.2</v>
      </c>
      <c r="U355" s="15">
        <v>0.7</v>
      </c>
      <c r="V355" s="16">
        <v>22.9</v>
      </c>
      <c r="W355" s="15">
        <v>0.87</v>
      </c>
      <c r="X355" s="16">
        <v>28.6</v>
      </c>
      <c r="Y355" s="16">
        <v>23.1</v>
      </c>
      <c r="Z355" s="16">
        <v>5.5</v>
      </c>
      <c r="AA355" s="15">
        <v>-0.03</v>
      </c>
      <c r="AB355" s="15"/>
      <c r="AC355" s="15"/>
      <c r="AD355" s="4"/>
      <c r="AE355" s="15"/>
      <c r="AF355" s="4"/>
      <c r="AG355" s="6"/>
      <c r="AH355" s="6"/>
      <c r="AI355" s="2">
        <v>14.5</v>
      </c>
      <c r="AJ355" s="4">
        <v>14.7</v>
      </c>
      <c r="AK355" s="3">
        <v>0.22</v>
      </c>
      <c r="AL355" s="2">
        <v>4.3999999999999997E-2</v>
      </c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15">
        <v>2.67</v>
      </c>
      <c r="AY355" s="15">
        <v>1.95</v>
      </c>
      <c r="AZ355" s="15">
        <v>1.52</v>
      </c>
      <c r="BA355" s="16">
        <v>43.1</v>
      </c>
      <c r="BB355" s="15">
        <v>0.76</v>
      </c>
      <c r="BC355" s="16">
        <v>28.3</v>
      </c>
      <c r="BD355" s="15">
        <v>1</v>
      </c>
      <c r="BE355" s="16">
        <v>28.6</v>
      </c>
      <c r="BF355" s="16">
        <v>23.1</v>
      </c>
      <c r="BG355" s="16">
        <v>5.5</v>
      </c>
      <c r="BH355" s="15">
        <v>0.95</v>
      </c>
      <c r="BI355" s="4"/>
      <c r="BJ355" s="4">
        <v>6.2</v>
      </c>
      <c r="BK355" s="2">
        <v>6.2</v>
      </c>
      <c r="BL355" s="3">
        <v>0.31</v>
      </c>
      <c r="BM355" s="2">
        <v>2.4E-2</v>
      </c>
      <c r="CE355" s="2">
        <v>10.9</v>
      </c>
      <c r="CF355" s="2">
        <v>6.9</v>
      </c>
      <c r="CG355" s="2">
        <v>0.63</v>
      </c>
      <c r="CH355" s="2">
        <v>1.2E-2</v>
      </c>
      <c r="CI355" s="2">
        <v>12</v>
      </c>
      <c r="CJ355" s="2">
        <v>1.2E-2</v>
      </c>
      <c r="CK355" s="2">
        <v>12</v>
      </c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>
        <v>2.67</v>
      </c>
      <c r="CX355" s="2">
        <v>1.92</v>
      </c>
      <c r="CY355" s="2">
        <v>1.48</v>
      </c>
      <c r="CZ355" s="2">
        <v>44.5</v>
      </c>
      <c r="DA355" s="2">
        <v>0.8</v>
      </c>
      <c r="DB355" s="2">
        <v>29.6</v>
      </c>
      <c r="DC355" s="2">
        <v>0.99</v>
      </c>
      <c r="DD355" s="2">
        <v>28.6</v>
      </c>
      <c r="DE355" s="2">
        <v>23.1</v>
      </c>
      <c r="DF355" s="2">
        <v>5.5</v>
      </c>
      <c r="DG355" s="2">
        <v>1.18</v>
      </c>
      <c r="DH355" s="2"/>
      <c r="DI355" s="3">
        <v>3.2</v>
      </c>
      <c r="DJ355" s="2">
        <v>3.5</v>
      </c>
      <c r="DK355" s="3">
        <v>0.35</v>
      </c>
      <c r="DL355" s="2">
        <v>1.2E-2</v>
      </c>
      <c r="DM355" s="2"/>
      <c r="DN355" s="2"/>
      <c r="DO355" s="2"/>
      <c r="DP355" s="19"/>
      <c r="DX355" s="5">
        <v>2.67</v>
      </c>
      <c r="DY355" s="5">
        <v>1.9</v>
      </c>
      <c r="DZ355" s="5">
        <v>1.46</v>
      </c>
      <c r="EA355" s="5">
        <v>45.4</v>
      </c>
      <c r="EB355" s="5">
        <v>0.83</v>
      </c>
      <c r="EC355" s="5">
        <v>30.3</v>
      </c>
      <c r="ED355" s="5">
        <v>0.97</v>
      </c>
      <c r="EE355" s="5">
        <v>28.6</v>
      </c>
      <c r="EF355" s="5">
        <v>23.1</v>
      </c>
      <c r="EG355" s="5">
        <v>5.5</v>
      </c>
      <c r="EH355" s="5">
        <v>1.31</v>
      </c>
      <c r="EJ355" s="22">
        <v>1.6</v>
      </c>
      <c r="EK355" s="22">
        <v>1.7</v>
      </c>
      <c r="EL355" s="22">
        <v>0.35</v>
      </c>
      <c r="EM355" s="5">
        <v>0.01</v>
      </c>
      <c r="EO355" s="2"/>
      <c r="EP355" s="2"/>
      <c r="EQ355" s="19"/>
      <c r="EY355" s="2">
        <v>2.67</v>
      </c>
      <c r="EZ355" s="2">
        <v>1.89</v>
      </c>
      <c r="FA355" s="2">
        <v>1.45</v>
      </c>
      <c r="FB355" s="2">
        <v>45.8</v>
      </c>
      <c r="FC355" s="2">
        <v>0.84</v>
      </c>
      <c r="FD355" s="2">
        <v>30.6</v>
      </c>
      <c r="FE355" s="2">
        <v>0.97</v>
      </c>
      <c r="FF355" s="2">
        <v>28.6</v>
      </c>
      <c r="FG355" s="2">
        <v>23.1</v>
      </c>
      <c r="FH355" s="2">
        <v>5.5</v>
      </c>
      <c r="FI355" s="2">
        <v>1.36</v>
      </c>
      <c r="FK355" s="22">
        <v>1.6</v>
      </c>
      <c r="FL355" s="22">
        <v>1.7</v>
      </c>
      <c r="FM355" s="22">
        <v>0.34</v>
      </c>
      <c r="FN355" s="5">
        <v>0.01</v>
      </c>
      <c r="FO355" s="5">
        <v>1.5</v>
      </c>
      <c r="FP355" s="5">
        <v>0.9</v>
      </c>
      <c r="FQ355" s="5">
        <v>0.6</v>
      </c>
      <c r="FR355" s="5">
        <f t="shared" ref="FR355:FR363" si="29">IF(FL355&gt;0,ROUND(FL355*0.63,1),"")</f>
        <v>1.1000000000000001</v>
      </c>
      <c r="FS355" s="5">
        <v>6.0000000000000001E-3</v>
      </c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>
        <v>2.67</v>
      </c>
      <c r="GF355" s="2">
        <v>1.9</v>
      </c>
      <c r="GG355" s="2">
        <v>1.45</v>
      </c>
      <c r="GH355" s="2">
        <v>45.9</v>
      </c>
      <c r="GI355" s="2">
        <v>0.85</v>
      </c>
      <c r="GJ355" s="2">
        <v>31.2</v>
      </c>
      <c r="GK355" s="2">
        <v>0.98</v>
      </c>
      <c r="GL355" s="2">
        <v>28.6</v>
      </c>
      <c r="GM355" s="2">
        <v>23.1</v>
      </c>
      <c r="GN355" s="2">
        <v>5.5</v>
      </c>
      <c r="GO355" s="2">
        <v>1.48</v>
      </c>
      <c r="GP355" s="2"/>
      <c r="GQ355" s="2">
        <v>1.2</v>
      </c>
      <c r="GR355" s="2">
        <v>1.3</v>
      </c>
      <c r="GS355" s="3">
        <v>0.3</v>
      </c>
      <c r="GT355" s="2">
        <v>6.0000000000000001E-3</v>
      </c>
      <c r="GU355" s="2">
        <v>1.1000000000000001</v>
      </c>
      <c r="GV355" s="2">
        <v>0.7</v>
      </c>
      <c r="GW355" s="2">
        <v>0.6</v>
      </c>
      <c r="GX355" s="5">
        <f t="shared" ref="GX355:GX363" si="30">IF(GR355&gt;0,ROUND(GR355*0.61,1),"")</f>
        <v>0.8</v>
      </c>
      <c r="GY355" s="2">
        <v>4.0000000000000001E-3</v>
      </c>
    </row>
    <row r="356" spans="1:207" s="5" customFormat="1" ht="11.95" customHeight="1" x14ac:dyDescent="0.3">
      <c r="A356" s="10" t="s">
        <v>332</v>
      </c>
      <c r="B356" s="11">
        <v>18</v>
      </c>
      <c r="C356" s="12">
        <v>22.8</v>
      </c>
      <c r="D356" s="13" t="s">
        <v>424</v>
      </c>
      <c r="E356" s="14" t="s">
        <v>470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15">
        <v>2.68</v>
      </c>
      <c r="R356" s="15">
        <v>1.94</v>
      </c>
      <c r="S356" s="15">
        <v>1.58</v>
      </c>
      <c r="T356" s="16">
        <v>41</v>
      </c>
      <c r="U356" s="15">
        <v>0.7</v>
      </c>
      <c r="V356" s="16">
        <v>22.7</v>
      </c>
      <c r="W356" s="15">
        <v>0.88</v>
      </c>
      <c r="X356" s="16">
        <v>28.8</v>
      </c>
      <c r="Y356" s="16">
        <v>23.4</v>
      </c>
      <c r="Z356" s="16">
        <v>5.4</v>
      </c>
      <c r="AA356" s="15">
        <v>-0.13</v>
      </c>
      <c r="AB356" s="15"/>
      <c r="AC356" s="15"/>
      <c r="AD356" s="4"/>
      <c r="AE356" s="15"/>
      <c r="AF356" s="4"/>
      <c r="AG356" s="6"/>
      <c r="AH356" s="6"/>
      <c r="AI356" s="2">
        <v>12.9</v>
      </c>
      <c r="AJ356" s="4">
        <v>14.8</v>
      </c>
      <c r="AK356" s="3">
        <v>0.21</v>
      </c>
      <c r="AL356" s="2">
        <v>4.7E-2</v>
      </c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15">
        <v>2.68</v>
      </c>
      <c r="AY356" s="15">
        <v>1.96</v>
      </c>
      <c r="AZ356" s="15">
        <v>1.54</v>
      </c>
      <c r="BA356" s="16">
        <v>42.5</v>
      </c>
      <c r="BB356" s="15">
        <v>0.74</v>
      </c>
      <c r="BC356" s="16">
        <v>27.3</v>
      </c>
      <c r="BD356" s="15">
        <v>0.99</v>
      </c>
      <c r="BE356" s="16">
        <v>28.8</v>
      </c>
      <c r="BF356" s="16">
        <v>23.4</v>
      </c>
      <c r="BG356" s="16">
        <v>5.4</v>
      </c>
      <c r="BH356" s="15">
        <v>0.72</v>
      </c>
      <c r="BI356" s="4"/>
      <c r="BJ356" s="4">
        <v>7.2</v>
      </c>
      <c r="BK356" s="2">
        <v>7.2</v>
      </c>
      <c r="BL356" s="3">
        <v>0.28999999999999998</v>
      </c>
      <c r="BM356" s="2">
        <v>2.1999999999999999E-2</v>
      </c>
      <c r="CE356" s="2">
        <v>6.1</v>
      </c>
      <c r="CF356" s="2">
        <v>4.4000000000000004</v>
      </c>
      <c r="CG356" s="2">
        <v>0.72</v>
      </c>
      <c r="CH356" s="2">
        <v>1.0999999999999999E-2</v>
      </c>
      <c r="CI356" s="2">
        <v>14</v>
      </c>
      <c r="CJ356" s="2">
        <v>1.0999999999999999E-2</v>
      </c>
      <c r="CK356" s="2">
        <v>14</v>
      </c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>
        <v>2.68</v>
      </c>
      <c r="CX356" s="2">
        <v>1.92</v>
      </c>
      <c r="CY356" s="2">
        <v>1.49</v>
      </c>
      <c r="CZ356" s="2">
        <v>44.5</v>
      </c>
      <c r="DA356" s="2">
        <v>0.8</v>
      </c>
      <c r="DB356" s="2">
        <v>29</v>
      </c>
      <c r="DC356" s="2">
        <v>0.97</v>
      </c>
      <c r="DD356" s="2">
        <v>28.8</v>
      </c>
      <c r="DE356" s="2">
        <v>23.4</v>
      </c>
      <c r="DF356" s="2">
        <v>5.4</v>
      </c>
      <c r="DG356" s="2">
        <v>1.04</v>
      </c>
      <c r="DH356" s="2"/>
      <c r="DI356" s="3">
        <v>3.3</v>
      </c>
      <c r="DJ356" s="2">
        <v>3.7</v>
      </c>
      <c r="DK356" s="3">
        <v>0.34</v>
      </c>
      <c r="DL356" s="2">
        <v>1.4999999999999999E-2</v>
      </c>
      <c r="DM356" s="2"/>
      <c r="DN356" s="2"/>
      <c r="DO356" s="2"/>
      <c r="DP356" s="19"/>
      <c r="DX356" s="5">
        <v>2.68</v>
      </c>
      <c r="DY356" s="5">
        <v>1.9</v>
      </c>
      <c r="DZ356" s="5">
        <v>1.46</v>
      </c>
      <c r="EA356" s="5">
        <v>45.5</v>
      </c>
      <c r="EB356" s="5">
        <v>0.84</v>
      </c>
      <c r="EC356" s="5">
        <v>30.1</v>
      </c>
      <c r="ED356" s="5">
        <v>0.97</v>
      </c>
      <c r="EE356" s="5">
        <v>28.8</v>
      </c>
      <c r="EF356" s="5">
        <v>23.4</v>
      </c>
      <c r="EG356" s="5">
        <v>5.4</v>
      </c>
      <c r="EH356" s="5">
        <v>1.24</v>
      </c>
      <c r="EJ356" s="22">
        <v>1.7</v>
      </c>
      <c r="EK356" s="22">
        <v>1.9</v>
      </c>
      <c r="EL356" s="22">
        <v>0.36</v>
      </c>
      <c r="EM356" s="5">
        <v>8.0000000000000002E-3</v>
      </c>
      <c r="EO356" s="2"/>
      <c r="EP356" s="2"/>
      <c r="EQ356" s="19"/>
      <c r="EY356" s="2">
        <v>2.68</v>
      </c>
      <c r="EZ356" s="2">
        <v>1.9</v>
      </c>
      <c r="FA356" s="2">
        <v>1.45</v>
      </c>
      <c r="FB356" s="2">
        <v>46</v>
      </c>
      <c r="FC356" s="2">
        <v>0.85</v>
      </c>
      <c r="FD356" s="2">
        <v>31.2</v>
      </c>
      <c r="FE356" s="2">
        <v>0.98</v>
      </c>
      <c r="FF356" s="2">
        <v>28.8</v>
      </c>
      <c r="FG356" s="2">
        <v>23.4</v>
      </c>
      <c r="FH356" s="2">
        <v>5.4</v>
      </c>
      <c r="FI356" s="2">
        <v>1.44</v>
      </c>
      <c r="FK356" s="22">
        <v>1.8</v>
      </c>
      <c r="FL356" s="22">
        <v>1.8</v>
      </c>
      <c r="FM356" s="22">
        <v>0.38</v>
      </c>
      <c r="FN356" s="5">
        <v>8.0000000000000002E-3</v>
      </c>
      <c r="FO356" s="5">
        <v>1.5</v>
      </c>
      <c r="FP356" s="5">
        <v>0.9</v>
      </c>
      <c r="FQ356" s="5">
        <v>0.6</v>
      </c>
      <c r="FR356" s="5">
        <f t="shared" si="29"/>
        <v>1.1000000000000001</v>
      </c>
      <c r="FS356" s="5">
        <v>6.0000000000000001E-3</v>
      </c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>
        <v>2.68</v>
      </c>
      <c r="GF356" s="2">
        <v>1.9</v>
      </c>
      <c r="GG356" s="2">
        <v>1.45</v>
      </c>
      <c r="GH356" s="2">
        <v>45.9</v>
      </c>
      <c r="GI356" s="2">
        <v>0.85</v>
      </c>
      <c r="GJ356" s="2">
        <v>31</v>
      </c>
      <c r="GK356" s="2">
        <v>0.98</v>
      </c>
      <c r="GL356" s="2">
        <v>28.8</v>
      </c>
      <c r="GM356" s="2">
        <v>23.4</v>
      </c>
      <c r="GN356" s="2">
        <v>5.4</v>
      </c>
      <c r="GO356" s="2">
        <v>1.41</v>
      </c>
      <c r="GP356" s="2"/>
      <c r="GQ356" s="2">
        <v>1.3</v>
      </c>
      <c r="GR356" s="2">
        <v>1.4</v>
      </c>
      <c r="GS356" s="3">
        <v>0.33</v>
      </c>
      <c r="GT356" s="2">
        <v>5.0000000000000001E-3</v>
      </c>
      <c r="GU356" s="2">
        <v>1</v>
      </c>
      <c r="GV356" s="2">
        <v>0.6</v>
      </c>
      <c r="GW356" s="2">
        <v>0.6</v>
      </c>
      <c r="GX356" s="5">
        <f t="shared" si="30"/>
        <v>0.9</v>
      </c>
      <c r="GY356" s="2">
        <v>4.0000000000000001E-3</v>
      </c>
    </row>
    <row r="357" spans="1:207" s="5" customFormat="1" ht="11.95" customHeight="1" x14ac:dyDescent="0.3">
      <c r="A357" s="10" t="s">
        <v>351</v>
      </c>
      <c r="B357" s="11">
        <v>19</v>
      </c>
      <c r="C357" s="12">
        <v>19.8</v>
      </c>
      <c r="D357" s="13" t="s">
        <v>424</v>
      </c>
      <c r="E357" s="14" t="s">
        <v>470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15">
        <v>2.69</v>
      </c>
      <c r="R357" s="15">
        <v>1.94</v>
      </c>
      <c r="S357" s="15">
        <v>1.62</v>
      </c>
      <c r="T357" s="16">
        <v>39.9</v>
      </c>
      <c r="U357" s="15">
        <v>0.66</v>
      </c>
      <c r="V357" s="16">
        <v>20</v>
      </c>
      <c r="W357" s="15">
        <v>0.81</v>
      </c>
      <c r="X357" s="16">
        <v>26.6</v>
      </c>
      <c r="Y357" s="16">
        <v>21.4</v>
      </c>
      <c r="Z357" s="16">
        <v>5.2</v>
      </c>
      <c r="AA357" s="15">
        <v>-0.27</v>
      </c>
      <c r="AB357" s="15"/>
      <c r="AC357" s="15"/>
      <c r="AD357" s="4"/>
      <c r="AE357" s="15"/>
      <c r="AF357" s="4"/>
      <c r="AG357" s="6"/>
      <c r="AH357" s="6"/>
      <c r="AI357" s="2">
        <v>13.1</v>
      </c>
      <c r="AJ357" s="4">
        <v>13.9</v>
      </c>
      <c r="AK357" s="3">
        <v>0.21</v>
      </c>
      <c r="AL357" s="2">
        <v>0.05</v>
      </c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15">
        <v>2.69</v>
      </c>
      <c r="AY357" s="15">
        <v>1.99</v>
      </c>
      <c r="AZ357" s="15">
        <v>1.58</v>
      </c>
      <c r="BA357" s="16">
        <v>41.2</v>
      </c>
      <c r="BB357" s="15">
        <v>0.7</v>
      </c>
      <c r="BC357" s="16">
        <v>25.5</v>
      </c>
      <c r="BD357" s="15">
        <v>0.98</v>
      </c>
      <c r="BE357" s="16">
        <v>26.6</v>
      </c>
      <c r="BF357" s="16">
        <v>21.4</v>
      </c>
      <c r="BG357" s="16">
        <v>5.2</v>
      </c>
      <c r="BH357" s="15">
        <v>0.79</v>
      </c>
      <c r="BI357" s="4"/>
      <c r="BJ357" s="4">
        <v>5.7</v>
      </c>
      <c r="BK357" s="2">
        <v>5.7</v>
      </c>
      <c r="BL357" s="3">
        <v>0.34</v>
      </c>
      <c r="BM357" s="2">
        <v>2.1999999999999999E-2</v>
      </c>
      <c r="CE357" s="2">
        <v>13.1</v>
      </c>
      <c r="CF357" s="2">
        <v>9.6</v>
      </c>
      <c r="CG357" s="2">
        <v>0.73</v>
      </c>
      <c r="CH357" s="2">
        <v>1.0999999999999999E-2</v>
      </c>
      <c r="CI357" s="2">
        <v>14</v>
      </c>
      <c r="CJ357" s="2">
        <v>1.0999999999999999E-2</v>
      </c>
      <c r="CK357" s="2">
        <v>14</v>
      </c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>
        <v>2.69</v>
      </c>
      <c r="CX357" s="2">
        <v>1.94</v>
      </c>
      <c r="CY357" s="2">
        <v>1.52</v>
      </c>
      <c r="CZ357" s="2">
        <v>43.5</v>
      </c>
      <c r="DA357" s="2">
        <v>0.77</v>
      </c>
      <c r="DB357" s="2">
        <v>27.7</v>
      </c>
      <c r="DC357" s="2">
        <v>0.97</v>
      </c>
      <c r="DD357" s="2">
        <v>26.6</v>
      </c>
      <c r="DE357" s="2">
        <v>21.4</v>
      </c>
      <c r="DF357" s="2">
        <v>5.2</v>
      </c>
      <c r="DG357" s="2">
        <v>1.21</v>
      </c>
      <c r="DH357" s="2"/>
      <c r="DI357" s="3">
        <v>3.4</v>
      </c>
      <c r="DJ357" s="2">
        <v>3.7</v>
      </c>
      <c r="DK357" s="3">
        <v>0.32</v>
      </c>
      <c r="DL357" s="2">
        <v>1.4999999999999999E-2</v>
      </c>
      <c r="DM357" s="2"/>
      <c r="DN357" s="2"/>
      <c r="DO357" s="2"/>
      <c r="DP357" s="19"/>
      <c r="DX357" s="5">
        <v>2.69</v>
      </c>
      <c r="DY357" s="5">
        <v>1.94</v>
      </c>
      <c r="DZ357" s="5">
        <v>1.51</v>
      </c>
      <c r="EA357" s="5">
        <v>43.9</v>
      </c>
      <c r="EB357" s="5">
        <v>0.78</v>
      </c>
      <c r="EC357" s="5">
        <v>28.6</v>
      </c>
      <c r="ED357" s="5">
        <v>0.98</v>
      </c>
      <c r="EE357" s="5">
        <v>26.6</v>
      </c>
      <c r="EF357" s="5">
        <v>21.4</v>
      </c>
      <c r="EG357" s="5">
        <v>5.2</v>
      </c>
      <c r="EH357" s="5">
        <v>1.38</v>
      </c>
      <c r="EJ357" s="22">
        <v>1.6</v>
      </c>
      <c r="EK357" s="22">
        <v>1.8</v>
      </c>
      <c r="EL357" s="22">
        <v>0.35</v>
      </c>
      <c r="EM357" s="5">
        <v>8.9999999999999993E-3</v>
      </c>
      <c r="EO357" s="2"/>
      <c r="EP357" s="2"/>
      <c r="EQ357" s="19"/>
      <c r="EY357" s="2">
        <v>2.69</v>
      </c>
      <c r="EZ357" s="2">
        <v>1.93</v>
      </c>
      <c r="FA357" s="2">
        <v>1.5</v>
      </c>
      <c r="FB357" s="2">
        <v>44.2</v>
      </c>
      <c r="FC357" s="2">
        <v>0.79</v>
      </c>
      <c r="FD357" s="2">
        <v>28.6</v>
      </c>
      <c r="FE357" s="2">
        <v>0.97</v>
      </c>
      <c r="FF357" s="2">
        <v>26.6</v>
      </c>
      <c r="FG357" s="2">
        <v>21.4</v>
      </c>
      <c r="FH357" s="2">
        <v>5.2</v>
      </c>
      <c r="FI357" s="2">
        <v>1.38</v>
      </c>
      <c r="FK357" s="22">
        <v>1.6</v>
      </c>
      <c r="FL357" s="22">
        <v>1.8</v>
      </c>
      <c r="FM357" s="22">
        <v>0.31</v>
      </c>
      <c r="FN357" s="5">
        <v>0.01</v>
      </c>
      <c r="FO357" s="5">
        <v>1.6</v>
      </c>
      <c r="FP357" s="5">
        <v>1</v>
      </c>
      <c r="FQ357" s="5">
        <v>0.62</v>
      </c>
      <c r="FR357" s="5">
        <f t="shared" si="29"/>
        <v>1.1000000000000001</v>
      </c>
      <c r="FS357" s="5">
        <v>7.0000000000000001E-3</v>
      </c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>
        <v>2.69</v>
      </c>
      <c r="GF357" s="2">
        <v>1.93</v>
      </c>
      <c r="GG357" s="2">
        <v>1.49</v>
      </c>
      <c r="GH357" s="2">
        <v>44.7</v>
      </c>
      <c r="GI357" s="2">
        <v>0.81</v>
      </c>
      <c r="GJ357" s="2">
        <v>29.7</v>
      </c>
      <c r="GK357" s="2">
        <v>0.99</v>
      </c>
      <c r="GL357" s="2">
        <v>26.6</v>
      </c>
      <c r="GM357" s="2">
        <v>21.4</v>
      </c>
      <c r="GN357" s="2">
        <v>5.2</v>
      </c>
      <c r="GO357" s="2">
        <v>1.59</v>
      </c>
      <c r="GP357" s="2"/>
      <c r="GQ357" s="2">
        <v>1.7</v>
      </c>
      <c r="GR357" s="2">
        <v>2</v>
      </c>
      <c r="GS357" s="3">
        <v>0.32</v>
      </c>
      <c r="GT357" s="2">
        <v>6.0000000000000001E-3</v>
      </c>
      <c r="GU357" s="2">
        <v>1.9</v>
      </c>
      <c r="GV357" s="2">
        <v>1.1000000000000001</v>
      </c>
      <c r="GW357" s="2">
        <v>0.57999999999999996</v>
      </c>
      <c r="GX357" s="5">
        <f t="shared" si="30"/>
        <v>1.2</v>
      </c>
      <c r="GY357" s="2">
        <v>5.0000000000000001E-3</v>
      </c>
    </row>
    <row r="358" spans="1:207" s="5" customFormat="1" ht="11.95" customHeight="1" x14ac:dyDescent="0.3">
      <c r="A358" s="10" t="s">
        <v>352</v>
      </c>
      <c r="B358" s="11">
        <v>19</v>
      </c>
      <c r="C358" s="12">
        <v>20.399999999999999</v>
      </c>
      <c r="D358" s="13" t="s">
        <v>424</v>
      </c>
      <c r="E358" s="14" t="s">
        <v>470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15">
        <v>2.69</v>
      </c>
      <c r="R358" s="15">
        <v>2.0099999999999998</v>
      </c>
      <c r="S358" s="15">
        <v>1.67</v>
      </c>
      <c r="T358" s="16">
        <v>37.799999999999997</v>
      </c>
      <c r="U358" s="15">
        <v>0.61</v>
      </c>
      <c r="V358" s="16">
        <v>20.2</v>
      </c>
      <c r="W358" s="15">
        <v>0.89</v>
      </c>
      <c r="X358" s="16">
        <v>27.5</v>
      </c>
      <c r="Y358" s="16">
        <v>21.2</v>
      </c>
      <c r="Z358" s="16">
        <v>6.3</v>
      </c>
      <c r="AA358" s="15">
        <v>-0.16</v>
      </c>
      <c r="AB358" s="15"/>
      <c r="AC358" s="15"/>
      <c r="AD358" s="4"/>
      <c r="AE358" s="15"/>
      <c r="AF358" s="4"/>
      <c r="AG358" s="6"/>
      <c r="AH358" s="6"/>
      <c r="AI358" s="2">
        <v>11.5</v>
      </c>
      <c r="AJ358" s="4">
        <v>13.6</v>
      </c>
      <c r="AK358" s="3">
        <v>0.27</v>
      </c>
      <c r="AL358" s="2">
        <v>5.6000000000000001E-2</v>
      </c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15">
        <v>2.69</v>
      </c>
      <c r="AY358" s="15">
        <v>1.99</v>
      </c>
      <c r="AZ358" s="15">
        <v>1.58</v>
      </c>
      <c r="BA358" s="16">
        <v>41.2</v>
      </c>
      <c r="BB358" s="15">
        <v>0.7</v>
      </c>
      <c r="BC358" s="16">
        <v>26</v>
      </c>
      <c r="BD358" s="15">
        <v>1</v>
      </c>
      <c r="BE358" s="16">
        <v>27.5</v>
      </c>
      <c r="BF358" s="16">
        <v>21.2</v>
      </c>
      <c r="BG358" s="16">
        <v>6.3</v>
      </c>
      <c r="BH358" s="15">
        <v>0.76</v>
      </c>
      <c r="BI358" s="4"/>
      <c r="BJ358" s="4">
        <v>5.4</v>
      </c>
      <c r="BK358" s="2">
        <v>5.4</v>
      </c>
      <c r="BL358" s="3">
        <v>0.34</v>
      </c>
      <c r="BM358" s="2">
        <v>2.4E-2</v>
      </c>
      <c r="BN358" s="20">
        <v>0.19689999999999999</v>
      </c>
      <c r="BO358" s="21">
        <v>1.92E-3</v>
      </c>
      <c r="BP358" s="5">
        <v>6.1597308093387648E-5</v>
      </c>
      <c r="BQ358" s="5">
        <v>200</v>
      </c>
      <c r="BR358" s="5">
        <v>0.68</v>
      </c>
      <c r="BS358" s="5">
        <v>7700</v>
      </c>
      <c r="BT358" s="5">
        <v>0.82699999999999996</v>
      </c>
      <c r="BU358" s="5">
        <v>14800</v>
      </c>
      <c r="BV358" s="5">
        <v>22</v>
      </c>
      <c r="BW358" s="5">
        <v>23</v>
      </c>
      <c r="BX358" s="2">
        <v>22</v>
      </c>
      <c r="BY358" s="2">
        <v>23</v>
      </c>
      <c r="BZ358" s="5">
        <v>125000</v>
      </c>
      <c r="CA358" s="5">
        <v>0.23</v>
      </c>
      <c r="CB358" s="5">
        <v>1.4</v>
      </c>
      <c r="CC358" s="5">
        <v>1.01</v>
      </c>
      <c r="CD358" s="5">
        <v>3.0000000000000027</v>
      </c>
      <c r="CE358" s="2">
        <v>13.3</v>
      </c>
      <c r="CF358" s="2">
        <v>10.1</v>
      </c>
      <c r="CG358" s="2">
        <v>0.76</v>
      </c>
      <c r="CH358" s="2">
        <v>1.0999999999999999E-2</v>
      </c>
      <c r="CI358" s="2">
        <v>16</v>
      </c>
      <c r="CJ358" s="2">
        <v>1.0999999999999999E-2</v>
      </c>
      <c r="CK358" s="2">
        <v>16</v>
      </c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>
        <v>2.69</v>
      </c>
      <c r="CX358" s="2">
        <v>1.97</v>
      </c>
      <c r="CY358" s="2">
        <v>1.55</v>
      </c>
      <c r="CZ358" s="2">
        <v>42.2</v>
      </c>
      <c r="DA358" s="2">
        <v>0.73</v>
      </c>
      <c r="DB358" s="2">
        <v>26.8</v>
      </c>
      <c r="DC358" s="2">
        <v>0.99</v>
      </c>
      <c r="DD358" s="2">
        <v>27.5</v>
      </c>
      <c r="DE358" s="2">
        <v>21.2</v>
      </c>
      <c r="DF358" s="2">
        <v>6.3</v>
      </c>
      <c r="DG358" s="2">
        <v>0.89</v>
      </c>
      <c r="DH358" s="2"/>
      <c r="DI358" s="3">
        <v>4.0999999999999996</v>
      </c>
      <c r="DJ358" s="2">
        <v>4.3</v>
      </c>
      <c r="DK358" s="3">
        <v>0.34</v>
      </c>
      <c r="DL358" s="2">
        <v>2.1999999999999999E-2</v>
      </c>
      <c r="DM358" s="2"/>
      <c r="DN358" s="2"/>
      <c r="DO358" s="2"/>
      <c r="DP358" s="19"/>
      <c r="DX358" s="5">
        <v>2.69</v>
      </c>
      <c r="DY358" s="5">
        <v>1.94</v>
      </c>
      <c r="DZ358" s="5">
        <v>1.52</v>
      </c>
      <c r="EA358" s="5">
        <v>43.6</v>
      </c>
      <c r="EB358" s="5">
        <v>0.77</v>
      </c>
      <c r="EC358" s="5">
        <v>27.9</v>
      </c>
      <c r="ED358" s="5">
        <v>0.97</v>
      </c>
      <c r="EE358" s="5">
        <v>27.5</v>
      </c>
      <c r="EF358" s="5">
        <v>21.2</v>
      </c>
      <c r="EG358" s="5">
        <v>6.3</v>
      </c>
      <c r="EH358" s="5">
        <v>1.06</v>
      </c>
      <c r="EJ358" s="22">
        <v>2</v>
      </c>
      <c r="EK358" s="22">
        <v>2.1</v>
      </c>
      <c r="EL358" s="22">
        <v>0.35</v>
      </c>
      <c r="EM358" s="5">
        <v>1.2E-2</v>
      </c>
      <c r="EO358" s="2"/>
      <c r="EP358" s="2"/>
      <c r="EQ358" s="19"/>
      <c r="EY358" s="2">
        <v>2.69</v>
      </c>
      <c r="EZ358" s="2">
        <v>1.93</v>
      </c>
      <c r="FA358" s="2">
        <v>1.51</v>
      </c>
      <c r="FB358" s="2">
        <v>44</v>
      </c>
      <c r="FC358" s="2">
        <v>0.79</v>
      </c>
      <c r="FD358" s="2">
        <v>28.1</v>
      </c>
      <c r="FE358" s="2">
        <v>0.96</v>
      </c>
      <c r="FF358" s="2">
        <v>27.5</v>
      </c>
      <c r="FG358" s="2">
        <v>21.2</v>
      </c>
      <c r="FH358" s="2">
        <v>6.3</v>
      </c>
      <c r="FI358" s="2">
        <v>1.1000000000000001</v>
      </c>
      <c r="FK358" s="22">
        <v>1.9</v>
      </c>
      <c r="FL358" s="22">
        <v>2.1</v>
      </c>
      <c r="FM358" s="22">
        <v>0.35</v>
      </c>
      <c r="FN358" s="5">
        <v>1.2E-2</v>
      </c>
      <c r="FO358" s="5">
        <v>1.6</v>
      </c>
      <c r="FP358" s="5">
        <v>1.1000000000000001</v>
      </c>
      <c r="FQ358" s="5">
        <v>0.69</v>
      </c>
      <c r="FR358" s="5">
        <f t="shared" si="29"/>
        <v>1.3</v>
      </c>
      <c r="FS358" s="5">
        <v>8.0000000000000002E-3</v>
      </c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>
        <v>2.69</v>
      </c>
      <c r="GF358" s="2">
        <v>1.94</v>
      </c>
      <c r="GG358" s="2">
        <v>1.51</v>
      </c>
      <c r="GH358" s="2">
        <v>44</v>
      </c>
      <c r="GI358" s="2">
        <v>0.79</v>
      </c>
      <c r="GJ358" s="2">
        <v>28.6</v>
      </c>
      <c r="GK358" s="2">
        <v>0.98</v>
      </c>
      <c r="GL358" s="2">
        <v>27.5</v>
      </c>
      <c r="GM358" s="2">
        <v>21.2</v>
      </c>
      <c r="GN358" s="2">
        <v>6.3</v>
      </c>
      <c r="GO358" s="2">
        <v>1.17</v>
      </c>
      <c r="GP358" s="2"/>
      <c r="GQ358" s="2">
        <v>1.9</v>
      </c>
      <c r="GR358" s="2">
        <v>2</v>
      </c>
      <c r="GS358" s="3">
        <v>0.34</v>
      </c>
      <c r="GT358" s="2">
        <v>8.0000000000000002E-3</v>
      </c>
      <c r="GU358" s="2">
        <v>1.9</v>
      </c>
      <c r="GV358" s="2">
        <v>1.2</v>
      </c>
      <c r="GW358" s="2">
        <v>0.66</v>
      </c>
      <c r="GX358" s="5">
        <f t="shared" si="30"/>
        <v>1.2</v>
      </c>
      <c r="GY358" s="2">
        <v>5.0000000000000001E-3</v>
      </c>
    </row>
    <row r="359" spans="1:207" s="5" customFormat="1" ht="11.95" customHeight="1" x14ac:dyDescent="0.3">
      <c r="A359" s="10" t="s">
        <v>353</v>
      </c>
      <c r="B359" s="11">
        <v>19</v>
      </c>
      <c r="C359" s="12">
        <v>20.8</v>
      </c>
      <c r="D359" s="13" t="s">
        <v>424</v>
      </c>
      <c r="E359" s="14" t="s">
        <v>470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15">
        <v>2.68</v>
      </c>
      <c r="R359" s="15">
        <v>1.92</v>
      </c>
      <c r="S359" s="15">
        <v>1.57</v>
      </c>
      <c r="T359" s="16">
        <v>41.3</v>
      </c>
      <c r="U359" s="15">
        <v>0.7</v>
      </c>
      <c r="V359" s="16">
        <v>22.1</v>
      </c>
      <c r="W359" s="15">
        <v>0.84</v>
      </c>
      <c r="X359" s="16">
        <v>29.9</v>
      </c>
      <c r="Y359" s="16">
        <v>23</v>
      </c>
      <c r="Z359" s="16">
        <v>6.9</v>
      </c>
      <c r="AA359" s="15">
        <v>-0.13</v>
      </c>
      <c r="AB359" s="15"/>
      <c r="AC359" s="15"/>
      <c r="AD359" s="4"/>
      <c r="AE359" s="15"/>
      <c r="AF359" s="4"/>
      <c r="AG359" s="6"/>
      <c r="AH359" s="6"/>
      <c r="AI359" s="2">
        <v>10.199999999999999</v>
      </c>
      <c r="AJ359" s="4">
        <v>10.3</v>
      </c>
      <c r="AK359" s="3">
        <v>0.23</v>
      </c>
      <c r="AL359" s="2">
        <v>4.8000000000000001E-2</v>
      </c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15">
        <v>2.68</v>
      </c>
      <c r="AY359" s="15">
        <v>1.94</v>
      </c>
      <c r="AZ359" s="15">
        <v>1.52</v>
      </c>
      <c r="BA359" s="16">
        <v>43.1</v>
      </c>
      <c r="BB359" s="15">
        <v>0.76</v>
      </c>
      <c r="BC359" s="16">
        <v>27.4</v>
      </c>
      <c r="BD359" s="15">
        <v>0.97</v>
      </c>
      <c r="BE359" s="16">
        <v>29.9</v>
      </c>
      <c r="BF359" s="16">
        <v>23</v>
      </c>
      <c r="BG359" s="16">
        <v>6.9</v>
      </c>
      <c r="BH359" s="15">
        <v>0.64</v>
      </c>
      <c r="BI359" s="4"/>
      <c r="BJ359" s="4">
        <v>6.1</v>
      </c>
      <c r="BK359" s="2">
        <v>6.1</v>
      </c>
      <c r="BL359" s="3">
        <v>0.27</v>
      </c>
      <c r="BM359" s="2">
        <v>0.02</v>
      </c>
      <c r="BN359" s="20">
        <v>0.10390000000000001</v>
      </c>
      <c r="BO359" s="21">
        <v>2.2000000000000001E-3</v>
      </c>
      <c r="BP359" s="5">
        <v>3.4596576566574702E-5</v>
      </c>
      <c r="BQ359" s="5">
        <v>200</v>
      </c>
      <c r="BR359" s="5">
        <v>0.71</v>
      </c>
      <c r="BS359" s="5">
        <v>9000</v>
      </c>
      <c r="BT359" s="5">
        <v>0.76300000000000001</v>
      </c>
      <c r="BU359" s="5">
        <v>12500</v>
      </c>
      <c r="BV359" s="5">
        <v>23</v>
      </c>
      <c r="BW359" s="5">
        <v>21</v>
      </c>
      <c r="BX359" s="2">
        <v>23</v>
      </c>
      <c r="BY359" s="2">
        <v>21</v>
      </c>
      <c r="BZ359" s="5">
        <v>131100</v>
      </c>
      <c r="CA359" s="5">
        <v>0.18</v>
      </c>
      <c r="CB359" s="5">
        <v>0.8</v>
      </c>
      <c r="CC359" s="5">
        <v>1.1379999999999999</v>
      </c>
      <c r="CD359" s="5">
        <v>40.000000000000036</v>
      </c>
      <c r="CE359" s="2">
        <v>11.9</v>
      </c>
      <c r="CF359" s="2">
        <v>8.6</v>
      </c>
      <c r="CG359" s="2">
        <v>0.73</v>
      </c>
      <c r="CH359" s="2">
        <v>1.0999999999999999E-2</v>
      </c>
      <c r="CI359" s="2">
        <v>12</v>
      </c>
      <c r="CJ359" s="2">
        <v>1.0999999999999999E-2</v>
      </c>
      <c r="CK359" s="2">
        <v>12</v>
      </c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>
        <v>2.68</v>
      </c>
      <c r="CX359" s="2">
        <v>1.94</v>
      </c>
      <c r="CY359" s="2">
        <v>1.51</v>
      </c>
      <c r="CZ359" s="2">
        <v>43.7</v>
      </c>
      <c r="DA359" s="2">
        <v>0.78</v>
      </c>
      <c r="DB359" s="2">
        <v>28.5</v>
      </c>
      <c r="DC359" s="2">
        <v>0.99</v>
      </c>
      <c r="DD359" s="2">
        <v>29.9</v>
      </c>
      <c r="DE359" s="2">
        <v>23</v>
      </c>
      <c r="DF359" s="2">
        <v>6.9</v>
      </c>
      <c r="DG359" s="2">
        <v>0.8</v>
      </c>
      <c r="DH359" s="2"/>
      <c r="DI359" s="3">
        <v>3.8</v>
      </c>
      <c r="DJ359" s="2">
        <v>4.0999999999999996</v>
      </c>
      <c r="DK359" s="3">
        <v>0.3</v>
      </c>
      <c r="DL359" s="2">
        <v>1.7000000000000001E-2</v>
      </c>
      <c r="DM359" s="2"/>
      <c r="DN359" s="2"/>
      <c r="DO359" s="2"/>
      <c r="DP359" s="19"/>
      <c r="DX359" s="5">
        <v>2.68</v>
      </c>
      <c r="DY359" s="5">
        <v>1.92</v>
      </c>
      <c r="DZ359" s="5">
        <v>1.48</v>
      </c>
      <c r="EA359" s="5">
        <v>44.7</v>
      </c>
      <c r="EB359" s="5">
        <v>0.81</v>
      </c>
      <c r="EC359" s="5">
        <v>29.6</v>
      </c>
      <c r="ED359" s="5">
        <v>0.98</v>
      </c>
      <c r="EE359" s="5">
        <v>29.9</v>
      </c>
      <c r="EF359" s="5">
        <v>23</v>
      </c>
      <c r="EG359" s="5">
        <v>6.9</v>
      </c>
      <c r="EH359" s="5">
        <v>0.96</v>
      </c>
      <c r="EJ359" s="22">
        <v>1.8</v>
      </c>
      <c r="EK359" s="22">
        <v>1.9</v>
      </c>
      <c r="EL359" s="22">
        <v>0.36</v>
      </c>
      <c r="EM359" s="5">
        <v>8.9999999999999993E-3</v>
      </c>
      <c r="EO359" s="2"/>
      <c r="EP359" s="2"/>
      <c r="EQ359" s="19"/>
      <c r="EY359" s="2">
        <v>2.68</v>
      </c>
      <c r="EZ359" s="2">
        <v>1.92</v>
      </c>
      <c r="FA359" s="2">
        <v>1.47</v>
      </c>
      <c r="FB359" s="2">
        <v>45</v>
      </c>
      <c r="FC359" s="2">
        <v>0.82</v>
      </c>
      <c r="FD359" s="2">
        <v>30.3</v>
      </c>
      <c r="FE359" s="2">
        <v>0.99</v>
      </c>
      <c r="FF359" s="2">
        <v>29.9</v>
      </c>
      <c r="FG359" s="2">
        <v>23</v>
      </c>
      <c r="FH359" s="2">
        <v>6.9</v>
      </c>
      <c r="FI359" s="2">
        <v>1.06</v>
      </c>
      <c r="FK359" s="22">
        <v>1.8</v>
      </c>
      <c r="FL359" s="22">
        <v>1.7</v>
      </c>
      <c r="FM359" s="22">
        <v>0.32</v>
      </c>
      <c r="FN359" s="5">
        <v>8.0000000000000002E-3</v>
      </c>
      <c r="FO359" s="5">
        <v>1.8</v>
      </c>
      <c r="FP359" s="5">
        <v>1.2</v>
      </c>
      <c r="FQ359" s="5">
        <v>0.67</v>
      </c>
      <c r="FR359" s="5">
        <f t="shared" si="29"/>
        <v>1.1000000000000001</v>
      </c>
      <c r="FS359" s="5">
        <v>6.0000000000000001E-3</v>
      </c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>
        <v>2.68</v>
      </c>
      <c r="GF359" s="2">
        <v>1.92</v>
      </c>
      <c r="GG359" s="2">
        <v>1.47</v>
      </c>
      <c r="GH359" s="2">
        <v>45.1</v>
      </c>
      <c r="GI359" s="2">
        <v>0.82</v>
      </c>
      <c r="GJ359" s="2">
        <v>30.3</v>
      </c>
      <c r="GK359" s="2">
        <v>0.99</v>
      </c>
      <c r="GL359" s="2">
        <v>29.9</v>
      </c>
      <c r="GM359" s="2">
        <v>23</v>
      </c>
      <c r="GN359" s="2">
        <v>6.9</v>
      </c>
      <c r="GO359" s="2">
        <v>1.05</v>
      </c>
      <c r="GP359" s="2"/>
      <c r="GQ359" s="2">
        <v>1.8</v>
      </c>
      <c r="GR359" s="2">
        <v>1.9</v>
      </c>
      <c r="GS359" s="3">
        <v>0.34</v>
      </c>
      <c r="GT359" s="2">
        <v>8.9999999999999993E-3</v>
      </c>
      <c r="GU359" s="2">
        <v>1.8</v>
      </c>
      <c r="GV359" s="2">
        <v>1.1000000000000001</v>
      </c>
      <c r="GW359" s="2">
        <v>0.62</v>
      </c>
      <c r="GX359" s="5">
        <f t="shared" si="30"/>
        <v>1.2</v>
      </c>
      <c r="GY359" s="2">
        <v>6.0000000000000001E-3</v>
      </c>
    </row>
    <row r="360" spans="1:207" s="5" customFormat="1" ht="11.95" customHeight="1" x14ac:dyDescent="0.3">
      <c r="A360" s="10" t="s">
        <v>355</v>
      </c>
      <c r="B360" s="10" t="s">
        <v>451</v>
      </c>
      <c r="C360" s="12">
        <v>21.6</v>
      </c>
      <c r="D360" s="13" t="s">
        <v>424</v>
      </c>
      <c r="E360" s="14" t="s">
        <v>470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15">
        <v>2.69</v>
      </c>
      <c r="R360" s="15">
        <v>1.9</v>
      </c>
      <c r="S360" s="15">
        <v>1.54</v>
      </c>
      <c r="T360" s="16">
        <v>42.6</v>
      </c>
      <c r="U360" s="15">
        <v>0.74</v>
      </c>
      <c r="V360" s="16">
        <v>23.1</v>
      </c>
      <c r="W360" s="15">
        <v>0.84</v>
      </c>
      <c r="X360" s="16">
        <v>28.4</v>
      </c>
      <c r="Y360" s="16">
        <v>23.2</v>
      </c>
      <c r="Z360" s="16">
        <v>5.2</v>
      </c>
      <c r="AA360" s="15">
        <v>-0.02</v>
      </c>
      <c r="AB360" s="15"/>
      <c r="AC360" s="15"/>
      <c r="AD360" s="4"/>
      <c r="AE360" s="15"/>
      <c r="AF360" s="4"/>
      <c r="AG360" s="6"/>
      <c r="AH360" s="6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15">
        <v>2.69</v>
      </c>
      <c r="AY360" s="15">
        <v>1.96</v>
      </c>
      <c r="AZ360" s="15">
        <v>1.53</v>
      </c>
      <c r="BA360" s="16">
        <v>43.2</v>
      </c>
      <c r="BB360" s="15">
        <v>0.76</v>
      </c>
      <c r="BC360" s="16">
        <v>28</v>
      </c>
      <c r="BD360" s="15">
        <v>0.99</v>
      </c>
      <c r="BE360" s="16">
        <v>28.4</v>
      </c>
      <c r="BF360" s="16">
        <v>23.2</v>
      </c>
      <c r="BG360" s="16">
        <v>5.2</v>
      </c>
      <c r="BH360" s="15">
        <v>0.92</v>
      </c>
      <c r="BI360" s="4"/>
      <c r="BJ360" s="4"/>
      <c r="BK360" s="4"/>
      <c r="BL360" s="8"/>
      <c r="BN360" s="20">
        <v>0.31869999999999998</v>
      </c>
      <c r="BO360" s="21">
        <v>2.0300000000000001E-3</v>
      </c>
      <c r="BP360" s="5">
        <v>1.1417016354442421E-4</v>
      </c>
      <c r="BQ360" s="5">
        <v>200</v>
      </c>
      <c r="BR360" s="5">
        <v>0.73</v>
      </c>
      <c r="BS360" s="5">
        <v>7700</v>
      </c>
      <c r="BT360" s="5">
        <v>0.73699999999999999</v>
      </c>
      <c r="BU360" s="5">
        <v>13300</v>
      </c>
      <c r="BV360" s="5">
        <v>21</v>
      </c>
      <c r="BW360" s="5">
        <v>20</v>
      </c>
      <c r="BX360" s="2">
        <v>21</v>
      </c>
      <c r="BY360" s="2">
        <v>20</v>
      </c>
      <c r="BZ360" s="5">
        <v>102700</v>
      </c>
      <c r="CA360" s="5">
        <v>0.21</v>
      </c>
      <c r="CB360" s="5">
        <v>1.5</v>
      </c>
      <c r="CC360" s="5">
        <v>1.1379999999999999</v>
      </c>
      <c r="CD360" s="5">
        <v>41.000000000000036</v>
      </c>
      <c r="CN360" s="22"/>
      <c r="CO360" s="17"/>
      <c r="CP360" s="18"/>
      <c r="FR360" s="5" t="str">
        <f t="shared" si="29"/>
        <v/>
      </c>
      <c r="GX360" s="5" t="str">
        <f t="shared" si="30"/>
        <v/>
      </c>
    </row>
    <row r="361" spans="1:207" s="5" customFormat="1" ht="11.95" customHeight="1" x14ac:dyDescent="0.3">
      <c r="A361" s="10" t="s">
        <v>356</v>
      </c>
      <c r="B361" s="10" t="s">
        <v>451</v>
      </c>
      <c r="C361" s="12">
        <v>21.8</v>
      </c>
      <c r="D361" s="13" t="s">
        <v>424</v>
      </c>
      <c r="E361" s="14" t="s">
        <v>470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5">
        <v>2.68</v>
      </c>
      <c r="R361" s="15">
        <v>2</v>
      </c>
      <c r="S361" s="15">
        <v>1.64</v>
      </c>
      <c r="T361" s="16">
        <v>38.700000000000003</v>
      </c>
      <c r="U361" s="15">
        <v>0.63</v>
      </c>
      <c r="V361" s="16">
        <v>21.8</v>
      </c>
      <c r="W361" s="15">
        <v>0.92</v>
      </c>
      <c r="X361" s="16">
        <v>28.2</v>
      </c>
      <c r="Y361" s="16">
        <v>23.7</v>
      </c>
      <c r="Z361" s="16">
        <v>4.5</v>
      </c>
      <c r="AA361" s="15">
        <v>-0.42</v>
      </c>
      <c r="AB361" s="15"/>
      <c r="AC361" s="15"/>
      <c r="AD361" s="4"/>
      <c r="AE361" s="15"/>
      <c r="AF361" s="4"/>
      <c r="AG361" s="6"/>
      <c r="AH361" s="6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15">
        <v>2.68</v>
      </c>
      <c r="AY361" s="15">
        <v>1.96</v>
      </c>
      <c r="AZ361" s="15">
        <v>1.55</v>
      </c>
      <c r="BA361" s="16">
        <v>42.3</v>
      </c>
      <c r="BB361" s="15">
        <v>0.73</v>
      </c>
      <c r="BC361" s="16">
        <v>26.9</v>
      </c>
      <c r="BD361" s="15">
        <v>0.98</v>
      </c>
      <c r="BE361" s="16">
        <v>28.2</v>
      </c>
      <c r="BF361" s="16">
        <v>23.7</v>
      </c>
      <c r="BG361" s="16">
        <v>4.5</v>
      </c>
      <c r="BH361" s="15">
        <v>0.7</v>
      </c>
      <c r="BI361" s="4"/>
      <c r="BJ361" s="4"/>
      <c r="BK361" s="4"/>
      <c r="BL361" s="8"/>
      <c r="BN361" s="20">
        <v>0.27760000000000001</v>
      </c>
      <c r="BO361" s="21">
        <v>1.2600000000000001E-3</v>
      </c>
      <c r="BP361" s="5">
        <v>8.1889740206054059E-5</v>
      </c>
      <c r="BQ361" s="5">
        <v>200</v>
      </c>
      <c r="BR361" s="5">
        <v>0.74</v>
      </c>
      <c r="BS361" s="5">
        <v>7600</v>
      </c>
      <c r="BT361" s="5">
        <v>0.7</v>
      </c>
      <c r="BU361" s="5">
        <v>12300</v>
      </c>
      <c r="BV361" s="5">
        <v>23</v>
      </c>
      <c r="BW361" s="5">
        <v>21</v>
      </c>
      <c r="BX361" s="2">
        <v>23</v>
      </c>
      <c r="BY361" s="2">
        <v>21</v>
      </c>
      <c r="BZ361" s="5">
        <v>115100</v>
      </c>
      <c r="CA361" s="5">
        <v>0.22</v>
      </c>
      <c r="CB361" s="5">
        <v>1.4</v>
      </c>
      <c r="CC361" s="5">
        <v>1.18</v>
      </c>
      <c r="CD361" s="5">
        <v>53.999999999999993</v>
      </c>
      <c r="CN361" s="22"/>
      <c r="CO361" s="17"/>
      <c r="CP361" s="18"/>
      <c r="FR361" s="5" t="str">
        <f t="shared" si="29"/>
        <v/>
      </c>
      <c r="GX361" s="5" t="str">
        <f t="shared" si="30"/>
        <v/>
      </c>
    </row>
    <row r="362" spans="1:207" s="5" customFormat="1" ht="11.95" customHeight="1" x14ac:dyDescent="0.3">
      <c r="A362" s="10" t="s">
        <v>357</v>
      </c>
      <c r="B362" s="10" t="s">
        <v>451</v>
      </c>
      <c r="C362" s="12">
        <v>22.4</v>
      </c>
      <c r="D362" s="13" t="s">
        <v>424</v>
      </c>
      <c r="E362" s="14" t="s">
        <v>470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15">
        <v>2.68</v>
      </c>
      <c r="R362" s="15">
        <v>1.98</v>
      </c>
      <c r="S362" s="15">
        <v>1.61</v>
      </c>
      <c r="T362" s="16">
        <v>39.9</v>
      </c>
      <c r="U362" s="15">
        <v>0.66</v>
      </c>
      <c r="V362" s="16">
        <v>22.9</v>
      </c>
      <c r="W362" s="15">
        <v>0.92</v>
      </c>
      <c r="X362" s="16">
        <v>28.9</v>
      </c>
      <c r="Y362" s="16">
        <v>23.1</v>
      </c>
      <c r="Z362" s="16">
        <v>5.8</v>
      </c>
      <c r="AA362" s="15">
        <v>-0.03</v>
      </c>
      <c r="AB362" s="15"/>
      <c r="AC362" s="15"/>
      <c r="AD362" s="4"/>
      <c r="AE362" s="15"/>
      <c r="AF362" s="4"/>
      <c r="AG362" s="6"/>
      <c r="AH362" s="6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15">
        <v>2.68</v>
      </c>
      <c r="AY362" s="15">
        <v>1.94</v>
      </c>
      <c r="AZ362" s="15">
        <v>1.53</v>
      </c>
      <c r="BA362" s="16">
        <v>43</v>
      </c>
      <c r="BB362" s="15">
        <v>0.75</v>
      </c>
      <c r="BC362" s="16">
        <v>27.3</v>
      </c>
      <c r="BD362" s="15">
        <v>0.97</v>
      </c>
      <c r="BE362" s="16">
        <v>28.9</v>
      </c>
      <c r="BF362" s="16">
        <v>23.1</v>
      </c>
      <c r="BG362" s="16">
        <v>5.8</v>
      </c>
      <c r="BH362" s="15">
        <v>0.73</v>
      </c>
      <c r="BI362" s="4"/>
      <c r="BJ362" s="4"/>
      <c r="BK362" s="4"/>
      <c r="BL362" s="8"/>
      <c r="BN362" s="20">
        <v>0.32690000000000002</v>
      </c>
      <c r="BO362" s="21">
        <v>1.2999999999999999E-3</v>
      </c>
      <c r="BP362" s="5">
        <v>9.6298701212451648E-5</v>
      </c>
      <c r="BQ362" s="5">
        <v>200</v>
      </c>
      <c r="BR362" s="5">
        <v>0.73</v>
      </c>
      <c r="BS362" s="5">
        <v>7600</v>
      </c>
      <c r="BT362" s="5">
        <v>0.70399999999999996</v>
      </c>
      <c r="BU362" s="5">
        <v>11000</v>
      </c>
      <c r="BV362" s="5">
        <v>20</v>
      </c>
      <c r="BW362" s="5">
        <v>20</v>
      </c>
      <c r="BX362" s="2">
        <v>20</v>
      </c>
      <c r="BY362" s="2">
        <v>20</v>
      </c>
      <c r="BZ362" s="5">
        <v>102100</v>
      </c>
      <c r="CA362" s="5">
        <v>0.22</v>
      </c>
      <c r="CB362" s="5">
        <v>1.6</v>
      </c>
      <c r="CC362" s="5">
        <v>1.095</v>
      </c>
      <c r="CD362" s="5">
        <v>29.000000000000025</v>
      </c>
      <c r="CN362" s="22"/>
      <c r="CO362" s="17"/>
      <c r="CP362" s="18"/>
      <c r="FR362" s="5" t="str">
        <f t="shared" si="29"/>
        <v/>
      </c>
      <c r="GX362" s="5" t="str">
        <f t="shared" si="30"/>
        <v/>
      </c>
    </row>
    <row r="363" spans="1:207" s="5" customFormat="1" ht="11.95" customHeight="1" x14ac:dyDescent="0.3">
      <c r="A363" s="10" t="s">
        <v>358</v>
      </c>
      <c r="B363" s="10" t="s">
        <v>451</v>
      </c>
      <c r="C363" s="12">
        <v>22.8</v>
      </c>
      <c r="D363" s="13" t="s">
        <v>424</v>
      </c>
      <c r="E363" s="14" t="s">
        <v>470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15">
        <v>2.7</v>
      </c>
      <c r="R363" s="15">
        <v>2</v>
      </c>
      <c r="S363" s="15">
        <v>1.65</v>
      </c>
      <c r="T363" s="16">
        <v>39</v>
      </c>
      <c r="U363" s="15">
        <v>0.64</v>
      </c>
      <c r="V363" s="16">
        <v>21.4</v>
      </c>
      <c r="W363" s="15">
        <v>0.9</v>
      </c>
      <c r="X363" s="16">
        <v>28.9</v>
      </c>
      <c r="Y363" s="16">
        <v>22.6</v>
      </c>
      <c r="Z363" s="16">
        <v>6.3</v>
      </c>
      <c r="AA363" s="15">
        <v>-0.19</v>
      </c>
      <c r="AB363" s="15"/>
      <c r="AC363" s="15"/>
      <c r="AD363" s="4"/>
      <c r="AE363" s="15"/>
      <c r="AF363" s="4"/>
      <c r="AG363" s="6"/>
      <c r="AH363" s="6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15">
        <v>2.7</v>
      </c>
      <c r="AY363" s="15">
        <v>1.98</v>
      </c>
      <c r="AZ363" s="15">
        <v>1.56</v>
      </c>
      <c r="BA363" s="16">
        <v>42.2</v>
      </c>
      <c r="BB363" s="15">
        <v>0.73</v>
      </c>
      <c r="BC363" s="16">
        <v>26.8</v>
      </c>
      <c r="BD363" s="15">
        <v>0.99</v>
      </c>
      <c r="BE363" s="16">
        <v>28.9</v>
      </c>
      <c r="BF363" s="16">
        <v>22.6</v>
      </c>
      <c r="BG363" s="16">
        <v>6.3</v>
      </c>
      <c r="BH363" s="15">
        <v>0.66</v>
      </c>
      <c r="BI363" s="4"/>
      <c r="BJ363" s="4"/>
      <c r="BK363" s="4"/>
      <c r="BL363" s="8"/>
      <c r="BN363" s="20">
        <v>0.22409999999999999</v>
      </c>
      <c r="BO363" s="21">
        <v>2.0300000000000001E-3</v>
      </c>
      <c r="BP363" s="5">
        <v>5.8619373647843639E-5</v>
      </c>
      <c r="BQ363" s="5">
        <v>200</v>
      </c>
      <c r="BR363" s="5">
        <v>0.72</v>
      </c>
      <c r="BS363" s="5">
        <v>9200</v>
      </c>
      <c r="BT363" s="5">
        <v>0.70899999999999996</v>
      </c>
      <c r="BU363" s="5">
        <v>14600</v>
      </c>
      <c r="BV363" s="5">
        <v>24</v>
      </c>
      <c r="BW363" s="5">
        <v>24</v>
      </c>
      <c r="BX363" s="2">
        <v>24</v>
      </c>
      <c r="BY363" s="2">
        <v>24</v>
      </c>
      <c r="BZ363" s="5">
        <v>114200</v>
      </c>
      <c r="CA363" s="5">
        <v>0.23</v>
      </c>
      <c r="CB363" s="5">
        <v>1.1000000000000001</v>
      </c>
      <c r="CC363" s="5">
        <v>1.0740000000000001</v>
      </c>
      <c r="CD363" s="5">
        <v>23.000000000000021</v>
      </c>
      <c r="CN363" s="22"/>
      <c r="CO363" s="17"/>
      <c r="CP363" s="18"/>
      <c r="FR363" s="5" t="str">
        <f t="shared" si="29"/>
        <v/>
      </c>
      <c r="GX363" s="5" t="str">
        <f t="shared" si="30"/>
        <v/>
      </c>
    </row>
    <row r="364" spans="1:207" s="5" customFormat="1" ht="11.95" customHeight="1" x14ac:dyDescent="0.3">
      <c r="A364" s="10" t="s">
        <v>72</v>
      </c>
      <c r="B364" s="10" t="s">
        <v>430</v>
      </c>
      <c r="C364" s="12">
        <v>0.2</v>
      </c>
      <c r="D364" s="13" t="s">
        <v>415</v>
      </c>
      <c r="E364" s="14" t="s">
        <v>562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15">
        <v>2.66</v>
      </c>
      <c r="R364" s="15">
        <v>1.92</v>
      </c>
      <c r="S364" s="15">
        <v>1.66</v>
      </c>
      <c r="T364" s="16">
        <v>37.5</v>
      </c>
      <c r="U364" s="15">
        <v>0.6</v>
      </c>
      <c r="V364" s="16">
        <v>15.4</v>
      </c>
      <c r="W364" s="15">
        <v>0.68</v>
      </c>
      <c r="X364" s="16">
        <v>39.6</v>
      </c>
      <c r="Y364" s="16">
        <v>23.1</v>
      </c>
      <c r="Z364" s="16">
        <v>16.5</v>
      </c>
      <c r="AA364" s="15">
        <v>-0.47</v>
      </c>
      <c r="AB364" s="15"/>
      <c r="AC364" s="15"/>
      <c r="AD364" s="4"/>
      <c r="AE364" s="15"/>
      <c r="AF364" s="4"/>
      <c r="AG364" s="6"/>
      <c r="AH364" s="6"/>
      <c r="AI364" s="2">
        <v>20.399999999999999</v>
      </c>
      <c r="AJ364" s="4">
        <v>23</v>
      </c>
      <c r="AK364" s="3">
        <v>0.24</v>
      </c>
      <c r="AL364" s="2">
        <v>8.5999999999999993E-2</v>
      </c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15">
        <v>2.66</v>
      </c>
      <c r="AY364" s="15">
        <v>1.83</v>
      </c>
      <c r="AZ364" s="15">
        <v>1.35</v>
      </c>
      <c r="BA364" s="16">
        <v>49.3</v>
      </c>
      <c r="BB364" s="15">
        <v>0.97</v>
      </c>
      <c r="BC364" s="16">
        <v>35.700000000000003</v>
      </c>
      <c r="BD364" s="15">
        <v>0.98</v>
      </c>
      <c r="BE364" s="16">
        <v>39.6</v>
      </c>
      <c r="BF364" s="16">
        <v>23.1</v>
      </c>
      <c r="BG364" s="16">
        <v>16.5</v>
      </c>
      <c r="BH364" s="15">
        <v>0.76</v>
      </c>
      <c r="BI364" s="4"/>
      <c r="BJ364" s="4">
        <v>4.0999999999999996</v>
      </c>
      <c r="BK364" s="2">
        <v>4.0999999999999996</v>
      </c>
      <c r="BL364" s="3">
        <v>0.39</v>
      </c>
      <c r="BM364" s="2">
        <v>2.1999999999999999E-2</v>
      </c>
      <c r="BN364" s="20">
        <v>1.61E-2</v>
      </c>
      <c r="BO364" s="21">
        <v>3.0599999999999998E-3</v>
      </c>
      <c r="BP364" s="5">
        <v>2.4951891339249939E-5</v>
      </c>
      <c r="BQ364" s="5">
        <v>100</v>
      </c>
      <c r="BR364" s="5">
        <v>0.79</v>
      </c>
      <c r="BS364" s="5">
        <v>3800</v>
      </c>
      <c r="BT364" s="5">
        <v>0.83299999999999996</v>
      </c>
      <c r="BU364" s="5">
        <v>4100</v>
      </c>
      <c r="BV364" s="5">
        <v>11</v>
      </c>
      <c r="BW364" s="5">
        <v>13</v>
      </c>
      <c r="BX364" s="2">
        <v>11</v>
      </c>
      <c r="BY364" s="2">
        <v>13</v>
      </c>
      <c r="BZ364" s="5">
        <v>35100</v>
      </c>
      <c r="CA364" s="5">
        <v>0.23</v>
      </c>
      <c r="CB364" s="5">
        <v>-0.9</v>
      </c>
      <c r="CC364" s="5">
        <v>2</v>
      </c>
      <c r="CD364" s="5">
        <v>4</v>
      </c>
      <c r="CE364" s="2">
        <v>4.2</v>
      </c>
      <c r="CF364" s="2">
        <v>2.2000000000000002</v>
      </c>
      <c r="CG364" s="2">
        <v>0.53</v>
      </c>
      <c r="CH364" s="2">
        <v>7.0000000000000001E-3</v>
      </c>
      <c r="CI364" s="2">
        <v>12</v>
      </c>
      <c r="CJ364" s="2">
        <v>7.0000000000000001E-3</v>
      </c>
      <c r="CK364" s="2">
        <v>12</v>
      </c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>
        <v>2.66</v>
      </c>
      <c r="CX364" s="2">
        <v>1.8</v>
      </c>
      <c r="CY364" s="2">
        <v>1.29</v>
      </c>
      <c r="CZ364" s="2">
        <v>51.5</v>
      </c>
      <c r="DA364" s="2">
        <v>1.06</v>
      </c>
      <c r="DB364" s="2">
        <v>39.4</v>
      </c>
      <c r="DC364" s="2">
        <v>0.99</v>
      </c>
      <c r="DD364" s="2">
        <v>39.6</v>
      </c>
      <c r="DE364" s="2">
        <v>23.1</v>
      </c>
      <c r="DF364" s="2">
        <v>16.5</v>
      </c>
      <c r="DG364" s="2">
        <v>0.99</v>
      </c>
      <c r="DH364" s="2"/>
      <c r="DI364" s="3">
        <v>3.2</v>
      </c>
      <c r="DJ364" s="2">
        <v>3.6</v>
      </c>
      <c r="DK364" s="3">
        <v>0.39</v>
      </c>
      <c r="DL364" s="2">
        <v>1.4E-2</v>
      </c>
      <c r="DM364" s="2"/>
      <c r="DN364" s="2"/>
      <c r="DO364" s="2"/>
      <c r="DP364" s="19"/>
      <c r="DX364" s="5">
        <v>2.66</v>
      </c>
      <c r="DY364" s="5">
        <v>1.77</v>
      </c>
      <c r="DZ364" s="5">
        <v>1.26</v>
      </c>
      <c r="EA364" s="5">
        <v>52.6</v>
      </c>
      <c r="EB364" s="5">
        <v>1.1100000000000001</v>
      </c>
      <c r="EC364" s="5">
        <v>40.299999999999997</v>
      </c>
      <c r="ED364" s="5">
        <v>0.97</v>
      </c>
      <c r="EE364" s="5">
        <v>39.6</v>
      </c>
      <c r="EF364" s="5">
        <v>23.1</v>
      </c>
      <c r="EG364" s="5">
        <v>16.5</v>
      </c>
      <c r="EH364" s="5">
        <v>1.04</v>
      </c>
      <c r="EJ364" s="22">
        <v>1.7</v>
      </c>
      <c r="EK364" s="22">
        <v>1.8</v>
      </c>
      <c r="EL364" s="22">
        <v>0.45</v>
      </c>
      <c r="EM364" s="5">
        <v>8.0000000000000002E-3</v>
      </c>
      <c r="EO364" s="2"/>
      <c r="EP364" s="2"/>
      <c r="EQ364" s="19"/>
      <c r="EY364" s="2">
        <v>2.66</v>
      </c>
      <c r="EZ364" s="2">
        <v>1.76</v>
      </c>
      <c r="FA364" s="2">
        <v>1.24</v>
      </c>
      <c r="FB364" s="2">
        <v>53.3</v>
      </c>
      <c r="FC364" s="2">
        <v>1.1399999999999999</v>
      </c>
      <c r="FD364" s="2">
        <v>41.7</v>
      </c>
      <c r="FE364" s="2">
        <v>0.97</v>
      </c>
      <c r="FF364" s="2">
        <v>39.6</v>
      </c>
      <c r="FG364" s="2">
        <v>23.1</v>
      </c>
      <c r="FH364" s="2">
        <v>16.5</v>
      </c>
      <c r="FI364" s="2">
        <v>1.1299999999999999</v>
      </c>
      <c r="FK364" s="22">
        <v>1.8</v>
      </c>
      <c r="FL364" s="22">
        <v>1.9</v>
      </c>
      <c r="FM364" s="22">
        <v>0.41</v>
      </c>
      <c r="FN364" s="5">
        <v>8.0000000000000002E-3</v>
      </c>
      <c r="FO364" s="5">
        <v>1.6</v>
      </c>
      <c r="FP364" s="5">
        <v>1</v>
      </c>
      <c r="FQ364" s="5">
        <v>0.62</v>
      </c>
      <c r="FR364" s="5">
        <f>IF(FL364&gt;0,ROUND(FL364*0.62,1),"")</f>
        <v>1.2</v>
      </c>
      <c r="FS364" s="5">
        <v>3.0000000000000001E-3</v>
      </c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>
        <v>2.66</v>
      </c>
      <c r="GF364" s="2">
        <v>1.76</v>
      </c>
      <c r="GG364" s="2">
        <v>1.24</v>
      </c>
      <c r="GH364" s="2">
        <v>53.5</v>
      </c>
      <c r="GI364" s="2">
        <v>1.1499999999999999</v>
      </c>
      <c r="GJ364" s="2">
        <v>42.4</v>
      </c>
      <c r="GK364" s="2">
        <v>0.98</v>
      </c>
      <c r="GL364" s="2">
        <v>39.6</v>
      </c>
      <c r="GM364" s="2">
        <v>23.1</v>
      </c>
      <c r="GN364" s="2">
        <v>16.5</v>
      </c>
      <c r="GO364" s="2">
        <v>1.17</v>
      </c>
      <c r="GP364" s="2"/>
      <c r="GQ364" s="2">
        <v>0.9</v>
      </c>
      <c r="GR364" s="2">
        <v>1</v>
      </c>
      <c r="GS364" s="3">
        <v>0.45</v>
      </c>
      <c r="GT364" s="2">
        <v>5.0000000000000001E-3</v>
      </c>
      <c r="GU364" s="2">
        <v>0.7</v>
      </c>
      <c r="GV364" s="2">
        <v>0.4</v>
      </c>
      <c r="GW364" s="2">
        <v>0.54</v>
      </c>
      <c r="GX364" s="5">
        <f>IF(GR364&gt;0,ROUND(GR364*0.56,1),"")</f>
        <v>0.6</v>
      </c>
      <c r="GY364" s="2">
        <v>2E-3</v>
      </c>
    </row>
    <row r="365" spans="1:207" s="5" customFormat="1" ht="11.95" customHeight="1" x14ac:dyDescent="0.3">
      <c r="A365" s="10" t="s">
        <v>73</v>
      </c>
      <c r="B365" s="10" t="s">
        <v>430</v>
      </c>
      <c r="C365" s="12">
        <v>0.3</v>
      </c>
      <c r="D365" s="13" t="s">
        <v>416</v>
      </c>
      <c r="E365" s="14" t="s">
        <v>562</v>
      </c>
      <c r="F365" s="4"/>
      <c r="G365" s="4"/>
      <c r="H365" s="4"/>
      <c r="I365" s="4">
        <v>1.1000000000000001</v>
      </c>
      <c r="J365" s="4">
        <v>1.9</v>
      </c>
      <c r="K365" s="4">
        <v>5.0999999999999996</v>
      </c>
      <c r="L365" s="4">
        <v>14.4</v>
      </c>
      <c r="M365" s="4">
        <v>11.3</v>
      </c>
      <c r="N365" s="4">
        <v>14.9</v>
      </c>
      <c r="O365" s="4">
        <v>26</v>
      </c>
      <c r="P365" s="4">
        <v>25.3</v>
      </c>
      <c r="Q365" s="15">
        <v>2.65</v>
      </c>
      <c r="R365" s="15">
        <v>1.93</v>
      </c>
      <c r="S365" s="15">
        <v>1.68</v>
      </c>
      <c r="T365" s="16">
        <v>36.700000000000003</v>
      </c>
      <c r="U365" s="15">
        <v>0.57999999999999996</v>
      </c>
      <c r="V365" s="16">
        <v>15</v>
      </c>
      <c r="W365" s="15">
        <v>0.69</v>
      </c>
      <c r="X365" s="16">
        <v>38.5</v>
      </c>
      <c r="Y365" s="16">
        <v>22.8</v>
      </c>
      <c r="Z365" s="16">
        <v>15.7</v>
      </c>
      <c r="AA365" s="15">
        <v>-0.5</v>
      </c>
      <c r="AB365" s="15"/>
      <c r="AC365" s="15"/>
      <c r="AD365" s="4"/>
      <c r="AE365" s="15"/>
      <c r="AF365" s="4"/>
      <c r="AG365" s="6"/>
      <c r="AH365" s="6"/>
      <c r="AI365" s="2">
        <v>21.4</v>
      </c>
      <c r="AJ365" s="4">
        <v>22.6</v>
      </c>
      <c r="AK365" s="3">
        <v>0.24</v>
      </c>
      <c r="AL365" s="2">
        <v>8.4000000000000005E-2</v>
      </c>
      <c r="AM365" s="4"/>
      <c r="AN365" s="4"/>
      <c r="AO365" s="4"/>
      <c r="AP365" s="4">
        <v>1.1000000000000001</v>
      </c>
      <c r="AQ365" s="4">
        <v>1.9</v>
      </c>
      <c r="AR365" s="4">
        <v>5.0999999999999996</v>
      </c>
      <c r="AS365" s="4">
        <v>14.4</v>
      </c>
      <c r="AT365" s="4">
        <v>11.3</v>
      </c>
      <c r="AU365" s="4">
        <v>14.9</v>
      </c>
      <c r="AV365" s="4">
        <v>26</v>
      </c>
      <c r="AW365" s="4">
        <v>25.3</v>
      </c>
      <c r="AX365" s="15">
        <v>2.65</v>
      </c>
      <c r="AY365" s="15">
        <v>1.82</v>
      </c>
      <c r="AZ365" s="15">
        <v>1.34</v>
      </c>
      <c r="BA365" s="16">
        <v>49.5</v>
      </c>
      <c r="BB365" s="15">
        <v>0.98</v>
      </c>
      <c r="BC365" s="16">
        <v>36.1</v>
      </c>
      <c r="BD365" s="15">
        <v>0.97</v>
      </c>
      <c r="BE365" s="16">
        <v>38.5</v>
      </c>
      <c r="BF365" s="16">
        <v>22.8</v>
      </c>
      <c r="BG365" s="16">
        <v>15.7</v>
      </c>
      <c r="BH365" s="15">
        <v>0.85</v>
      </c>
      <c r="BI365" s="4"/>
      <c r="BJ365" s="4">
        <v>3.6</v>
      </c>
      <c r="BK365" s="2">
        <v>3.6</v>
      </c>
      <c r="BL365" s="3">
        <v>0.45</v>
      </c>
      <c r="BM365" s="2">
        <v>1.6E-2</v>
      </c>
      <c r="BN365" s="20">
        <v>0.04</v>
      </c>
      <c r="BO365" s="21">
        <v>3.5200000000000001E-3</v>
      </c>
      <c r="BP365" s="5">
        <v>1.124380466484926E-4</v>
      </c>
      <c r="BQ365" s="5">
        <v>100</v>
      </c>
      <c r="BR365" s="5">
        <v>0.77</v>
      </c>
      <c r="BS365" s="5">
        <v>3100</v>
      </c>
      <c r="BT365" s="5">
        <v>0.77200000000000002</v>
      </c>
      <c r="BU365" s="5">
        <v>3300</v>
      </c>
      <c r="BV365" s="5">
        <v>9</v>
      </c>
      <c r="BW365" s="5">
        <v>11</v>
      </c>
      <c r="BX365" s="2">
        <v>9</v>
      </c>
      <c r="BY365" s="2">
        <v>11</v>
      </c>
      <c r="BZ365" s="5">
        <v>37400</v>
      </c>
      <c r="CA365" s="5">
        <v>0.2</v>
      </c>
      <c r="CB365" s="5">
        <v>-0.8</v>
      </c>
      <c r="CC365" s="5">
        <v>1.833</v>
      </c>
      <c r="CD365" s="5">
        <v>4.9999999999999991</v>
      </c>
      <c r="CE365" s="2">
        <v>3.6</v>
      </c>
      <c r="CF365" s="2">
        <v>1.6</v>
      </c>
      <c r="CG365" s="2">
        <v>0.45</v>
      </c>
      <c r="CH365" s="2">
        <v>6.0000000000000001E-3</v>
      </c>
      <c r="CI365" s="2">
        <v>9</v>
      </c>
      <c r="CJ365" s="2">
        <v>6.0000000000000001E-3</v>
      </c>
      <c r="CK365" s="2">
        <v>9</v>
      </c>
      <c r="CL365" s="4"/>
      <c r="CM365" s="4"/>
      <c r="CN365" s="4"/>
      <c r="CO365" s="4">
        <v>1.1000000000000001</v>
      </c>
      <c r="CP365" s="4">
        <v>1.9</v>
      </c>
      <c r="CQ365" s="4">
        <v>5.0999999999999996</v>
      </c>
      <c r="CR365" s="4">
        <v>14.4</v>
      </c>
      <c r="CS365" s="4">
        <v>11.3</v>
      </c>
      <c r="CT365" s="4">
        <v>14.9</v>
      </c>
      <c r="CU365" s="4">
        <v>26</v>
      </c>
      <c r="CV365" s="4">
        <v>25.3</v>
      </c>
      <c r="CW365" s="2">
        <v>2.65</v>
      </c>
      <c r="CX365" s="2">
        <v>1.79</v>
      </c>
      <c r="CY365" s="2">
        <v>1.28</v>
      </c>
      <c r="CZ365" s="2">
        <v>51.6</v>
      </c>
      <c r="DA365" s="2">
        <v>1.07</v>
      </c>
      <c r="DB365" s="2">
        <v>39.5</v>
      </c>
      <c r="DC365" s="2">
        <v>0.98</v>
      </c>
      <c r="DD365" s="2">
        <v>38.5</v>
      </c>
      <c r="DE365" s="2">
        <v>22.8</v>
      </c>
      <c r="DF365" s="2">
        <v>15.7</v>
      </c>
      <c r="DG365" s="2">
        <v>1.06</v>
      </c>
      <c r="DH365" s="2"/>
      <c r="DI365" s="3">
        <v>2.9</v>
      </c>
      <c r="DJ365" s="2">
        <v>3.1</v>
      </c>
      <c r="DK365" s="3">
        <v>0.45</v>
      </c>
      <c r="DL365" s="2">
        <v>1.4E-2</v>
      </c>
      <c r="DM365" s="4"/>
      <c r="DN365" s="4"/>
      <c r="DO365" s="4"/>
      <c r="DP365" s="4">
        <v>1.1000000000000001</v>
      </c>
      <c r="DQ365" s="4">
        <v>1.9</v>
      </c>
      <c r="DR365" s="4">
        <v>5.0999999999999996</v>
      </c>
      <c r="DS365" s="4">
        <v>14.4</v>
      </c>
      <c r="DT365" s="4">
        <v>11.3</v>
      </c>
      <c r="DU365" s="4">
        <v>14.9</v>
      </c>
      <c r="DV365" s="4">
        <v>26</v>
      </c>
      <c r="DW365" s="4">
        <v>25.3</v>
      </c>
      <c r="DX365" s="5">
        <v>2.65</v>
      </c>
      <c r="DY365" s="5">
        <v>1.78</v>
      </c>
      <c r="DZ365" s="5">
        <v>1.28</v>
      </c>
      <c r="EA365" s="5">
        <v>51.8</v>
      </c>
      <c r="EB365" s="5">
        <v>1.07</v>
      </c>
      <c r="EC365" s="5">
        <v>39.299999999999997</v>
      </c>
      <c r="ED365" s="5">
        <v>0.97</v>
      </c>
      <c r="EE365" s="5">
        <v>38.5</v>
      </c>
      <c r="EF365" s="5">
        <v>22.8</v>
      </c>
      <c r="EG365" s="5">
        <v>15.7</v>
      </c>
      <c r="EH365" s="5">
        <v>1.05</v>
      </c>
      <c r="EJ365" s="22">
        <v>1.5</v>
      </c>
      <c r="EK365" s="22">
        <v>1.6</v>
      </c>
      <c r="EL365" s="22">
        <v>0.4</v>
      </c>
      <c r="EM365" s="5">
        <v>6.0000000000000001E-3</v>
      </c>
      <c r="EN365" s="4"/>
      <c r="EO365" s="4"/>
      <c r="EP365" s="4"/>
      <c r="EQ365" s="4">
        <v>1.1000000000000001</v>
      </c>
      <c r="ER365" s="4">
        <v>1.9</v>
      </c>
      <c r="ES365" s="4">
        <v>5.0999999999999996</v>
      </c>
      <c r="ET365" s="4">
        <v>14.4</v>
      </c>
      <c r="EU365" s="4">
        <v>11.3</v>
      </c>
      <c r="EV365" s="4">
        <v>14.9</v>
      </c>
      <c r="EW365" s="4">
        <v>26</v>
      </c>
      <c r="EX365" s="4">
        <v>25.3</v>
      </c>
      <c r="EY365" s="2">
        <v>2.65</v>
      </c>
      <c r="EZ365" s="2">
        <v>1.77</v>
      </c>
      <c r="FA365" s="2">
        <v>1.25</v>
      </c>
      <c r="FB365" s="2">
        <v>52.8</v>
      </c>
      <c r="FC365" s="2">
        <v>1.1200000000000001</v>
      </c>
      <c r="FD365" s="2">
        <v>41.6</v>
      </c>
      <c r="FE365" s="2">
        <v>0.98</v>
      </c>
      <c r="FF365" s="2">
        <v>38.5</v>
      </c>
      <c r="FG365" s="2">
        <v>22.8</v>
      </c>
      <c r="FH365" s="2">
        <v>15.7</v>
      </c>
      <c r="FI365" s="2">
        <v>1.2</v>
      </c>
      <c r="FK365" s="22">
        <v>1.5</v>
      </c>
      <c r="FL365" s="22">
        <v>1.7</v>
      </c>
      <c r="FM365" s="22">
        <v>0.41</v>
      </c>
      <c r="FN365" s="5">
        <v>6.0000000000000001E-3</v>
      </c>
      <c r="FO365" s="5">
        <v>1.4</v>
      </c>
      <c r="FP365" s="5">
        <v>0.9</v>
      </c>
      <c r="FQ365" s="5">
        <v>0.64</v>
      </c>
      <c r="FR365" s="5">
        <f t="shared" ref="FR365:FR376" si="31">IF(FL365&gt;0,ROUND(FL365*0.62,1),"")</f>
        <v>1.1000000000000001</v>
      </c>
      <c r="FS365" s="5">
        <v>4.0000000000000001E-3</v>
      </c>
      <c r="FT365" s="2"/>
      <c r="FU365" s="2"/>
      <c r="FV365" s="2"/>
      <c r="FW365" s="2">
        <v>1.1000000000000001</v>
      </c>
      <c r="FX365" s="2">
        <v>1.9</v>
      </c>
      <c r="FY365" s="2">
        <v>5.0999999999999996</v>
      </c>
      <c r="FZ365" s="2">
        <v>14.4</v>
      </c>
      <c r="GA365" s="2">
        <v>11.3</v>
      </c>
      <c r="GB365" s="2">
        <v>14.9</v>
      </c>
      <c r="GC365" s="2">
        <v>26</v>
      </c>
      <c r="GD365" s="2">
        <v>25.3</v>
      </c>
      <c r="GE365" s="2">
        <v>2.65</v>
      </c>
      <c r="GF365" s="2">
        <v>1.77</v>
      </c>
      <c r="GG365" s="2">
        <v>1.25</v>
      </c>
      <c r="GH365" s="2">
        <v>52.9</v>
      </c>
      <c r="GI365" s="2">
        <v>1.1200000000000001</v>
      </c>
      <c r="GJ365" s="2">
        <v>41.7</v>
      </c>
      <c r="GK365" s="2">
        <v>0.99</v>
      </c>
      <c r="GL365" s="2">
        <v>38.5</v>
      </c>
      <c r="GM365" s="2">
        <v>22.8</v>
      </c>
      <c r="GN365" s="2">
        <v>15.7</v>
      </c>
      <c r="GO365" s="2">
        <v>1.2</v>
      </c>
      <c r="GP365" s="2"/>
      <c r="GQ365" s="2">
        <v>0.8</v>
      </c>
      <c r="GR365" s="2">
        <v>0.9</v>
      </c>
      <c r="GS365" s="3">
        <v>0.44</v>
      </c>
      <c r="GT365" s="2">
        <v>4.0000000000000001E-3</v>
      </c>
      <c r="GU365" s="2">
        <v>0.7</v>
      </c>
      <c r="GV365" s="2">
        <v>0.4</v>
      </c>
      <c r="GW365" s="2">
        <v>0.56000000000000005</v>
      </c>
      <c r="GX365" s="5">
        <f t="shared" ref="GX365:GX376" si="32">IF(GR365&gt;0,ROUND(GR365*0.56,1),"")</f>
        <v>0.5</v>
      </c>
      <c r="GY365" s="2">
        <v>2E-3</v>
      </c>
    </row>
    <row r="366" spans="1:207" s="5" customFormat="1" ht="11.95" customHeight="1" x14ac:dyDescent="0.3">
      <c r="A366" s="10" t="s">
        <v>100</v>
      </c>
      <c r="B366" s="10" t="s">
        <v>432</v>
      </c>
      <c r="C366" s="12">
        <v>0.1</v>
      </c>
      <c r="D366" s="13" t="s">
        <v>415</v>
      </c>
      <c r="E366" s="14" t="s">
        <v>562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15">
        <v>2.65</v>
      </c>
      <c r="R366" s="15">
        <v>1.9</v>
      </c>
      <c r="S366" s="15">
        <v>1.66</v>
      </c>
      <c r="T366" s="16">
        <v>37.4</v>
      </c>
      <c r="U366" s="15">
        <v>0.6</v>
      </c>
      <c r="V366" s="16">
        <v>14.6</v>
      </c>
      <c r="W366" s="15">
        <v>0.65</v>
      </c>
      <c r="X366" s="16">
        <v>39.6</v>
      </c>
      <c r="Y366" s="16">
        <v>23.8</v>
      </c>
      <c r="Z366" s="16">
        <v>15.8</v>
      </c>
      <c r="AA366" s="15">
        <v>-0.57999999999999996</v>
      </c>
      <c r="AB366" s="15"/>
      <c r="AC366" s="15"/>
      <c r="AD366" s="4"/>
      <c r="AE366" s="15"/>
      <c r="AF366" s="4"/>
      <c r="AG366" s="6"/>
      <c r="AH366" s="6"/>
      <c r="AI366" s="2">
        <v>19.7</v>
      </c>
      <c r="AJ366" s="4">
        <v>21.2</v>
      </c>
      <c r="AK366" s="3">
        <v>0.3</v>
      </c>
      <c r="AL366" s="2">
        <v>7.3999999999999996E-2</v>
      </c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15">
        <v>2.65</v>
      </c>
      <c r="AY366" s="15">
        <v>1.84</v>
      </c>
      <c r="AZ366" s="15">
        <v>1.37</v>
      </c>
      <c r="BA366" s="16">
        <v>48.4</v>
      </c>
      <c r="BB366" s="15">
        <v>0.94</v>
      </c>
      <c r="BC366" s="16">
        <v>34.6</v>
      </c>
      <c r="BD366" s="15">
        <v>0.98</v>
      </c>
      <c r="BE366" s="16">
        <v>39.6</v>
      </c>
      <c r="BF366" s="16">
        <v>23.8</v>
      </c>
      <c r="BG366" s="16">
        <v>15.8</v>
      </c>
      <c r="BH366" s="15">
        <v>0.68</v>
      </c>
      <c r="BI366" s="4"/>
      <c r="BJ366" s="4">
        <v>5</v>
      </c>
      <c r="BK366" s="2">
        <v>5</v>
      </c>
      <c r="BL366" s="3">
        <v>0.38</v>
      </c>
      <c r="BM366" s="2">
        <v>2.4E-2</v>
      </c>
      <c r="BN366" s="20">
        <v>7.5499999999999998E-2</v>
      </c>
      <c r="BO366" s="21">
        <v>2.4199999999999998E-3</v>
      </c>
      <c r="BP366" s="5">
        <v>8.5099054887221266E-5</v>
      </c>
      <c r="BQ366" s="5">
        <v>100</v>
      </c>
      <c r="BR366" s="5">
        <v>0.76</v>
      </c>
      <c r="BS366" s="5">
        <v>5000</v>
      </c>
      <c r="BT366" s="5">
        <v>0.96</v>
      </c>
      <c r="BU366" s="5">
        <v>5200</v>
      </c>
      <c r="BV366" s="5">
        <v>10</v>
      </c>
      <c r="BW366" s="5">
        <v>13</v>
      </c>
      <c r="BX366" s="2">
        <v>10</v>
      </c>
      <c r="BY366" s="2">
        <v>13</v>
      </c>
      <c r="BZ366" s="5">
        <v>30200</v>
      </c>
      <c r="CA366" s="5">
        <v>0.17</v>
      </c>
      <c r="CB366" s="5">
        <v>-0.2</v>
      </c>
      <c r="CC366" s="5">
        <v>7</v>
      </c>
      <c r="CD366" s="5">
        <v>12</v>
      </c>
      <c r="CE366" s="2">
        <v>5.6</v>
      </c>
      <c r="CF366" s="2">
        <v>2.8</v>
      </c>
      <c r="CG366" s="2">
        <v>0.5</v>
      </c>
      <c r="CH366" s="2">
        <v>7.0000000000000001E-3</v>
      </c>
      <c r="CI366" s="2">
        <v>9</v>
      </c>
      <c r="CJ366" s="2">
        <v>7.0000000000000001E-3</v>
      </c>
      <c r="CK366" s="2">
        <v>9</v>
      </c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>
        <v>2.65</v>
      </c>
      <c r="CX366" s="2">
        <v>1.8</v>
      </c>
      <c r="CY366" s="2">
        <v>1.31</v>
      </c>
      <c r="CZ366" s="2">
        <v>50.5</v>
      </c>
      <c r="DA366" s="2">
        <v>1.02</v>
      </c>
      <c r="DB366" s="2">
        <v>37.299999999999997</v>
      </c>
      <c r="DC366" s="2">
        <v>0.97</v>
      </c>
      <c r="DD366" s="2">
        <v>39.6</v>
      </c>
      <c r="DE366" s="2">
        <v>23.8</v>
      </c>
      <c r="DF366" s="2">
        <v>15.8</v>
      </c>
      <c r="DG366" s="2">
        <v>0.85</v>
      </c>
      <c r="DH366" s="2"/>
      <c r="DI366" s="3">
        <v>3</v>
      </c>
      <c r="DJ366" s="2">
        <v>3.3</v>
      </c>
      <c r="DK366" s="3">
        <v>0.47</v>
      </c>
      <c r="DL366" s="2">
        <v>1.6E-2</v>
      </c>
      <c r="DM366" s="2"/>
      <c r="DN366" s="2"/>
      <c r="DO366" s="2"/>
      <c r="DP366" s="19"/>
      <c r="DX366" s="5">
        <v>2.65</v>
      </c>
      <c r="DY366" s="5">
        <v>1.79</v>
      </c>
      <c r="DZ366" s="5">
        <v>1.28</v>
      </c>
      <c r="EA366" s="5">
        <v>51.7</v>
      </c>
      <c r="EB366" s="5">
        <v>1.07</v>
      </c>
      <c r="EC366" s="5">
        <v>39.9</v>
      </c>
      <c r="ED366" s="5">
        <v>0.99</v>
      </c>
      <c r="EE366" s="5">
        <v>39.6</v>
      </c>
      <c r="EF366" s="5">
        <v>23.8</v>
      </c>
      <c r="EG366" s="5">
        <v>15.8</v>
      </c>
      <c r="EH366" s="5">
        <v>1.02</v>
      </c>
      <c r="EJ366" s="22">
        <v>1.3</v>
      </c>
      <c r="EK366" s="22">
        <v>1.4</v>
      </c>
      <c r="EL366" s="22">
        <v>0.38</v>
      </c>
      <c r="EM366" s="5">
        <v>6.0000000000000001E-3</v>
      </c>
      <c r="EO366" s="2"/>
      <c r="EP366" s="2"/>
      <c r="EQ366" s="19"/>
      <c r="EY366" s="2">
        <v>2.65</v>
      </c>
      <c r="EZ366" s="2">
        <v>1.76</v>
      </c>
      <c r="FA366" s="2">
        <v>1.24</v>
      </c>
      <c r="FB366" s="2">
        <v>53.1</v>
      </c>
      <c r="FC366" s="2">
        <v>1.1299999999999999</v>
      </c>
      <c r="FD366" s="2">
        <v>41.7</v>
      </c>
      <c r="FE366" s="2">
        <v>0.97</v>
      </c>
      <c r="FF366" s="2">
        <v>39.6</v>
      </c>
      <c r="FG366" s="2">
        <v>23.8</v>
      </c>
      <c r="FH366" s="2">
        <v>15.8</v>
      </c>
      <c r="FI366" s="2">
        <v>1.1299999999999999</v>
      </c>
      <c r="FK366" s="22">
        <v>1.3</v>
      </c>
      <c r="FL366" s="22">
        <v>1.4</v>
      </c>
      <c r="FM366" s="22">
        <v>0.43</v>
      </c>
      <c r="FN366" s="5">
        <v>7.0000000000000001E-3</v>
      </c>
      <c r="FO366" s="5">
        <v>1.3</v>
      </c>
      <c r="FP366" s="5">
        <v>0.8</v>
      </c>
      <c r="FQ366" s="5">
        <v>0.62</v>
      </c>
      <c r="FR366" s="5">
        <f t="shared" si="31"/>
        <v>0.9</v>
      </c>
      <c r="FS366" s="5">
        <v>2E-3</v>
      </c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>
        <v>2.65</v>
      </c>
      <c r="GF366" s="2">
        <v>1.76</v>
      </c>
      <c r="GG366" s="2">
        <v>1.23</v>
      </c>
      <c r="GH366" s="2">
        <v>53.5</v>
      </c>
      <c r="GI366" s="2">
        <v>1.1499999999999999</v>
      </c>
      <c r="GJ366" s="2">
        <v>42.9</v>
      </c>
      <c r="GK366" s="2">
        <v>0.99</v>
      </c>
      <c r="GL366" s="2">
        <v>39.6</v>
      </c>
      <c r="GM366" s="2">
        <v>23.8</v>
      </c>
      <c r="GN366" s="2">
        <v>15.8</v>
      </c>
      <c r="GO366" s="2">
        <v>1.21</v>
      </c>
      <c r="GP366" s="2"/>
      <c r="GQ366" s="2">
        <v>0.9</v>
      </c>
      <c r="GR366" s="2">
        <v>1</v>
      </c>
      <c r="GS366" s="3">
        <v>0.44</v>
      </c>
      <c r="GT366" s="2">
        <v>4.0000000000000001E-3</v>
      </c>
      <c r="GU366" s="2">
        <v>0.8</v>
      </c>
      <c r="GV366" s="2">
        <v>0.4</v>
      </c>
      <c r="GW366" s="2">
        <v>0.55000000000000004</v>
      </c>
      <c r="GX366" s="5">
        <f t="shared" si="32"/>
        <v>0.6</v>
      </c>
      <c r="GY366" s="2">
        <v>2E-3</v>
      </c>
    </row>
    <row r="367" spans="1:207" s="5" customFormat="1" ht="11.95" customHeight="1" x14ac:dyDescent="0.3">
      <c r="A367" s="10" t="s">
        <v>102</v>
      </c>
      <c r="B367" s="10" t="s">
        <v>432</v>
      </c>
      <c r="C367" s="12">
        <v>0.3</v>
      </c>
      <c r="D367" s="13" t="s">
        <v>415</v>
      </c>
      <c r="E367" s="14" t="s">
        <v>562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15">
        <v>2.69</v>
      </c>
      <c r="R367" s="15">
        <v>1.92</v>
      </c>
      <c r="S367" s="15">
        <v>1.65</v>
      </c>
      <c r="T367" s="16">
        <v>38.5</v>
      </c>
      <c r="U367" s="15">
        <v>0.63</v>
      </c>
      <c r="V367" s="16">
        <v>16.100000000000001</v>
      </c>
      <c r="W367" s="15">
        <v>0.69</v>
      </c>
      <c r="X367" s="16">
        <v>38.5</v>
      </c>
      <c r="Y367" s="16">
        <v>22.4</v>
      </c>
      <c r="Z367" s="16">
        <v>16.100000000000001</v>
      </c>
      <c r="AA367" s="15">
        <v>-0.39</v>
      </c>
      <c r="AB367" s="15"/>
      <c r="AC367" s="15"/>
      <c r="AD367" s="4"/>
      <c r="AE367" s="15"/>
      <c r="AF367" s="4"/>
      <c r="AG367" s="6"/>
      <c r="AH367" s="6"/>
      <c r="AI367" s="2">
        <v>19.5</v>
      </c>
      <c r="AJ367" s="4">
        <v>20.5</v>
      </c>
      <c r="AK367" s="3">
        <v>0.26</v>
      </c>
      <c r="AL367" s="2">
        <v>0.08</v>
      </c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15">
        <v>2.69</v>
      </c>
      <c r="AY367" s="15">
        <v>1.86</v>
      </c>
      <c r="AZ367" s="15">
        <v>1.39</v>
      </c>
      <c r="BA367" s="16">
        <v>48.4</v>
      </c>
      <c r="BB367" s="15">
        <v>0.94</v>
      </c>
      <c r="BC367" s="16">
        <v>33.9</v>
      </c>
      <c r="BD367" s="15">
        <v>0.97</v>
      </c>
      <c r="BE367" s="16">
        <v>38.5</v>
      </c>
      <c r="BF367" s="16">
        <v>22.4</v>
      </c>
      <c r="BG367" s="16">
        <v>16.100000000000001</v>
      </c>
      <c r="BH367" s="15">
        <v>0.71</v>
      </c>
      <c r="BI367" s="4"/>
      <c r="BJ367" s="4">
        <v>5.7</v>
      </c>
      <c r="BK367" s="2">
        <v>5.7</v>
      </c>
      <c r="BL367" s="3">
        <v>0.38</v>
      </c>
      <c r="BM367" s="2">
        <v>2.1999999999999999E-2</v>
      </c>
      <c r="BN367" s="20">
        <v>1.1900000000000001E-2</v>
      </c>
      <c r="BO367" s="21">
        <v>2.5999999999999999E-3</v>
      </c>
      <c r="BP367" s="5">
        <v>1.4525569203275009E-5</v>
      </c>
      <c r="BQ367" s="5">
        <v>100</v>
      </c>
      <c r="BR367" s="5">
        <v>0.75</v>
      </c>
      <c r="BS367" s="5">
        <v>4500</v>
      </c>
      <c r="BT367" s="5">
        <v>0.83899999999999997</v>
      </c>
      <c r="BU367" s="5">
        <v>5500</v>
      </c>
      <c r="BV367" s="5">
        <v>11</v>
      </c>
      <c r="BW367" s="5">
        <v>13</v>
      </c>
      <c r="BX367" s="2">
        <v>11</v>
      </c>
      <c r="BY367" s="2">
        <v>13</v>
      </c>
      <c r="BZ367" s="5">
        <v>36500</v>
      </c>
      <c r="CA367" s="5">
        <v>0.22</v>
      </c>
      <c r="CB367" s="5">
        <v>-1.1000000000000001</v>
      </c>
      <c r="CC367" s="5">
        <v>2.6669999999999998</v>
      </c>
      <c r="CD367" s="5">
        <v>10</v>
      </c>
      <c r="CE367" s="2">
        <v>4.5999999999999996</v>
      </c>
      <c r="CF367" s="2">
        <v>2.5</v>
      </c>
      <c r="CG367" s="2">
        <v>0.54</v>
      </c>
      <c r="CH367" s="2">
        <v>8.0000000000000002E-3</v>
      </c>
      <c r="CI367" s="2">
        <v>9</v>
      </c>
      <c r="CJ367" s="2">
        <v>8.0000000000000002E-3</v>
      </c>
      <c r="CK367" s="2">
        <v>9</v>
      </c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>
        <v>2.69</v>
      </c>
      <c r="CX367" s="2">
        <v>1.82</v>
      </c>
      <c r="CY367" s="2">
        <v>1.32</v>
      </c>
      <c r="CZ367" s="2">
        <v>50.9</v>
      </c>
      <c r="DA367" s="2">
        <v>1.04</v>
      </c>
      <c r="DB367" s="2">
        <v>37.9</v>
      </c>
      <c r="DC367" s="2">
        <v>0.98</v>
      </c>
      <c r="DD367" s="2">
        <v>38.5</v>
      </c>
      <c r="DE367" s="2">
        <v>22.4</v>
      </c>
      <c r="DF367" s="2">
        <v>16.100000000000001</v>
      </c>
      <c r="DG367" s="2">
        <v>0.96</v>
      </c>
      <c r="DH367" s="2"/>
      <c r="DI367" s="3">
        <v>2.8</v>
      </c>
      <c r="DJ367" s="2">
        <v>2.9</v>
      </c>
      <c r="DK367" s="3">
        <v>0.41</v>
      </c>
      <c r="DL367" s="2">
        <v>1.4E-2</v>
      </c>
      <c r="DM367" s="2"/>
      <c r="DN367" s="2"/>
      <c r="DO367" s="2"/>
      <c r="DP367" s="19"/>
      <c r="DX367" s="5">
        <v>2.69</v>
      </c>
      <c r="DY367" s="5">
        <v>1.78</v>
      </c>
      <c r="DZ367" s="5">
        <v>1.25</v>
      </c>
      <c r="EA367" s="5">
        <v>53.5</v>
      </c>
      <c r="EB367" s="5">
        <v>1.1499999999999999</v>
      </c>
      <c r="EC367" s="5">
        <v>42.2</v>
      </c>
      <c r="ED367" s="5">
        <v>0.99</v>
      </c>
      <c r="EE367" s="5">
        <v>38.5</v>
      </c>
      <c r="EF367" s="5">
        <v>22.4</v>
      </c>
      <c r="EG367" s="5">
        <v>16.100000000000001</v>
      </c>
      <c r="EH367" s="5">
        <v>1.23</v>
      </c>
      <c r="EJ367" s="22">
        <v>1.3</v>
      </c>
      <c r="EK367" s="22">
        <v>1.4</v>
      </c>
      <c r="EL367" s="22">
        <v>0.4</v>
      </c>
      <c r="EM367" s="5">
        <v>4.0000000000000001E-3</v>
      </c>
      <c r="EO367" s="2"/>
      <c r="EP367" s="2"/>
      <c r="EQ367" s="19"/>
      <c r="EY367" s="2">
        <v>2.69</v>
      </c>
      <c r="EZ367" s="2">
        <v>1.75</v>
      </c>
      <c r="FA367" s="2">
        <v>1.22</v>
      </c>
      <c r="FB367" s="2">
        <v>54.6</v>
      </c>
      <c r="FC367" s="2">
        <v>1.2</v>
      </c>
      <c r="FD367" s="2">
        <v>43.3</v>
      </c>
      <c r="FE367" s="2">
        <v>0.97</v>
      </c>
      <c r="FF367" s="2">
        <v>38.5</v>
      </c>
      <c r="FG367" s="2">
        <v>22.4</v>
      </c>
      <c r="FH367" s="2">
        <v>16.100000000000001</v>
      </c>
      <c r="FI367" s="2">
        <v>1.3</v>
      </c>
      <c r="FK367" s="22">
        <v>1.3</v>
      </c>
      <c r="FL367" s="22">
        <v>1.3</v>
      </c>
      <c r="FM367" s="22">
        <v>0.38</v>
      </c>
      <c r="FN367" s="5">
        <v>4.0000000000000001E-3</v>
      </c>
      <c r="FO367" s="5">
        <v>1.3</v>
      </c>
      <c r="FP367" s="5">
        <v>0.9</v>
      </c>
      <c r="FQ367" s="5">
        <v>0.69</v>
      </c>
      <c r="FR367" s="5">
        <f t="shared" si="31"/>
        <v>0.8</v>
      </c>
      <c r="FS367" s="5">
        <v>2E-3</v>
      </c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>
        <v>2.69</v>
      </c>
      <c r="GF367" s="2">
        <v>1.75</v>
      </c>
      <c r="GG367" s="2">
        <v>1.22</v>
      </c>
      <c r="GH367" s="2">
        <v>54.8</v>
      </c>
      <c r="GI367" s="2">
        <v>1.21</v>
      </c>
      <c r="GJ367" s="2">
        <v>44</v>
      </c>
      <c r="GK367" s="2">
        <v>0.98</v>
      </c>
      <c r="GL367" s="2">
        <v>38.5</v>
      </c>
      <c r="GM367" s="2">
        <v>22.4</v>
      </c>
      <c r="GN367" s="2">
        <v>16.100000000000001</v>
      </c>
      <c r="GO367" s="2">
        <v>1.34</v>
      </c>
      <c r="GP367" s="2"/>
      <c r="GQ367" s="2">
        <v>0.7</v>
      </c>
      <c r="GR367" s="2">
        <v>0.7</v>
      </c>
      <c r="GS367" s="3">
        <v>0.44</v>
      </c>
      <c r="GT367" s="2">
        <v>2E-3</v>
      </c>
      <c r="GU367" s="2">
        <v>0.9</v>
      </c>
      <c r="GV367" s="2">
        <v>0.5</v>
      </c>
      <c r="GW367" s="2">
        <v>0.6</v>
      </c>
      <c r="GX367" s="5">
        <f t="shared" si="32"/>
        <v>0.4</v>
      </c>
      <c r="GY367" s="2">
        <v>2E-3</v>
      </c>
    </row>
    <row r="368" spans="1:207" s="5" customFormat="1" ht="11.95" customHeight="1" x14ac:dyDescent="0.3">
      <c r="A368" s="10" t="s">
        <v>126</v>
      </c>
      <c r="B368" s="10" t="s">
        <v>434</v>
      </c>
      <c r="C368" s="12">
        <v>0.3</v>
      </c>
      <c r="D368" s="13" t="s">
        <v>415</v>
      </c>
      <c r="E368" s="14" t="s">
        <v>562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5">
        <v>2.65</v>
      </c>
      <c r="R368" s="15">
        <v>1.9</v>
      </c>
      <c r="S368" s="15">
        <v>1.65</v>
      </c>
      <c r="T368" s="16">
        <v>37.799999999999997</v>
      </c>
      <c r="U368" s="15">
        <v>0.61</v>
      </c>
      <c r="V368" s="16">
        <v>15.2</v>
      </c>
      <c r="W368" s="15">
        <v>0.66</v>
      </c>
      <c r="X368" s="16">
        <v>39.200000000000003</v>
      </c>
      <c r="Y368" s="16">
        <v>23.7</v>
      </c>
      <c r="Z368" s="16">
        <v>15.5</v>
      </c>
      <c r="AA368" s="15">
        <v>-0.55000000000000004</v>
      </c>
      <c r="AB368" s="15"/>
      <c r="AC368" s="15"/>
      <c r="AD368" s="4"/>
      <c r="AE368" s="15"/>
      <c r="AF368" s="4"/>
      <c r="AG368" s="6"/>
      <c r="AH368" s="6"/>
      <c r="AI368" s="2">
        <v>22.5</v>
      </c>
      <c r="AJ368" s="4">
        <v>23.8</v>
      </c>
      <c r="AK368" s="3">
        <v>0.23</v>
      </c>
      <c r="AL368" s="2">
        <v>7.5999999999999998E-2</v>
      </c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15">
        <v>2.65</v>
      </c>
      <c r="AY368" s="15">
        <v>1.84</v>
      </c>
      <c r="AZ368" s="15">
        <v>1.37</v>
      </c>
      <c r="BA368" s="16">
        <v>48.4</v>
      </c>
      <c r="BB368" s="15">
        <v>0.94</v>
      </c>
      <c r="BC368" s="16">
        <v>34.5</v>
      </c>
      <c r="BD368" s="15">
        <v>0.98</v>
      </c>
      <c r="BE368" s="16">
        <v>39.200000000000003</v>
      </c>
      <c r="BF368" s="16">
        <v>23.7</v>
      </c>
      <c r="BG368" s="16">
        <v>15.5</v>
      </c>
      <c r="BH368" s="15">
        <v>0.7</v>
      </c>
      <c r="BI368" s="4"/>
      <c r="BJ368" s="4">
        <v>5</v>
      </c>
      <c r="BK368" s="2">
        <v>5</v>
      </c>
      <c r="BL368" s="3">
        <v>0.35</v>
      </c>
      <c r="BM368" s="2">
        <v>1.9E-2</v>
      </c>
      <c r="BN368" s="20">
        <v>6.1499999999999999E-2</v>
      </c>
      <c r="BO368" s="21">
        <v>2.8600000000000001E-3</v>
      </c>
      <c r="BP368" s="5">
        <v>6.6533877132299405E-5</v>
      </c>
      <c r="BQ368" s="5">
        <v>100</v>
      </c>
      <c r="BR368" s="5">
        <v>0.71</v>
      </c>
      <c r="BS368" s="5">
        <v>4900</v>
      </c>
      <c r="BT368" s="5">
        <v>0.85099999999999998</v>
      </c>
      <c r="BU368" s="5">
        <v>5000</v>
      </c>
      <c r="BV368" s="5">
        <v>10</v>
      </c>
      <c r="BW368" s="5">
        <v>12</v>
      </c>
      <c r="BX368" s="2">
        <v>10</v>
      </c>
      <c r="BY368" s="2">
        <v>12</v>
      </c>
      <c r="BZ368" s="5">
        <v>31800</v>
      </c>
      <c r="CA368" s="5">
        <v>0.17</v>
      </c>
      <c r="CB368" s="5">
        <v>-0.7</v>
      </c>
      <c r="CC368" s="5">
        <v>2.6669999999999998</v>
      </c>
      <c r="CD368" s="5">
        <v>10</v>
      </c>
      <c r="CE368" s="2">
        <v>5.3</v>
      </c>
      <c r="CF368" s="2">
        <v>2.6</v>
      </c>
      <c r="CG368" s="2">
        <v>0.5</v>
      </c>
      <c r="CH368" s="2">
        <v>8.0000000000000002E-3</v>
      </c>
      <c r="CI368" s="2">
        <v>9</v>
      </c>
      <c r="CJ368" s="2">
        <v>8.0000000000000002E-3</v>
      </c>
      <c r="CK368" s="2">
        <v>9</v>
      </c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>
        <v>2.65</v>
      </c>
      <c r="CX368" s="2">
        <v>1.77</v>
      </c>
      <c r="CY368" s="2">
        <v>1.26</v>
      </c>
      <c r="CZ368" s="2">
        <v>52.5</v>
      </c>
      <c r="DA368" s="2">
        <v>1.1100000000000001</v>
      </c>
      <c r="DB368" s="2">
        <v>40.700000000000003</v>
      </c>
      <c r="DC368" s="2">
        <v>0.97</v>
      </c>
      <c r="DD368" s="2">
        <v>39.200000000000003</v>
      </c>
      <c r="DE368" s="2">
        <v>23.7</v>
      </c>
      <c r="DF368" s="2">
        <v>15.5</v>
      </c>
      <c r="DG368" s="2">
        <v>1.1000000000000001</v>
      </c>
      <c r="DH368" s="2"/>
      <c r="DI368" s="3">
        <v>3.1</v>
      </c>
      <c r="DJ368" s="2">
        <v>3.3</v>
      </c>
      <c r="DK368" s="3">
        <v>0.45</v>
      </c>
      <c r="DL368" s="2">
        <v>1.4E-2</v>
      </c>
      <c r="DM368" s="2"/>
      <c r="DN368" s="2"/>
      <c r="DO368" s="2"/>
      <c r="DP368" s="19"/>
      <c r="DX368" s="5">
        <v>2.65</v>
      </c>
      <c r="DY368" s="5">
        <v>1.75</v>
      </c>
      <c r="DZ368" s="5">
        <v>1.23</v>
      </c>
      <c r="EA368" s="5">
        <v>53.6</v>
      </c>
      <c r="EB368" s="5">
        <v>1.1599999999999999</v>
      </c>
      <c r="EC368" s="5">
        <v>42.4</v>
      </c>
      <c r="ED368" s="5">
        <v>0.97</v>
      </c>
      <c r="EE368" s="5">
        <v>39.200000000000003</v>
      </c>
      <c r="EF368" s="5">
        <v>23.7</v>
      </c>
      <c r="EG368" s="5">
        <v>15.5</v>
      </c>
      <c r="EH368" s="5">
        <v>1.21</v>
      </c>
      <c r="EJ368" s="22">
        <v>1.5</v>
      </c>
      <c r="EK368" s="22">
        <v>1.6</v>
      </c>
      <c r="EL368" s="22">
        <v>0.45</v>
      </c>
      <c r="EM368" s="5">
        <v>4.0000000000000001E-3</v>
      </c>
      <c r="EO368" s="2"/>
      <c r="EP368" s="2"/>
      <c r="EQ368" s="19"/>
      <c r="EY368" s="2">
        <v>2.65</v>
      </c>
      <c r="EZ368" s="2">
        <v>1.75</v>
      </c>
      <c r="FA368" s="2">
        <v>1.22</v>
      </c>
      <c r="FB368" s="2">
        <v>53.9</v>
      </c>
      <c r="FC368" s="2">
        <v>1.17</v>
      </c>
      <c r="FD368" s="2">
        <v>43.1</v>
      </c>
      <c r="FE368" s="2">
        <v>0.98</v>
      </c>
      <c r="FF368" s="2">
        <v>39.200000000000003</v>
      </c>
      <c r="FG368" s="2">
        <v>23.7</v>
      </c>
      <c r="FH368" s="2">
        <v>15.5</v>
      </c>
      <c r="FI368" s="2">
        <v>1.25</v>
      </c>
      <c r="FK368" s="22">
        <v>1.5</v>
      </c>
      <c r="FL368" s="22">
        <v>1.8</v>
      </c>
      <c r="FM368" s="22">
        <v>0.43</v>
      </c>
      <c r="FN368" s="5">
        <v>6.0000000000000001E-3</v>
      </c>
      <c r="FO368" s="5">
        <v>1.5</v>
      </c>
      <c r="FP368" s="5">
        <v>0.9</v>
      </c>
      <c r="FQ368" s="5">
        <v>0.6</v>
      </c>
      <c r="FR368" s="5">
        <f t="shared" si="31"/>
        <v>1.1000000000000001</v>
      </c>
      <c r="FS368" s="5">
        <v>3.0000000000000001E-3</v>
      </c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>
        <v>2.65</v>
      </c>
      <c r="GF368" s="2">
        <v>1.74</v>
      </c>
      <c r="GG368" s="2">
        <v>1.2</v>
      </c>
      <c r="GH368" s="2">
        <v>54.6</v>
      </c>
      <c r="GI368" s="2">
        <v>1.2</v>
      </c>
      <c r="GJ368" s="2">
        <v>44.6</v>
      </c>
      <c r="GK368" s="2">
        <v>0.98</v>
      </c>
      <c r="GL368" s="2">
        <v>39.200000000000003</v>
      </c>
      <c r="GM368" s="2">
        <v>23.7</v>
      </c>
      <c r="GN368" s="2">
        <v>15.5</v>
      </c>
      <c r="GO368" s="2">
        <v>1.35</v>
      </c>
      <c r="GP368" s="2"/>
      <c r="GQ368" s="2">
        <v>0.8</v>
      </c>
      <c r="GR368" s="2">
        <v>0.8</v>
      </c>
      <c r="GS368" s="3">
        <v>0.42</v>
      </c>
      <c r="GT368" s="2">
        <v>2E-3</v>
      </c>
      <c r="GU368" s="2">
        <v>0.7</v>
      </c>
      <c r="GV368" s="2">
        <v>0.4</v>
      </c>
      <c r="GW368" s="2">
        <v>0.53</v>
      </c>
      <c r="GX368" s="5">
        <f t="shared" si="32"/>
        <v>0.4</v>
      </c>
      <c r="GY368" s="2">
        <v>2E-3</v>
      </c>
    </row>
    <row r="369" spans="1:207" s="5" customFormat="1" ht="11.95" customHeight="1" x14ac:dyDescent="0.3">
      <c r="A369" s="10" t="s">
        <v>140</v>
      </c>
      <c r="B369" s="10" t="s">
        <v>436</v>
      </c>
      <c r="C369" s="12">
        <v>0.3</v>
      </c>
      <c r="D369" s="13" t="s">
        <v>415</v>
      </c>
      <c r="E369" s="14" t="s">
        <v>562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5">
        <v>2.67</v>
      </c>
      <c r="R369" s="15">
        <v>1.95</v>
      </c>
      <c r="S369" s="15">
        <v>1.7</v>
      </c>
      <c r="T369" s="16">
        <v>36.299999999999997</v>
      </c>
      <c r="U369" s="15">
        <v>0.56999999999999995</v>
      </c>
      <c r="V369" s="16">
        <v>14.7</v>
      </c>
      <c r="W369" s="15">
        <v>0.69</v>
      </c>
      <c r="X369" s="16">
        <v>37.799999999999997</v>
      </c>
      <c r="Y369" s="16">
        <v>23.1</v>
      </c>
      <c r="Z369" s="16">
        <v>14.7</v>
      </c>
      <c r="AA369" s="15">
        <v>-0.56999999999999995</v>
      </c>
      <c r="AB369" s="15"/>
      <c r="AC369" s="15"/>
      <c r="AD369" s="4"/>
      <c r="AE369" s="15"/>
      <c r="AF369" s="4"/>
      <c r="AG369" s="6"/>
      <c r="AH369" s="6"/>
      <c r="AI369" s="2">
        <v>21.8</v>
      </c>
      <c r="AJ369" s="4">
        <v>24.1</v>
      </c>
      <c r="AK369" s="3">
        <v>0.32</v>
      </c>
      <c r="AL369" s="2">
        <v>8.8999999999999996E-2</v>
      </c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15">
        <v>2.67</v>
      </c>
      <c r="AY369" s="15">
        <v>1.87</v>
      </c>
      <c r="AZ369" s="15">
        <v>1.42</v>
      </c>
      <c r="BA369" s="16">
        <v>47</v>
      </c>
      <c r="BB369" s="15">
        <v>0.89</v>
      </c>
      <c r="BC369" s="16">
        <v>32.1</v>
      </c>
      <c r="BD369" s="15">
        <v>0.97</v>
      </c>
      <c r="BE369" s="16">
        <v>37.799999999999997</v>
      </c>
      <c r="BF369" s="16">
        <v>23.1</v>
      </c>
      <c r="BG369" s="16">
        <v>14.7</v>
      </c>
      <c r="BH369" s="15">
        <v>0.61</v>
      </c>
      <c r="BI369" s="4"/>
      <c r="BJ369" s="4">
        <v>5.0999999999999996</v>
      </c>
      <c r="BK369" s="2">
        <v>5.0999999999999996</v>
      </c>
      <c r="BL369" s="3">
        <v>0.38</v>
      </c>
      <c r="BM369" s="2">
        <v>2.5999999999999999E-2</v>
      </c>
      <c r="BN369" s="20">
        <v>7.3400000000000007E-2</v>
      </c>
      <c r="BO369" s="21">
        <v>2.47E-3</v>
      </c>
      <c r="BP369" s="5">
        <v>1.00162876282259E-4</v>
      </c>
      <c r="BQ369" s="5">
        <v>100</v>
      </c>
      <c r="BR369" s="5">
        <v>0.72</v>
      </c>
      <c r="BS369" s="5">
        <v>5100</v>
      </c>
      <c r="BT369" s="5">
        <v>0.86</v>
      </c>
      <c r="BU369" s="5">
        <v>5900</v>
      </c>
      <c r="BV369" s="5">
        <v>12</v>
      </c>
      <c r="BW369" s="5">
        <v>14</v>
      </c>
      <c r="BX369" s="2">
        <v>12</v>
      </c>
      <c r="BY369" s="2">
        <v>14</v>
      </c>
      <c r="BZ369" s="5">
        <v>32500</v>
      </c>
      <c r="CA369" s="5">
        <v>0.21</v>
      </c>
      <c r="CB369" s="5">
        <v>-0.2</v>
      </c>
      <c r="CC369" s="5">
        <v>2.1669999999999998</v>
      </c>
      <c r="CD369" s="5">
        <v>6.9999999999999991</v>
      </c>
      <c r="CE369" s="2">
        <v>5.5</v>
      </c>
      <c r="CF369" s="2">
        <v>3.4</v>
      </c>
      <c r="CG369" s="2">
        <v>0.61</v>
      </c>
      <c r="CH369" s="2">
        <v>8.0000000000000002E-3</v>
      </c>
      <c r="CI369" s="2">
        <v>11</v>
      </c>
      <c r="CJ369" s="2">
        <v>8.0000000000000002E-3</v>
      </c>
      <c r="CK369" s="2">
        <v>11</v>
      </c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>
        <v>2.67</v>
      </c>
      <c r="CX369" s="2">
        <v>1.81</v>
      </c>
      <c r="CY369" s="2">
        <v>1.33</v>
      </c>
      <c r="CZ369" s="2">
        <v>50.3</v>
      </c>
      <c r="DA369" s="2">
        <v>1.01</v>
      </c>
      <c r="DB369" s="2">
        <v>36.4</v>
      </c>
      <c r="DC369" s="2">
        <v>0.96</v>
      </c>
      <c r="DD369" s="2">
        <v>37.799999999999997</v>
      </c>
      <c r="DE369" s="2">
        <v>23.1</v>
      </c>
      <c r="DF369" s="2">
        <v>14.7</v>
      </c>
      <c r="DG369" s="2">
        <v>0.9</v>
      </c>
      <c r="DH369" s="2"/>
      <c r="DI369" s="3">
        <v>2.7</v>
      </c>
      <c r="DJ369" s="2">
        <v>3</v>
      </c>
      <c r="DK369" s="3">
        <v>0.46</v>
      </c>
      <c r="DL369" s="2">
        <v>1.6E-2</v>
      </c>
      <c r="DM369" s="2"/>
      <c r="DN369" s="2"/>
      <c r="DO369" s="2"/>
      <c r="DP369" s="19"/>
      <c r="DX369" s="5">
        <v>2.67</v>
      </c>
      <c r="DY369" s="5">
        <v>1.81</v>
      </c>
      <c r="DZ369" s="5">
        <v>1.31</v>
      </c>
      <c r="EA369" s="5">
        <v>50.9</v>
      </c>
      <c r="EB369" s="5">
        <v>1.04</v>
      </c>
      <c r="EC369" s="5">
        <v>38</v>
      </c>
      <c r="ED369" s="5">
        <v>0.98</v>
      </c>
      <c r="EE369" s="5">
        <v>37.799999999999997</v>
      </c>
      <c r="EF369" s="5">
        <v>23.1</v>
      </c>
      <c r="EG369" s="5">
        <v>14.7</v>
      </c>
      <c r="EH369" s="5">
        <v>1.01</v>
      </c>
      <c r="EJ369" s="22">
        <v>1.3</v>
      </c>
      <c r="EK369" s="22">
        <v>1.4</v>
      </c>
      <c r="EL369" s="22">
        <v>0.43</v>
      </c>
      <c r="EM369" s="5">
        <v>6.0000000000000001E-3</v>
      </c>
      <c r="EO369" s="2"/>
      <c r="EP369" s="2"/>
      <c r="EQ369" s="19"/>
      <c r="EY369" s="2">
        <v>2.67</v>
      </c>
      <c r="EZ369" s="2">
        <v>1.78</v>
      </c>
      <c r="FA369" s="2">
        <v>1.27</v>
      </c>
      <c r="FB369" s="2">
        <v>52.3</v>
      </c>
      <c r="FC369" s="2">
        <v>1.1000000000000001</v>
      </c>
      <c r="FD369" s="2">
        <v>39.799999999999997</v>
      </c>
      <c r="FE369" s="2">
        <v>0.97</v>
      </c>
      <c r="FF369" s="2">
        <v>37.799999999999997</v>
      </c>
      <c r="FG369" s="2">
        <v>23.1</v>
      </c>
      <c r="FH369" s="2">
        <v>14.7</v>
      </c>
      <c r="FI369" s="2">
        <v>1.1399999999999999</v>
      </c>
      <c r="FK369" s="22">
        <v>1.4</v>
      </c>
      <c r="FL369" s="22">
        <v>1.5</v>
      </c>
      <c r="FM369" s="22">
        <v>0.45</v>
      </c>
      <c r="FN369" s="5">
        <v>6.0000000000000001E-3</v>
      </c>
      <c r="FO369" s="5">
        <v>1.4</v>
      </c>
      <c r="FP369" s="5">
        <v>0.8</v>
      </c>
      <c r="FQ369" s="5">
        <v>0.56999999999999995</v>
      </c>
      <c r="FR369" s="5">
        <f t="shared" si="31"/>
        <v>0.9</v>
      </c>
      <c r="FS369" s="5">
        <v>4.0000000000000001E-3</v>
      </c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>
        <v>2.67</v>
      </c>
      <c r="GF369" s="2">
        <v>1.77</v>
      </c>
      <c r="GG369" s="2">
        <v>1.25</v>
      </c>
      <c r="GH369" s="2">
        <v>53.2</v>
      </c>
      <c r="GI369" s="2">
        <v>1.1399999999999999</v>
      </c>
      <c r="GJ369" s="2">
        <v>41.8</v>
      </c>
      <c r="GK369" s="2">
        <v>0.98</v>
      </c>
      <c r="GL369" s="2">
        <v>37.799999999999997</v>
      </c>
      <c r="GM369" s="2">
        <v>23.1</v>
      </c>
      <c r="GN369" s="2">
        <v>14.7</v>
      </c>
      <c r="GO369" s="2">
        <v>1.27</v>
      </c>
      <c r="GP369" s="2"/>
      <c r="GQ369" s="2">
        <v>0.9</v>
      </c>
      <c r="GR369" s="2">
        <v>1</v>
      </c>
      <c r="GS369" s="3">
        <v>0.4</v>
      </c>
      <c r="GT369" s="2">
        <v>3.0000000000000001E-3</v>
      </c>
      <c r="GU369" s="2">
        <v>0.8</v>
      </c>
      <c r="GV369" s="2">
        <v>0.5</v>
      </c>
      <c r="GW369" s="2">
        <v>0.56999999999999995</v>
      </c>
      <c r="GX369" s="5">
        <f t="shared" si="32"/>
        <v>0.6</v>
      </c>
      <c r="GY369" s="2">
        <v>3.0000000000000001E-3</v>
      </c>
    </row>
    <row r="370" spans="1:207" s="5" customFormat="1" ht="11.95" customHeight="1" x14ac:dyDescent="0.3">
      <c r="A370" s="10" t="s">
        <v>71</v>
      </c>
      <c r="B370" s="10" t="s">
        <v>430</v>
      </c>
      <c r="C370" s="12">
        <v>0.1</v>
      </c>
      <c r="D370" s="13" t="s">
        <v>415</v>
      </c>
      <c r="E370" s="14" t="s">
        <v>562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15">
        <v>2.67</v>
      </c>
      <c r="R370" s="15">
        <v>1.91</v>
      </c>
      <c r="S370" s="15">
        <v>1.65</v>
      </c>
      <c r="T370" s="16">
        <v>38.1</v>
      </c>
      <c r="U370" s="15">
        <v>0.62</v>
      </c>
      <c r="V370" s="16">
        <v>15.6</v>
      </c>
      <c r="W370" s="15">
        <v>0.68</v>
      </c>
      <c r="X370" s="16">
        <v>37.5</v>
      </c>
      <c r="Y370" s="16">
        <v>22.1</v>
      </c>
      <c r="Z370" s="16">
        <v>15.4</v>
      </c>
      <c r="AA370" s="15">
        <v>-0.42</v>
      </c>
      <c r="AB370" s="15"/>
      <c r="AC370" s="15"/>
      <c r="AD370" s="4"/>
      <c r="AE370" s="15"/>
      <c r="AF370" s="4"/>
      <c r="AG370" s="6"/>
      <c r="AH370" s="6"/>
      <c r="AI370" s="4"/>
      <c r="AJ370" s="4"/>
      <c r="AK370" s="4"/>
      <c r="AL370" s="7"/>
      <c r="FR370" s="5" t="str">
        <f t="shared" si="31"/>
        <v/>
      </c>
      <c r="GX370" s="5" t="str">
        <f t="shared" si="32"/>
        <v/>
      </c>
    </row>
    <row r="371" spans="1:207" s="5" customFormat="1" ht="11.95" customHeight="1" x14ac:dyDescent="0.3">
      <c r="A371" s="10" t="s">
        <v>101</v>
      </c>
      <c r="B371" s="10" t="s">
        <v>432</v>
      </c>
      <c r="C371" s="12">
        <v>0.2</v>
      </c>
      <c r="D371" s="13" t="s">
        <v>415</v>
      </c>
      <c r="E371" s="14" t="s">
        <v>562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15">
        <v>2.65</v>
      </c>
      <c r="R371" s="15">
        <v>1.93</v>
      </c>
      <c r="S371" s="15">
        <v>1.67</v>
      </c>
      <c r="T371" s="16">
        <v>37.1</v>
      </c>
      <c r="U371" s="15">
        <v>0.59</v>
      </c>
      <c r="V371" s="16">
        <v>15.8</v>
      </c>
      <c r="W371" s="15">
        <v>0.71</v>
      </c>
      <c r="X371" s="16">
        <v>37.1</v>
      </c>
      <c r="Y371" s="16">
        <v>22.5</v>
      </c>
      <c r="Z371" s="16">
        <v>14.6</v>
      </c>
      <c r="AA371" s="15">
        <v>-0.46</v>
      </c>
      <c r="AB371" s="15"/>
      <c r="AC371" s="15"/>
      <c r="AD371" s="4"/>
      <c r="AE371" s="15"/>
      <c r="AF371" s="4"/>
      <c r="AG371" s="6"/>
      <c r="AH371" s="6"/>
      <c r="AI371" s="4"/>
      <c r="AJ371" s="4"/>
      <c r="AK371" s="4"/>
      <c r="AL371" s="4"/>
      <c r="FR371" s="5" t="str">
        <f t="shared" si="31"/>
        <v/>
      </c>
      <c r="GX371" s="5" t="str">
        <f t="shared" si="32"/>
        <v/>
      </c>
    </row>
    <row r="372" spans="1:207" s="5" customFormat="1" ht="11.95" customHeight="1" x14ac:dyDescent="0.3">
      <c r="A372" s="10" t="s">
        <v>125</v>
      </c>
      <c r="B372" s="10" t="s">
        <v>434</v>
      </c>
      <c r="C372" s="12">
        <v>0.1</v>
      </c>
      <c r="D372" s="13" t="s">
        <v>415</v>
      </c>
      <c r="E372" s="14" t="s">
        <v>562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15">
        <v>2.66</v>
      </c>
      <c r="R372" s="15">
        <v>1.93</v>
      </c>
      <c r="S372" s="15">
        <v>1.66</v>
      </c>
      <c r="T372" s="16">
        <v>37.5</v>
      </c>
      <c r="U372" s="15">
        <v>0.6</v>
      </c>
      <c r="V372" s="16">
        <v>16.100000000000001</v>
      </c>
      <c r="W372" s="15">
        <v>0.71</v>
      </c>
      <c r="X372" s="16">
        <v>37.1</v>
      </c>
      <c r="Y372" s="16">
        <v>22.2</v>
      </c>
      <c r="Z372" s="16">
        <v>14.9</v>
      </c>
      <c r="AA372" s="15">
        <v>-0.41</v>
      </c>
      <c r="AB372" s="15"/>
      <c r="AC372" s="15"/>
      <c r="AD372" s="4"/>
      <c r="AE372" s="15"/>
      <c r="AF372" s="4"/>
      <c r="AG372" s="6"/>
      <c r="AH372" s="6"/>
      <c r="AI372" s="4"/>
      <c r="AJ372" s="4"/>
      <c r="AK372" s="4"/>
      <c r="AL372" s="4"/>
      <c r="FR372" s="5" t="str">
        <f t="shared" si="31"/>
        <v/>
      </c>
      <c r="GX372" s="5" t="str">
        <f t="shared" si="32"/>
        <v/>
      </c>
    </row>
    <row r="373" spans="1:207" s="5" customFormat="1" ht="11.95" customHeight="1" x14ac:dyDescent="0.3">
      <c r="A373" s="10" t="s">
        <v>139</v>
      </c>
      <c r="B373" s="10" t="s">
        <v>436</v>
      </c>
      <c r="C373" s="12">
        <v>0.1</v>
      </c>
      <c r="D373" s="13" t="s">
        <v>415</v>
      </c>
      <c r="E373" s="14" t="s">
        <v>562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15">
        <v>2.68</v>
      </c>
      <c r="R373" s="15">
        <v>1.94</v>
      </c>
      <c r="S373" s="15">
        <v>1.67</v>
      </c>
      <c r="T373" s="16">
        <v>37.700000000000003</v>
      </c>
      <c r="U373" s="15">
        <v>0.61</v>
      </c>
      <c r="V373" s="16">
        <v>16.2</v>
      </c>
      <c r="W373" s="15">
        <v>0.72</v>
      </c>
      <c r="X373" s="16">
        <v>38.5</v>
      </c>
      <c r="Y373" s="16">
        <v>23.4</v>
      </c>
      <c r="Z373" s="16">
        <v>15.1</v>
      </c>
      <c r="AA373" s="15">
        <v>-0.48</v>
      </c>
      <c r="AB373" s="15"/>
      <c r="AC373" s="15"/>
      <c r="AD373" s="4"/>
      <c r="AE373" s="15"/>
      <c r="AF373" s="4"/>
      <c r="AG373" s="6"/>
      <c r="AH373" s="6"/>
      <c r="AI373" s="4"/>
      <c r="AJ373" s="4"/>
      <c r="AK373" s="4"/>
      <c r="AL373" s="4"/>
      <c r="FR373" s="5" t="str">
        <f t="shared" si="31"/>
        <v/>
      </c>
      <c r="GX373" s="5" t="str">
        <f t="shared" si="32"/>
        <v/>
      </c>
    </row>
    <row r="374" spans="1:207" s="5" customFormat="1" x14ac:dyDescent="0.3">
      <c r="A374" s="18"/>
      <c r="B374" s="18"/>
      <c r="AF374" s="19"/>
      <c r="FR374" s="5" t="str">
        <f t="shared" si="31"/>
        <v/>
      </c>
      <c r="GX374" s="5" t="str">
        <f t="shared" si="32"/>
        <v/>
      </c>
    </row>
    <row r="375" spans="1:207" s="5" customFormat="1" ht="13.6" customHeight="1" x14ac:dyDescent="0.3">
      <c r="A375" s="18"/>
      <c r="B375" s="18"/>
      <c r="AF375" s="19"/>
      <c r="FR375" s="5" t="str">
        <f t="shared" si="31"/>
        <v/>
      </c>
      <c r="GX375" s="5" t="str">
        <f t="shared" si="32"/>
        <v/>
      </c>
    </row>
    <row r="376" spans="1:207" s="5" customFormat="1" ht="13.6" customHeight="1" x14ac:dyDescent="0.3">
      <c r="A376" s="18"/>
      <c r="B376" s="18"/>
      <c r="AF376" s="19"/>
      <c r="FR376" s="5" t="str">
        <f t="shared" si="31"/>
        <v/>
      </c>
      <c r="GX376" s="5" t="str">
        <f t="shared" si="32"/>
        <v/>
      </c>
    </row>
    <row r="377" spans="1:207" s="93" customFormat="1" ht="13.6" customHeight="1" x14ac:dyDescent="0.3">
      <c r="A377" s="92"/>
      <c r="B377" s="92"/>
      <c r="E377" s="93" t="str">
        <f>E10</f>
        <v>1a_t</v>
      </c>
      <c r="R377" s="94">
        <f>AVERAGE(R10:R24)</f>
        <v>1.8625</v>
      </c>
      <c r="U377" s="94">
        <f>AVERAGE(U10:U24)</f>
        <v>0.78333333333333321</v>
      </c>
      <c r="V377" s="94">
        <f>AVERAGE(V10:V24)</f>
        <v>21.513333333333332</v>
      </c>
      <c r="AA377" s="94">
        <f>AVERAGE(AA10:AA24)</f>
        <v>-0.11166666666666669</v>
      </c>
      <c r="AF377" s="95"/>
      <c r="AJ377" s="94">
        <f>AVERAGE(AJ10:AJ24)</f>
        <v>14.166666666666666</v>
      </c>
      <c r="AK377" s="94">
        <f>AVERAGE(AK10:AK24)</f>
        <v>0.28166666666666668</v>
      </c>
      <c r="AL377" s="94">
        <f>AVERAGE(AL10:AL24)</f>
        <v>6.5500000000000003E-2</v>
      </c>
      <c r="AY377" s="94">
        <f>AVERAGE(AY10:AY24)</f>
        <v>1.891</v>
      </c>
      <c r="BB377" s="94">
        <f>AVERAGE(BB10:BB24)</f>
        <v>0.86</v>
      </c>
      <c r="BC377" s="94">
        <f>AVERAGE(BC10:BC24)</f>
        <v>31.940000000000005</v>
      </c>
      <c r="BH377" s="94">
        <f>AVERAGE(BH10:BH24)</f>
        <v>0.16400000000000003</v>
      </c>
      <c r="BK377" s="94">
        <f>AVERAGE(BK10:BK24)</f>
        <v>10.666666666666666</v>
      </c>
      <c r="BL377" s="94">
        <f>AVERAGE(BL10:BL24)</f>
        <v>0.34166666666666662</v>
      </c>
      <c r="BM377" s="94">
        <f>AVERAGE(BM10:BM24)</f>
        <v>4.766666666666667E-2</v>
      </c>
      <c r="CX377" s="94">
        <f>AVERAGE(CX10:CX24)</f>
        <v>1.8416666666666666</v>
      </c>
      <c r="DA377" s="94">
        <f>AVERAGE(DA10:DA24)</f>
        <v>0.94499999999999995</v>
      </c>
      <c r="DB377" s="94">
        <f>AVERAGE(DB10:DB24)</f>
        <v>35.35</v>
      </c>
      <c r="DG377" s="94">
        <f>AVERAGE(DG10:DG24)</f>
        <v>0.45666666666666672</v>
      </c>
      <c r="DJ377" s="94">
        <f>AVERAGE(DJ10:DJ24)</f>
        <v>7.7333333333333334</v>
      </c>
      <c r="DK377" s="94">
        <f>AVERAGE(DK10:DK24)</f>
        <v>0.37000000000000005</v>
      </c>
      <c r="DL377" s="94">
        <f>AVERAGE(DL10:DL24)</f>
        <v>4.2166666666666665E-2</v>
      </c>
      <c r="DY377" s="94">
        <f>AVERAGE(DY10:DY24)</f>
        <v>1.8066666666666666</v>
      </c>
      <c r="EB377" s="94">
        <f>AVERAGE(EB10:EB24)</f>
        <v>1.0266666666666666</v>
      </c>
      <c r="EC377" s="94">
        <f>AVERAGE(EC10:EC24)</f>
        <v>38.18333333333333</v>
      </c>
      <c r="EH377" s="94">
        <f>AVERAGE(EH10:EH24)</f>
        <v>0.61499999999999988</v>
      </c>
      <c r="EK377" s="94">
        <f>AVERAGE(EK10:EK24)</f>
        <v>4.7166666666666668</v>
      </c>
      <c r="EL377" s="94">
        <f>AVERAGE(EL10:EL24)</f>
        <v>0.38833333333333325</v>
      </c>
      <c r="EM377" s="94">
        <f>AVERAGE(EM10:EM24)</f>
        <v>2.583333333333333E-2</v>
      </c>
      <c r="EZ377" s="94">
        <f>AVERAGE(EZ10:EZ24)</f>
        <v>1.7750000000000001</v>
      </c>
      <c r="FC377" s="94">
        <f>AVERAGE(FC10:FC24)</f>
        <v>1.0966666666666667</v>
      </c>
      <c r="FD377" s="94">
        <f>AVERAGE(FD10:FD24)</f>
        <v>40.466666666666669</v>
      </c>
      <c r="FI377" s="94">
        <f>AVERAGE(FI10:FI24)</f>
        <v>0.73499999999999999</v>
      </c>
      <c r="FL377" s="94">
        <f>AVERAGE(FL10:FL24)</f>
        <v>4.7</v>
      </c>
      <c r="FM377" s="94">
        <f>AVERAGE(FM10:FM24)</f>
        <v>0.40666666666666668</v>
      </c>
      <c r="FN377" s="94">
        <f>AVERAGE(FN10:FN24)</f>
        <v>2.5333333333333329E-2</v>
      </c>
      <c r="FR377" s="94">
        <f>AVERAGE(FR10:FR24)</f>
        <v>3.9333333333333336</v>
      </c>
      <c r="FS377" s="94">
        <f>AVERAGE(FS10:FS24)</f>
        <v>2.1666666666666667E-2</v>
      </c>
      <c r="GF377" s="94">
        <f>AVERAGE(GF10:GF24)</f>
        <v>1.7783333333333335</v>
      </c>
      <c r="GI377" s="94">
        <f>AVERAGE(GI10:GI24)</f>
        <v>1.1083333333333334</v>
      </c>
      <c r="GJ377" s="94">
        <f>AVERAGE(GJ10:GJ24)</f>
        <v>41.5</v>
      </c>
      <c r="GO377" s="94">
        <f>AVERAGE(GO10:GO24)</f>
        <v>0.78666666666666663</v>
      </c>
      <c r="GR377" s="94">
        <f>AVERAGE(GR10:GR24)</f>
        <v>3.9666666666666668</v>
      </c>
      <c r="GS377" s="94">
        <f>AVERAGE(GS10:GS24)</f>
        <v>0.41333333333333333</v>
      </c>
      <c r="GT377" s="94">
        <f>AVERAGE(GT10:GT24)</f>
        <v>2.3166666666666669E-2</v>
      </c>
      <c r="GX377" s="94">
        <f>AVERAGE(GX10:GX24)</f>
        <v>3.1333333333333333</v>
      </c>
      <c r="GY377" s="94">
        <f>AVERAGE(GY10:GY24)</f>
        <v>1.9E-2</v>
      </c>
    </row>
    <row r="378" spans="1:207" s="5" customFormat="1" ht="13.6" customHeight="1" x14ac:dyDescent="0.3">
      <c r="A378" s="18"/>
      <c r="B378" s="18"/>
      <c r="E378" s="5" t="str">
        <f>E25</f>
        <v>1д_1д.1</v>
      </c>
      <c r="R378" s="24">
        <f>AVERAGE(R25:R37)</f>
        <v>1.9423076923076923</v>
      </c>
      <c r="U378" s="24">
        <f>AVERAGE(U25:U37)</f>
        <v>0.77615384615384619</v>
      </c>
      <c r="V378" s="24">
        <f>AVERAGE(V25:V37)</f>
        <v>28.415384615384614</v>
      </c>
      <c r="AA378" s="24">
        <f>AVERAGE(AA25:AA37)</f>
        <v>0.92307692307692313</v>
      </c>
      <c r="AF378" s="19"/>
      <c r="AJ378" s="24">
        <f>AVERAGE(AJ25:AJ37)</f>
        <v>4.5166666666666666</v>
      </c>
      <c r="AK378" s="24">
        <f>AVERAGE(AK25:AK37)</f>
        <v>0.33500000000000002</v>
      </c>
      <c r="AL378" s="24">
        <f>AVERAGE(AL25:AL37)</f>
        <v>1.7000000000000001E-2</v>
      </c>
      <c r="AY378" s="24">
        <f>AVERAGE(AY25:AY37)</f>
        <v>1.9416666666666667</v>
      </c>
      <c r="BB378" s="24">
        <f>AVERAGE(BB25:BB37)</f>
        <v>0.78250000000000008</v>
      </c>
      <c r="BC378" s="24">
        <f>AVERAGE(BC25:BC37)</f>
        <v>29</v>
      </c>
      <c r="BH378" s="24">
        <f>AVERAGE(BH25:BH37)</f>
        <v>1.0408333333333333</v>
      </c>
      <c r="BK378" s="24">
        <f>AVERAGE(BK25:BK37)</f>
        <v>4.6833333333333336</v>
      </c>
      <c r="BL378" s="24">
        <f>AVERAGE(BL25:BL37)</f>
        <v>0.32166666666666671</v>
      </c>
      <c r="BM378" s="24">
        <f>AVERAGE(BM25:BM37)</f>
        <v>1.5833333333333335E-2</v>
      </c>
      <c r="CX378" s="24">
        <f>AVERAGE(CX25:CX37)</f>
        <v>1.9266666666666665</v>
      </c>
      <c r="DA378" s="24">
        <f>AVERAGE(DA25:DA37)</f>
        <v>0.80333333333333323</v>
      </c>
      <c r="DB378" s="24">
        <f>AVERAGE(DB25:DB37)</f>
        <v>29.433333333333334</v>
      </c>
      <c r="DG378" s="24">
        <f>AVERAGE(DG25:DG37)</f>
        <v>1.1500000000000001</v>
      </c>
      <c r="DJ378" s="24">
        <f>AVERAGE(DJ25:DJ37)</f>
        <v>3.6500000000000004</v>
      </c>
      <c r="DK378" s="24">
        <f>AVERAGE(DK25:DK37)</f>
        <v>0.33499999999999996</v>
      </c>
      <c r="DL378" s="24">
        <f>AVERAGE(DL25:DL37)</f>
        <v>1.2666666666666666E-2</v>
      </c>
      <c r="DY378" s="24">
        <f>AVERAGE(DY25:DY37)</f>
        <v>1.92</v>
      </c>
      <c r="EB378" s="24">
        <f>AVERAGE(EB25:EB37)</f>
        <v>0.81666666666666676</v>
      </c>
      <c r="EC378" s="24">
        <f>AVERAGE(EC25:EC37)</f>
        <v>30.016666666666669</v>
      </c>
      <c r="EH378" s="24">
        <f>AVERAGE(EH25:EH37)</f>
        <v>1.2450000000000001</v>
      </c>
      <c r="EK378" s="24">
        <f>AVERAGE(EK25:EK37)</f>
        <v>2.0500000000000003</v>
      </c>
      <c r="EL378" s="24">
        <f>AVERAGE(EL25:EL37)</f>
        <v>0.34500000000000003</v>
      </c>
      <c r="EM378" s="24">
        <f>AVERAGE(EM25:EM37)</f>
        <v>8.9999999999999993E-3</v>
      </c>
      <c r="EZ378" s="24">
        <f>AVERAGE(EZ25:EZ37)</f>
        <v>1.905</v>
      </c>
      <c r="FC378" s="24">
        <f>AVERAGE(FC25:FC37)</f>
        <v>0.84333333333333327</v>
      </c>
      <c r="FD378" s="24">
        <f>AVERAGE(FD25:FD37)</f>
        <v>30.666666666666668</v>
      </c>
      <c r="FI378" s="24">
        <f>AVERAGE(FI25:FI37)</f>
        <v>1.3466666666666667</v>
      </c>
      <c r="FL378" s="24">
        <f>AVERAGE(FL25:FL37)</f>
        <v>2.1333333333333333</v>
      </c>
      <c r="FM378" s="24">
        <f>AVERAGE(FM25:FM37)</f>
        <v>0.32</v>
      </c>
      <c r="FN378" s="24">
        <f>AVERAGE(FN25:FN37)</f>
        <v>9.1666666666666667E-3</v>
      </c>
      <c r="FR378" s="24">
        <f>AVERAGE(FR25:FR37)</f>
        <v>1.4000000000000001</v>
      </c>
      <c r="FS378" s="24">
        <f>AVERAGE(FS25:FS37)</f>
        <v>7.1666666666666658E-3</v>
      </c>
      <c r="GF378" s="24">
        <f>AVERAGE(GF25:GF37)</f>
        <v>1.9166666666666667</v>
      </c>
      <c r="GI378" s="24">
        <f>AVERAGE(GI25:GI37)</f>
        <v>0.83333333333333337</v>
      </c>
      <c r="GJ378" s="24">
        <f>AVERAGE(GJ25:GJ37)</f>
        <v>30.783333333333331</v>
      </c>
      <c r="GO378" s="24">
        <f>AVERAGE(GO25:GO37)</f>
        <v>1.365</v>
      </c>
      <c r="GR378" s="24">
        <f>AVERAGE(GR25:GR37)</f>
        <v>1.75</v>
      </c>
      <c r="GS378" s="24">
        <f>AVERAGE(GS25:GS37)</f>
        <v>0.33333333333333331</v>
      </c>
      <c r="GT378" s="24">
        <f>AVERAGE(GT25:GT37)</f>
        <v>7.1666666666666658E-3</v>
      </c>
      <c r="GX378" s="24">
        <f>AVERAGE(GX25:GX37)</f>
        <v>1.0666666666666667</v>
      </c>
      <c r="GY378" s="24">
        <f>AVERAGE(GY25:GY37)</f>
        <v>5.0000000000000001E-3</v>
      </c>
    </row>
    <row r="379" spans="1:207" s="5" customFormat="1" ht="13.6" customHeight="1" x14ac:dyDescent="0.3">
      <c r="A379" s="18"/>
      <c r="B379" s="18"/>
      <c r="E379" s="5" t="str">
        <f>E38</f>
        <v>21а_1с</v>
      </c>
      <c r="R379" s="24">
        <f>AVERAGE(R38:R76)</f>
        <v>2.0276923076923081</v>
      </c>
      <c r="U379" s="24">
        <f>AVERAGE(U38:U76)</f>
        <v>0.63794871794871799</v>
      </c>
      <c r="V379" s="24">
        <f>AVERAGE(V38:V76)</f>
        <v>22.071794871794879</v>
      </c>
      <c r="AA379" s="24">
        <f>AVERAGE(AA38:AA76)</f>
        <v>7.6153846153846141E-2</v>
      </c>
      <c r="AF379" s="19"/>
      <c r="AJ379" s="24">
        <f>AVERAGE(AJ38:AJ76)</f>
        <v>14.733333333333333</v>
      </c>
      <c r="AK379" s="24">
        <f>AVERAGE(AK38:AK76)</f>
        <v>0.29666666666666669</v>
      </c>
      <c r="AL379" s="24">
        <f>AVERAGE(AL38:AL76)</f>
        <v>6.1666666666666668E-2</v>
      </c>
      <c r="AY379" s="24">
        <f>AVERAGE(AY38:AY76)</f>
        <v>2.036111111111111</v>
      </c>
      <c r="BB379" s="24">
        <f>AVERAGE(BB38:BB76)</f>
        <v>0.64444444444444438</v>
      </c>
      <c r="BC379" s="24">
        <f>AVERAGE(BC38:BC76)</f>
        <v>23.305555555555557</v>
      </c>
      <c r="BH379" s="24">
        <f>AVERAGE(BH38:BH76)</f>
        <v>0.19166666666666665</v>
      </c>
      <c r="BK379" s="24">
        <f>AVERAGE(BK38:BK76)</f>
        <v>11.816666666666668</v>
      </c>
      <c r="BL379" s="24">
        <f>AVERAGE(BL38:BL76)</f>
        <v>0.33333333333333331</v>
      </c>
      <c r="BM379" s="24">
        <f>AVERAGE(BM38:BM76)</f>
        <v>5.0333333333333334E-2</v>
      </c>
      <c r="CX379" s="24">
        <f>AVERAGE(CX38:CX76)</f>
        <v>1.9333333333333333</v>
      </c>
      <c r="DA379" s="24">
        <f>AVERAGE(DA38:DA76)</f>
        <v>0.82333333333333336</v>
      </c>
      <c r="DB379" s="24">
        <f>AVERAGE(DB38:DB76)</f>
        <v>29.5</v>
      </c>
      <c r="DG379" s="24">
        <f>AVERAGE(DG38:DG76)</f>
        <v>0.52666666666666673</v>
      </c>
      <c r="DJ379" s="24">
        <f>AVERAGE(DJ38:DJ76)</f>
        <v>9.1666666666666661</v>
      </c>
      <c r="DK379" s="24">
        <f>AVERAGE(DK38:DK76)</f>
        <v>0.37166666666666665</v>
      </c>
      <c r="DL379" s="24">
        <f>AVERAGE(DL38:DL76)</f>
        <v>3.9166666666666669E-2</v>
      </c>
      <c r="DY379" s="24">
        <f>AVERAGE(DY38:DY76)</f>
        <v>1.89</v>
      </c>
      <c r="EB379" s="24">
        <f>AVERAGE(EB38:EB76)</f>
        <v>0.91</v>
      </c>
      <c r="EC379" s="24">
        <f>AVERAGE(EC38:EC76)</f>
        <v>32.916666666666664</v>
      </c>
      <c r="EH379" s="24">
        <f>AVERAGE(EH38:EH76)</f>
        <v>0.75</v>
      </c>
      <c r="EK379" s="24">
        <f>AVERAGE(EK38:EK76)</f>
        <v>3.5</v>
      </c>
      <c r="EL379" s="24">
        <f>AVERAGE(EL38:EL76)</f>
        <v>0.39999999999999997</v>
      </c>
      <c r="EM379" s="24">
        <f>AVERAGE(EM38:EM76)</f>
        <v>1.95E-2</v>
      </c>
      <c r="EZ379" s="24">
        <f>AVERAGE(EZ38:EZ76)</f>
        <v>1.8941666666666668</v>
      </c>
      <c r="FC379" s="24">
        <f>AVERAGE(FC38:FC76)</f>
        <v>0.91166666666666663</v>
      </c>
      <c r="FD379" s="24">
        <f>AVERAGE(FD38:FD76)</f>
        <v>32.900000000000006</v>
      </c>
      <c r="FI379" s="24">
        <f>AVERAGE(FI38:FI76)</f>
        <v>0.86166666666666669</v>
      </c>
      <c r="FL379" s="24">
        <f>AVERAGE(FL38:FL76)</f>
        <v>3.5999999999999996</v>
      </c>
      <c r="FM379" s="24">
        <f>AVERAGE(FM38:FM76)</f>
        <v>0.41166666666666668</v>
      </c>
      <c r="FN379" s="24">
        <f>AVERAGE(FN38:FN76)</f>
        <v>1.9833333333333331E-2</v>
      </c>
      <c r="FR379" s="24">
        <f>AVERAGE(FR38:FR76)</f>
        <v>2.5666666666666664</v>
      </c>
      <c r="FS379" s="24">
        <f>AVERAGE(FS38:FS76)</f>
        <v>1.6666666666666666E-2</v>
      </c>
      <c r="GF379" s="24">
        <f>AVERAGE(GF38:GF76)</f>
        <v>1.8925000000000001</v>
      </c>
      <c r="GI379" s="24">
        <f>AVERAGE(GI38:GI76)</f>
        <v>0.91666666666666685</v>
      </c>
      <c r="GJ379" s="24">
        <f>AVERAGE(GJ38:GJ76)</f>
        <v>33.266666666666666</v>
      </c>
      <c r="GO379" s="24">
        <f>AVERAGE(GO38:GO76)</f>
        <v>0.89666666666666661</v>
      </c>
      <c r="GR379" s="24">
        <f>AVERAGE(GR38:GR76)</f>
        <v>2.8333333333333335</v>
      </c>
      <c r="GS379" s="24">
        <f>AVERAGE(GS38:GS76)</f>
        <v>0.41499999999999998</v>
      </c>
      <c r="GT379" s="24">
        <f>AVERAGE(GT38:GT76)</f>
        <v>1.6833333333333336E-2</v>
      </c>
      <c r="GX379" s="24">
        <f>AVERAGE(GX38:GX76)</f>
        <v>1.95</v>
      </c>
      <c r="GY379" s="24">
        <f>AVERAGE(GY38:GY76)</f>
        <v>1.4333333333333335E-2</v>
      </c>
    </row>
    <row r="380" spans="1:207" s="5" customFormat="1" ht="13.6" customHeight="1" x14ac:dyDescent="0.3">
      <c r="A380" s="18"/>
      <c r="B380" s="18"/>
      <c r="E380" s="5" t="str">
        <f>E77</f>
        <v>22а_1с_г.д</v>
      </c>
      <c r="R380" s="24">
        <f>AVERAGE(R77:R97)</f>
        <v>1.945714285714286</v>
      </c>
      <c r="U380" s="24">
        <f>AVERAGE(U77:U97)</f>
        <v>0.79714285714285726</v>
      </c>
      <c r="V380" s="24">
        <f>AVERAGE(V77:V97)</f>
        <v>28.24285714285714</v>
      </c>
      <c r="AA380" s="24">
        <f>AVERAGE(AA77:AA97)</f>
        <v>0.41714285714285715</v>
      </c>
      <c r="AF380" s="19"/>
      <c r="AJ380" s="24">
        <f>AVERAGE(AJ77:AJ97)</f>
        <v>9.6333333333333329</v>
      </c>
      <c r="AK380" s="24">
        <f>AVERAGE(AK77:AK97)</f>
        <v>0.36833333333333323</v>
      </c>
      <c r="AL380" s="24">
        <f>AVERAGE(AL77:AL97)</f>
        <v>4.3166666666666666E-2</v>
      </c>
      <c r="AY380" s="24">
        <f>AVERAGE(AY77:AY97)</f>
        <v>1.951111111111111</v>
      </c>
      <c r="BB380" s="24">
        <f>AVERAGE(BB77:BB97)</f>
        <v>0.80944444444444441</v>
      </c>
      <c r="BC380" s="24">
        <f>AVERAGE(BC77:BC97)</f>
        <v>29.455555555555552</v>
      </c>
      <c r="BH380" s="24">
        <f>AVERAGE(BH77:BH97)</f>
        <v>0.51500000000000012</v>
      </c>
      <c r="BK380" s="24">
        <f>AVERAGE(BK77:BK97)</f>
        <v>8.7999999999999989</v>
      </c>
      <c r="BL380" s="24">
        <f>AVERAGE(BL77:BL97)</f>
        <v>0.37333333333333335</v>
      </c>
      <c r="BM380" s="24">
        <f>AVERAGE(BM77:BM97)</f>
        <v>3.3666666666666657E-2</v>
      </c>
      <c r="CX380" s="24">
        <f>AVERAGE(CX77:CX97)</f>
        <v>1.8999999999999997</v>
      </c>
      <c r="DA380" s="24">
        <f>AVERAGE(DA77:DA97)</f>
        <v>0.89499999999999991</v>
      </c>
      <c r="DB380" s="24">
        <f>AVERAGE(DB77:DB97)</f>
        <v>32.549999999999997</v>
      </c>
      <c r="DG380" s="24">
        <f>AVERAGE(DG77:DG97)</f>
        <v>0.74833333333333341</v>
      </c>
      <c r="DJ380" s="24">
        <f>AVERAGE(DJ77:DJ97)</f>
        <v>6.8666666666666671</v>
      </c>
      <c r="DK380" s="24">
        <f>AVERAGE(DK77:DK97)</f>
        <v>0.3833333333333333</v>
      </c>
      <c r="DL380" s="24">
        <f>AVERAGE(DL77:DL97)</f>
        <v>2.5999999999999999E-2</v>
      </c>
      <c r="DY380" s="24">
        <f>AVERAGE(DY77:DY97)</f>
        <v>1.875</v>
      </c>
      <c r="EB380" s="24">
        <f>AVERAGE(EB77:EB97)</f>
        <v>0.93833333333333335</v>
      </c>
      <c r="EC380" s="24">
        <f>AVERAGE(EC77:EC97)</f>
        <v>33.799999999999997</v>
      </c>
      <c r="EH380" s="24">
        <f>AVERAGE(EH77:EH97)</f>
        <v>0.84333333333333338</v>
      </c>
      <c r="EK380" s="24">
        <f>AVERAGE(EK77:EK97)</f>
        <v>2.4</v>
      </c>
      <c r="EL380" s="24">
        <f>AVERAGE(EL77:EL97)</f>
        <v>0.41833333333333328</v>
      </c>
      <c r="EM380" s="24">
        <f>AVERAGE(EM77:EM97)</f>
        <v>1.6E-2</v>
      </c>
      <c r="EZ380" s="24">
        <f>AVERAGE(EZ77:EZ97)</f>
        <v>1.8591666666666662</v>
      </c>
      <c r="FC380" s="24">
        <f>AVERAGE(FC77:FC97)</f>
        <v>0.99166666666666659</v>
      </c>
      <c r="FD380" s="24">
        <f>AVERAGE(FD77:FD97)</f>
        <v>35.733333333333334</v>
      </c>
      <c r="FI380" s="24">
        <f>AVERAGE(FI77:FI97)</f>
        <v>0.90083333333333337</v>
      </c>
      <c r="FL380" s="24">
        <f>AVERAGE(FL77:FL97)</f>
        <v>2.5</v>
      </c>
      <c r="FM380" s="24">
        <f>AVERAGE(FM77:FM97)</f>
        <v>0.42166666666666669</v>
      </c>
      <c r="FN380" s="24">
        <f>AVERAGE(FN77:FN97)</f>
        <v>1.5833333333333335E-2</v>
      </c>
      <c r="FR380" s="24">
        <f>AVERAGE(FR77:FR97)</f>
        <v>1.75</v>
      </c>
      <c r="FS380" s="24">
        <f>AVERAGE(FS77:FS97)</f>
        <v>1.4833333333333332E-2</v>
      </c>
      <c r="GF380" s="24">
        <f>AVERAGE(GF77:GF97)</f>
        <v>1.8574999999999999</v>
      </c>
      <c r="GI380" s="24">
        <f>AVERAGE(GI77:GI97)</f>
        <v>1.0024999999999997</v>
      </c>
      <c r="GJ380" s="24">
        <f>AVERAGE(GJ77:GJ97)</f>
        <v>36.291666666666664</v>
      </c>
      <c r="GO380" s="24">
        <f>AVERAGE(GO77:GO97)</f>
        <v>0.94333333333333336</v>
      </c>
      <c r="GR380" s="24">
        <f>AVERAGE(GR77:GR97)</f>
        <v>1.9833333333333334</v>
      </c>
      <c r="GS380" s="24">
        <f>AVERAGE(GS77:GS97)</f>
        <v>0.4316666666666667</v>
      </c>
      <c r="GT380" s="24">
        <f>AVERAGE(GT77:GT97)</f>
        <v>1.4E-2</v>
      </c>
      <c r="GX380" s="24">
        <f>AVERAGE(GX77:GX97)</f>
        <v>1.3166666666666667</v>
      </c>
      <c r="GY380" s="24">
        <f>AVERAGE(GY77:GY97)</f>
        <v>1.1666666666666667E-2</v>
      </c>
    </row>
    <row r="381" spans="1:207" s="5" customFormat="1" ht="13.6" customHeight="1" x14ac:dyDescent="0.3">
      <c r="A381" s="18"/>
      <c r="B381" s="18"/>
      <c r="E381" s="5" t="str">
        <f>E98</f>
        <v>25_1</v>
      </c>
      <c r="R381" s="24">
        <f>AVERAGE(R98:R152)</f>
        <v>1.940727272727272</v>
      </c>
      <c r="U381" s="24">
        <f>AVERAGE(U98:U152)</f>
        <v>0.78727272727272735</v>
      </c>
      <c r="V381" s="24">
        <f>AVERAGE(V98:V152)</f>
        <v>27.436363636363641</v>
      </c>
      <c r="AA381" s="24">
        <f>AVERAGE(AA98:AA152)</f>
        <v>6.7272727272727276E-3</v>
      </c>
      <c r="AF381" s="19"/>
      <c r="AJ381" s="24">
        <f>AVERAGE(AJ98:AJ152)</f>
        <v>18.816666666666666</v>
      </c>
      <c r="AK381" s="24">
        <f>AVERAGE(AK98:AK152)</f>
        <v>0.28833333333333333</v>
      </c>
      <c r="AL381" s="24">
        <f>AVERAGE(AL98:AL152)</f>
        <v>9.3666666666666662E-2</v>
      </c>
      <c r="AY381" s="24">
        <f>AVERAGE(AY98:AY152)</f>
        <v>1.9555555555555557</v>
      </c>
      <c r="BB381" s="24">
        <f>AVERAGE(BB98:BB152)</f>
        <v>0.78666666666666674</v>
      </c>
      <c r="BC381" s="24">
        <f>AVERAGE(BC98:BC152)</f>
        <v>28.344444444444445</v>
      </c>
      <c r="BH381" s="24">
        <f>AVERAGE(BH98:BH152)</f>
        <v>5.6111111111111112E-2</v>
      </c>
      <c r="BK381" s="24">
        <f>AVERAGE(BK98:BK152)</f>
        <v>15.833333333333334</v>
      </c>
      <c r="BL381" s="24">
        <f>AVERAGE(BL98:BL152)</f>
        <v>0.27500000000000002</v>
      </c>
      <c r="BM381" s="24">
        <f>AVERAGE(BM98:BM152)</f>
        <v>7.85E-2</v>
      </c>
      <c r="CX381" s="24">
        <f>AVERAGE(CX98:CX152)</f>
        <v>1.92</v>
      </c>
      <c r="DA381" s="24">
        <f>AVERAGE(DA98:DA152)</f>
        <v>0.86333333333333329</v>
      </c>
      <c r="DB381" s="24">
        <f>AVERAGE(DB98:DB152)</f>
        <v>31.233333333333334</v>
      </c>
      <c r="DG381" s="24">
        <f>AVERAGE(DG98:DG152)</f>
        <v>0.19833333333333336</v>
      </c>
      <c r="DJ381" s="24">
        <f>AVERAGE(DJ98:DJ152)</f>
        <v>15.133333333333335</v>
      </c>
      <c r="DK381" s="24">
        <f>AVERAGE(DK98:DK152)</f>
        <v>0.33833333333333337</v>
      </c>
      <c r="DL381" s="24">
        <f>AVERAGE(DL98:DL152)</f>
        <v>6.6666666666666666E-2</v>
      </c>
      <c r="DY381" s="24">
        <f>AVERAGE(DY98:DY152)</f>
        <v>1.885</v>
      </c>
      <c r="EB381" s="24">
        <f>AVERAGE(EB98:EB152)</f>
        <v>0.92833333333333323</v>
      </c>
      <c r="EC381" s="24">
        <f>AVERAGE(EC98:EC152)</f>
        <v>33.300000000000004</v>
      </c>
      <c r="EH381" s="24">
        <f>AVERAGE(EH98:EH152)</f>
        <v>0.28999999999999998</v>
      </c>
      <c r="EK381" s="24">
        <f>AVERAGE(EK98:EK152)</f>
        <v>9.7999999999999989</v>
      </c>
      <c r="EL381" s="24">
        <f>AVERAGE(EL98:EL152)</f>
        <v>0.37666666666666671</v>
      </c>
      <c r="EM381" s="24">
        <f>AVERAGE(EM98:EM152)</f>
        <v>3.7999999999999999E-2</v>
      </c>
      <c r="EZ381" s="24">
        <f>AVERAGE(EZ98:EZ152)</f>
        <v>1.8483333333333334</v>
      </c>
      <c r="FC381" s="24">
        <f>AVERAGE(FC98:FC152)</f>
        <v>1.0116666666666665</v>
      </c>
      <c r="FD381" s="24">
        <f>AVERAGE(FD98:FD152)</f>
        <v>36.541666666666664</v>
      </c>
      <c r="FI381" s="24">
        <f>AVERAGE(FI98:FI152)</f>
        <v>0.38666666666666666</v>
      </c>
      <c r="FL381" s="24">
        <f>AVERAGE(FL98:FL152)</f>
        <v>9.7833333333333332</v>
      </c>
      <c r="FM381" s="24">
        <f>AVERAGE(FM98:FM152)</f>
        <v>0.37166666666666665</v>
      </c>
      <c r="FN381" s="24">
        <f>AVERAGE(FN98:FN152)</f>
        <v>3.7499999999999999E-2</v>
      </c>
      <c r="FR381" s="24">
        <f>AVERAGE(FR98:FR152)</f>
        <v>8.4</v>
      </c>
      <c r="FS381" s="24">
        <f>AVERAGE(FS98:FS152)</f>
        <v>3.216666666666667E-2</v>
      </c>
      <c r="GF381" s="24">
        <f>AVERAGE(GF98:GF152)</f>
        <v>1.8433333333333335</v>
      </c>
      <c r="GI381" s="24">
        <f>AVERAGE(GI98:GI152)</f>
        <v>1.0275000000000001</v>
      </c>
      <c r="GJ381" s="24">
        <f>AVERAGE(GJ98:GJ152)</f>
        <v>37.233333333333327</v>
      </c>
      <c r="GO381" s="24">
        <f>AVERAGE(GO98:GO152)</f>
        <v>0.41666666666666669</v>
      </c>
      <c r="GR381" s="24">
        <f>AVERAGE(GR98:GR152)</f>
        <v>9.6666666666666661</v>
      </c>
      <c r="GS381" s="24">
        <f>AVERAGE(GS98:GS152)</f>
        <v>0.37166666666666665</v>
      </c>
      <c r="GT381" s="24">
        <f>AVERAGE(GT98:GT152)</f>
        <v>3.3166666666666671E-2</v>
      </c>
      <c r="GX381" s="24">
        <f>AVERAGE(GX98:GX152)</f>
        <v>8.0333333333333332</v>
      </c>
      <c r="GY381" s="24">
        <f>AVERAGE(GY98:GY152)</f>
        <v>2.8666666666666663E-2</v>
      </c>
    </row>
    <row r="382" spans="1:207" s="5" customFormat="1" ht="13.6" customHeight="1" x14ac:dyDescent="0.3">
      <c r="A382" s="18"/>
      <c r="B382" s="18"/>
      <c r="E382" s="5" t="str">
        <f>E153</f>
        <v>58_3а</v>
      </c>
      <c r="R382" s="24">
        <f>AVERAGE(R153:R215)</f>
        <v>2.0044444444444443</v>
      </c>
      <c r="U382" s="24">
        <f>AVERAGE(U153:U215)</f>
        <v>0.70714285714285707</v>
      </c>
      <c r="V382" s="24">
        <f>AVERAGE(V153:V215)</f>
        <v>24.817460317460323</v>
      </c>
      <c r="AA382" s="24">
        <f>AVERAGE(AA153:AA215)</f>
        <v>-0.25333333333333335</v>
      </c>
      <c r="AF382" s="19"/>
      <c r="AJ382" s="24">
        <f>AVERAGE(AJ153:AJ215)</f>
        <v>26.416666666666668</v>
      </c>
      <c r="AK382" s="24">
        <f>AVERAGE(AK153:AK215)</f>
        <v>0.22833333333333336</v>
      </c>
      <c r="AL382" s="24">
        <f>AVERAGE(AL153:AL215)</f>
        <v>0.16183333333333336</v>
      </c>
      <c r="AY382" s="24">
        <f>AVERAGE(AY153:AY215)</f>
        <v>1.9833333333333332</v>
      </c>
      <c r="BB382" s="24">
        <f>AVERAGE(BB153:BB215)</f>
        <v>0.75499999999999989</v>
      </c>
      <c r="BC382" s="24">
        <f>AVERAGE(BC153:BC215)</f>
        <v>27.183333333333334</v>
      </c>
      <c r="BH382" s="24">
        <f>AVERAGE(BH153:BH215)</f>
        <v>-0.13611111111111113</v>
      </c>
      <c r="BK382" s="24">
        <f>AVERAGE(BK153:BK215)</f>
        <v>23.916666666666668</v>
      </c>
      <c r="BL382" s="24">
        <f>AVERAGE(BL153:BL215)</f>
        <v>0.25333333333333335</v>
      </c>
      <c r="BM382" s="24">
        <f>AVERAGE(BM153:BM215)</f>
        <v>0.14600000000000002</v>
      </c>
      <c r="CX382" s="24">
        <f>AVERAGE(CX153:CX215)</f>
        <v>1.8766666666666669</v>
      </c>
      <c r="DA382" s="24">
        <f>AVERAGE(DA153:DA215)</f>
        <v>0.96833333333333327</v>
      </c>
      <c r="DB382" s="24">
        <f>AVERAGE(DB153:DB215)</f>
        <v>34.9</v>
      </c>
      <c r="DG382" s="24">
        <f>AVERAGE(DG153:DG215)</f>
        <v>0.12833333333333335</v>
      </c>
      <c r="DJ382" s="24">
        <f>AVERAGE(DJ153:DJ215)</f>
        <v>18.95</v>
      </c>
      <c r="DK382" s="24">
        <f>AVERAGE(DK153:DK215)</f>
        <v>0.315</v>
      </c>
      <c r="DL382" s="24">
        <f>AVERAGE(DL153:DL215)</f>
        <v>8.4000000000000005E-2</v>
      </c>
      <c r="DY382" s="24">
        <f>AVERAGE(DY153:DY215)</f>
        <v>1.8333333333333333</v>
      </c>
      <c r="EB382" s="24">
        <f>AVERAGE(EB153:EB215)</f>
        <v>1.0533333333333332</v>
      </c>
      <c r="EC382" s="24">
        <f>AVERAGE(EC153:EC215)</f>
        <v>37.6</v>
      </c>
      <c r="EH382" s="24">
        <f>AVERAGE(EH153:EH215)</f>
        <v>0.24</v>
      </c>
      <c r="EK382" s="24">
        <f>AVERAGE(EK153:EK215)</f>
        <v>8.7999999999999989</v>
      </c>
      <c r="EL382" s="24">
        <f>AVERAGE(EL153:EL215)</f>
        <v>0.34666666666666668</v>
      </c>
      <c r="EM382" s="24">
        <f>AVERAGE(EM153:EM215)</f>
        <v>3.6666666666666667E-2</v>
      </c>
      <c r="EZ382" s="24">
        <f>AVERAGE(EZ153:EZ215)</f>
        <v>1.7941666666666667</v>
      </c>
      <c r="FC382" s="24">
        <f>AVERAGE(FC153:FC215)</f>
        <v>1.1566666666666665</v>
      </c>
      <c r="FD382" s="24">
        <f>AVERAGE(FD153:FD215)</f>
        <v>41.483333333333334</v>
      </c>
      <c r="FI382" s="24">
        <f>AVERAGE(FI153:FI215)</f>
        <v>0.46833333333333327</v>
      </c>
      <c r="FL382" s="24">
        <f>AVERAGE(FL153:FL215)</f>
        <v>8.7333333333333343</v>
      </c>
      <c r="FM382" s="24">
        <f>AVERAGE(FM153:FM215)</f>
        <v>0.37999999999999995</v>
      </c>
      <c r="FN382" s="24">
        <f>AVERAGE(FN153:FN215)</f>
        <v>3.6333333333333336E-2</v>
      </c>
      <c r="FR382" s="24">
        <f>AVERAGE(FR153:FR215)</f>
        <v>6.9833333333333316</v>
      </c>
      <c r="FS382" s="24">
        <f>AVERAGE(FS153:FS215)</f>
        <v>2.4833333333333332E-2</v>
      </c>
      <c r="GF382" s="24">
        <f>AVERAGE(GF153:GF215)</f>
        <v>1.7883333333333333</v>
      </c>
      <c r="GI382" s="24">
        <f>AVERAGE(GI153:GI215)</f>
        <v>1.1783333333333335</v>
      </c>
      <c r="GJ382" s="24">
        <f>AVERAGE(GJ153:GJ215)</f>
        <v>42.43333333333333</v>
      </c>
      <c r="GO382" s="24">
        <f>AVERAGE(GO153:GO215)</f>
        <v>0.50749999999999995</v>
      </c>
      <c r="GR382" s="24">
        <f>AVERAGE(GR153:GR215)</f>
        <v>8.3999999999999986</v>
      </c>
      <c r="GS382" s="24">
        <f>AVERAGE(GS153:GS215)</f>
        <v>0.39166666666666666</v>
      </c>
      <c r="GT382" s="24">
        <f>AVERAGE(GT153:GT215)</f>
        <v>2.816666666666667E-2</v>
      </c>
      <c r="GX382" s="24">
        <f>AVERAGE(GX153:GX215)</f>
        <v>6.3999999999999995</v>
      </c>
      <c r="GY382" s="24">
        <f>AVERAGE(GY153:GY215)</f>
        <v>2.0833333333333332E-2</v>
      </c>
    </row>
    <row r="383" spans="1:207" s="5" customFormat="1" ht="13.6" customHeight="1" x14ac:dyDescent="0.3">
      <c r="A383" s="18"/>
      <c r="B383" s="18"/>
      <c r="E383" s="5" t="str">
        <f>E216</f>
        <v>58_3б</v>
      </c>
      <c r="R383" s="24">
        <f>AVERAGE(R216:R244)</f>
        <v>1.9265517241379304</v>
      </c>
      <c r="U383" s="24">
        <f>AVERAGE(U216:U244)</f>
        <v>0.82965517241379294</v>
      </c>
      <c r="V383" s="24">
        <f>AVERAGE(V216:V244)</f>
        <v>28.634482758620695</v>
      </c>
      <c r="AA383" s="24">
        <f>AVERAGE(AA216:AA244)</f>
        <v>-9.2758620689655166E-2</v>
      </c>
      <c r="AF383" s="19"/>
      <c r="AJ383" s="24">
        <f>AVERAGE(AJ216:AJ244)</f>
        <v>20.149999999999999</v>
      </c>
      <c r="AK383" s="24">
        <f>AVERAGE(AK216:AK244)</f>
        <v>0.3</v>
      </c>
      <c r="AL383" s="24">
        <f>AVERAGE(AL216:AL244)</f>
        <v>0.11016666666666668</v>
      </c>
      <c r="AY383" s="24">
        <f>AVERAGE(AY216:AY244)</f>
        <v>1.9144444444444442</v>
      </c>
      <c r="BB383" s="24">
        <f>AVERAGE(BB216:BB244)</f>
        <v>0.88777777777777789</v>
      </c>
      <c r="BC383" s="24">
        <f>AVERAGE(BC216:BC244)</f>
        <v>31.911111111111111</v>
      </c>
      <c r="BH383" s="24">
        <f>AVERAGE(BH216:BH244)</f>
        <v>2.5000000000000005E-2</v>
      </c>
      <c r="BK383" s="24">
        <f>AVERAGE(BK216:BK244)</f>
        <v>16.016666666666669</v>
      </c>
      <c r="BL383" s="24">
        <f>AVERAGE(BL216:BL244)</f>
        <v>0.34500000000000003</v>
      </c>
      <c r="BM383" s="24">
        <f>AVERAGE(BM216:BM244)</f>
        <v>8.950000000000001E-2</v>
      </c>
      <c r="CX383" s="24">
        <f>AVERAGE(CX216:CX244)</f>
        <v>1.8466666666666669</v>
      </c>
      <c r="DA383" s="24">
        <f>AVERAGE(DA216:DA244)</f>
        <v>1.0233333333333332</v>
      </c>
      <c r="DB383" s="24">
        <f>AVERAGE(DB216:DB244)</f>
        <v>36.800000000000004</v>
      </c>
      <c r="DG383" s="24">
        <f>AVERAGE(DG216:DG244)</f>
        <v>0.33</v>
      </c>
      <c r="DJ383" s="24">
        <f>AVERAGE(DJ216:DJ244)</f>
        <v>11.649999999999999</v>
      </c>
      <c r="DK383" s="24">
        <f>AVERAGE(DK216:DK244)</f>
        <v>0.37333333333333335</v>
      </c>
      <c r="DL383" s="24">
        <f>AVERAGE(DL216:DL244)</f>
        <v>5.8666666666666666E-2</v>
      </c>
      <c r="DY383" s="24">
        <f>AVERAGE(DY216:DY244)</f>
        <v>1.8183333333333334</v>
      </c>
      <c r="EB383" s="24">
        <f>AVERAGE(EB216:EB244)</f>
        <v>1.095</v>
      </c>
      <c r="EC383" s="24">
        <f>AVERAGE(EC216:EC244)</f>
        <v>39.416666666666664</v>
      </c>
      <c r="EH383" s="24">
        <f>AVERAGE(EH216:EH244)</f>
        <v>0.44500000000000006</v>
      </c>
      <c r="EK383" s="24">
        <f>AVERAGE(EK216:EK244)</f>
        <v>7.3666666666666663</v>
      </c>
      <c r="EL383" s="24">
        <f>AVERAGE(EL216:EL244)</f>
        <v>0.39499999999999996</v>
      </c>
      <c r="EM383" s="24">
        <f>AVERAGE(EM216:EM244)</f>
        <v>3.0166666666666665E-2</v>
      </c>
      <c r="EZ383" s="24">
        <f>AVERAGE(EZ216:EZ244)</f>
        <v>1.7858333333333336</v>
      </c>
      <c r="FC383" s="24">
        <f>AVERAGE(FC216:FC244)</f>
        <v>1.1891666666666665</v>
      </c>
      <c r="FD383" s="24">
        <f>AVERAGE(FD216:FD244)</f>
        <v>42.683333333333337</v>
      </c>
      <c r="FI383" s="24">
        <f>AVERAGE(FI216:FI244)</f>
        <v>0.51416666666666677</v>
      </c>
      <c r="FL383" s="24">
        <f>AVERAGE(FL216:FL244)</f>
        <v>7.4666666666666677</v>
      </c>
      <c r="FM383" s="24">
        <f>AVERAGE(FM216:FM244)</f>
        <v>0.38000000000000006</v>
      </c>
      <c r="FN383" s="24">
        <f>AVERAGE(FN216:FN244)</f>
        <v>2.9833333333333333E-2</v>
      </c>
      <c r="FR383" s="24">
        <f>AVERAGE(FR216:FR244)</f>
        <v>6.1000000000000005</v>
      </c>
      <c r="FS383" s="24">
        <f>AVERAGE(FS216:FS244)</f>
        <v>2.5833333333333333E-2</v>
      </c>
      <c r="GF383" s="24">
        <f>AVERAGE(GF216:GF244)</f>
        <v>1.7783333333333335</v>
      </c>
      <c r="GI383" s="24">
        <f>AVERAGE(GI216:GI244)</f>
        <v>1.2108333333333334</v>
      </c>
      <c r="GJ383" s="24">
        <f>AVERAGE(GJ216:GJ244)</f>
        <v>43.566666666666663</v>
      </c>
      <c r="GO383" s="24">
        <f>AVERAGE(GO216:GO244)</f>
        <v>0.55166666666666664</v>
      </c>
      <c r="GR383" s="24">
        <f>AVERAGE(GR216:GR244)</f>
        <v>6.95</v>
      </c>
      <c r="GS383" s="24">
        <f>AVERAGE(GS216:GS244)</f>
        <v>0.37999999999999995</v>
      </c>
      <c r="GT383" s="24">
        <f>AVERAGE(GT216:GT244)</f>
        <v>2.7E-2</v>
      </c>
      <c r="GX383" s="24">
        <f>AVERAGE(GX216:GX244)</f>
        <v>5.416666666666667</v>
      </c>
      <c r="GY383" s="24">
        <f>AVERAGE(GY216:GY244)</f>
        <v>2.1666666666666664E-2</v>
      </c>
    </row>
    <row r="384" spans="1:207" s="5" customFormat="1" ht="13.6" customHeight="1" x14ac:dyDescent="0.3">
      <c r="A384" s="18"/>
      <c r="B384" s="18"/>
      <c r="E384" s="5" t="str">
        <f>E245</f>
        <v>58_3б.1</v>
      </c>
      <c r="R384" s="24">
        <f>AVERAGE(R245:R255)</f>
        <v>1.8590909090909093</v>
      </c>
      <c r="U384" s="24">
        <f>AVERAGE(U245:U255)</f>
        <v>0.95545454545454545</v>
      </c>
      <c r="V384" s="24">
        <f>AVERAGE(V245:V255)</f>
        <v>33.418181818181814</v>
      </c>
      <c r="AA384" s="24">
        <f>AVERAGE(AA245:AA255)</f>
        <v>6.1818181818181814E-2</v>
      </c>
      <c r="AF384" s="19"/>
      <c r="AJ384" s="24">
        <f>AVERAGE(AJ245:AJ255)</f>
        <v>16.483333333333334</v>
      </c>
      <c r="AK384" s="24">
        <f>AVERAGE(AK245:AK255)</f>
        <v>0.33833333333333332</v>
      </c>
      <c r="AL384" s="24">
        <f>AVERAGE(AL245:AL255)</f>
        <v>8.9666666666666658E-2</v>
      </c>
      <c r="AY384" s="24">
        <f>AVERAGE(AY245:AY255)</f>
        <v>1.8672727272727272</v>
      </c>
      <c r="BB384" s="24">
        <f>AVERAGE(BB245:BB255)</f>
        <v>0.97727272727272729</v>
      </c>
      <c r="BC384" s="24">
        <f>AVERAGE(BC245:BC255)</f>
        <v>35.554545454545455</v>
      </c>
      <c r="BH384" s="24">
        <f>AVERAGE(BH245:BH255)</f>
        <v>0.14545454545454545</v>
      </c>
      <c r="BK384" s="24">
        <f>AVERAGE(BK245:BK255)</f>
        <v>15.033333333333333</v>
      </c>
      <c r="BL384" s="24">
        <f>AVERAGE(BL245:BL255)</f>
        <v>0.35833333333333323</v>
      </c>
      <c r="BM384" s="24">
        <f>AVERAGE(BM245:BM255)</f>
        <v>6.9333333333333344E-2</v>
      </c>
      <c r="CX384" s="24">
        <f>AVERAGE(CX245:CX255)</f>
        <v>1.8116666666666668</v>
      </c>
      <c r="DA384" s="24">
        <f>AVERAGE(DA245:DA255)</f>
        <v>1.1016666666666668</v>
      </c>
      <c r="DB384" s="24">
        <f>AVERAGE(DB245:DB255)</f>
        <v>39.333333333333329</v>
      </c>
      <c r="DG384" s="24">
        <f>AVERAGE(DG245:DG255)</f>
        <v>0.32833333333333337</v>
      </c>
      <c r="DJ384" s="24">
        <f>AVERAGE(DJ245:DJ255)</f>
        <v>11.316666666666668</v>
      </c>
      <c r="DK384" s="24">
        <f>AVERAGE(DK245:DK255)</f>
        <v>0.38500000000000001</v>
      </c>
      <c r="DL384" s="24">
        <f>AVERAGE(DL245:DL255)</f>
        <v>4.8500000000000008E-2</v>
      </c>
      <c r="DY384" s="24">
        <f>AVERAGE(DY245:DY255)</f>
        <v>1.7933333333333337</v>
      </c>
      <c r="EB384" s="24">
        <f>AVERAGE(EB245:EB255)</f>
        <v>1.1633333333333333</v>
      </c>
      <c r="EC384" s="24">
        <f>AVERAGE(EC245:EC255)</f>
        <v>41.833333333333336</v>
      </c>
      <c r="EH384" s="24">
        <f>AVERAGE(EH245:EH255)</f>
        <v>0.4316666666666667</v>
      </c>
      <c r="EK384" s="24">
        <f>AVERAGE(EK245:EK255)</f>
        <v>6.8833333333333329</v>
      </c>
      <c r="EL384" s="24">
        <f>AVERAGE(EL245:EL255)</f>
        <v>0.37666666666666671</v>
      </c>
      <c r="EM384" s="24">
        <f>AVERAGE(EM245:EM255)</f>
        <v>3.1166666666666665E-2</v>
      </c>
      <c r="EZ384" s="24">
        <f>AVERAGE(EZ245:EZ255)</f>
        <v>1.7683333333333333</v>
      </c>
      <c r="FC384" s="24">
        <f>AVERAGE(FC245:FC255)</f>
        <v>1.2216666666666667</v>
      </c>
      <c r="FD384" s="24">
        <f>AVERAGE(FD245:FD255)</f>
        <v>43.666666666666664</v>
      </c>
      <c r="FI384" s="24">
        <f>AVERAGE(FI245:FI255)</f>
        <v>0.5083333333333333</v>
      </c>
      <c r="FL384" s="24">
        <f>AVERAGE(FL245:FL255)</f>
        <v>6.6499999999999995</v>
      </c>
      <c r="FM384" s="24">
        <f>AVERAGE(FM245:FM255)</f>
        <v>0.36666666666666664</v>
      </c>
      <c r="FN384" s="24">
        <f>AVERAGE(FN245:FN255)</f>
        <v>3.2333333333333332E-2</v>
      </c>
      <c r="FR384" s="24">
        <f>AVERAGE(FR245:FR255)</f>
        <v>4.8999999999999995</v>
      </c>
      <c r="FS384" s="24">
        <f>AVERAGE(FS245:FS255)</f>
        <v>2.4333333333333332E-2</v>
      </c>
      <c r="GF384" s="24">
        <f>AVERAGE(GF245:GF255)</f>
        <v>1.7666666666666666</v>
      </c>
      <c r="GI384" s="24">
        <f>AVERAGE(GI245:GI255)</f>
        <v>1.2400000000000002</v>
      </c>
      <c r="GJ384" s="24">
        <f>AVERAGE(GJ245:GJ255)</f>
        <v>44.733333333333341</v>
      </c>
      <c r="GO384" s="24">
        <f>AVERAGE(GO245:GO255)</f>
        <v>0.55166666666666664</v>
      </c>
      <c r="GR384" s="24">
        <f>AVERAGE(GR245:GR255)</f>
        <v>6.666666666666667</v>
      </c>
      <c r="GS384" s="24">
        <f>AVERAGE(GS245:GS255)</f>
        <v>0.37333333333333335</v>
      </c>
      <c r="GT384" s="24">
        <f>AVERAGE(GT245:GT255)</f>
        <v>2.8333333333333332E-2</v>
      </c>
      <c r="GX384" s="24">
        <f>AVERAGE(GX245:GX255)</f>
        <v>4.666666666666667</v>
      </c>
      <c r="GY384" s="24">
        <f>AVERAGE(GY245:GY255)</f>
        <v>1.9666666666666666E-2</v>
      </c>
    </row>
    <row r="385" spans="1:207" s="5" customFormat="1" ht="13.6" customHeight="1" x14ac:dyDescent="0.3">
      <c r="A385" s="18"/>
      <c r="B385" s="18"/>
      <c r="E385" s="5" t="str">
        <f>E256</f>
        <v>58_3в</v>
      </c>
      <c r="R385" s="24">
        <f>AVERAGE(R256:R273)</f>
        <v>2.0877777777777782</v>
      </c>
      <c r="U385" s="24">
        <f>AVERAGE(U256:U273)</f>
        <v>0.58111111111111102</v>
      </c>
      <c r="V385" s="24">
        <f>AVERAGE(V256:V273)</f>
        <v>20.738888888888891</v>
      </c>
      <c r="AA385" s="24">
        <f>AVERAGE(AA256:AA273)</f>
        <v>-0.3477777777777778</v>
      </c>
      <c r="AF385" s="19"/>
      <c r="AJ385" s="24">
        <f>AVERAGE(AJ256:AJ273)</f>
        <v>28.650000000000006</v>
      </c>
      <c r="AK385" s="24">
        <f>AVERAGE(AK256:AK273)</f>
        <v>0.24166666666666667</v>
      </c>
      <c r="AL385" s="24">
        <f>AVERAGE(AL256:AL273)</f>
        <v>0.17433333333333331</v>
      </c>
      <c r="AY385" s="24">
        <f>AVERAGE(AY256:AY273)</f>
        <v>2.0405555555555552</v>
      </c>
      <c r="BB385" s="24">
        <f>AVERAGE(BB256:BB273)</f>
        <v>0.65777777777777779</v>
      </c>
      <c r="BC385" s="24">
        <f>AVERAGE(BC256:BC273)</f>
        <v>23.738888888888891</v>
      </c>
      <c r="BH385" s="24">
        <f>AVERAGE(BH256:BH273)</f>
        <v>-0.21333333333333326</v>
      </c>
      <c r="BK385" s="24">
        <f>AVERAGE(BK256:BK273)</f>
        <v>23.716666666666669</v>
      </c>
      <c r="BL385" s="24">
        <f>AVERAGE(BL256:BL273)</f>
        <v>0.26499999999999996</v>
      </c>
      <c r="BM385" s="24">
        <f>AVERAGE(BM256:BM273)</f>
        <v>0.15433333333333335</v>
      </c>
      <c r="CX385" s="24">
        <f>AVERAGE(CX256:CX273)</f>
        <v>1.8999999999999997</v>
      </c>
      <c r="DA385" s="24">
        <f>AVERAGE(DA256:DA273)</f>
        <v>0.91500000000000004</v>
      </c>
      <c r="DB385" s="24">
        <f>AVERAGE(DB256:DB273)</f>
        <v>32.833333333333336</v>
      </c>
      <c r="DG385" s="24">
        <f>AVERAGE(DG256:DG273)</f>
        <v>0.16166666666666665</v>
      </c>
      <c r="DJ385" s="24">
        <f>AVERAGE(DJ256:DJ273)</f>
        <v>16.216666666666669</v>
      </c>
      <c r="DK385" s="24">
        <f>AVERAGE(DK256:DK273)</f>
        <v>0.34</v>
      </c>
      <c r="DL385" s="24">
        <f>AVERAGE(DL256:DL273)</f>
        <v>8.7833333333333333E-2</v>
      </c>
      <c r="DY385" s="24">
        <f>AVERAGE(DY256:DY273)</f>
        <v>1.8383333333333336</v>
      </c>
      <c r="EB385" s="24">
        <f>AVERAGE(EB256:EB273)</f>
        <v>1.0466666666666666</v>
      </c>
      <c r="EC385" s="24">
        <f>AVERAGE(EC256:EC273)</f>
        <v>37.416666666666664</v>
      </c>
      <c r="EH385" s="24">
        <f>AVERAGE(EH256:EH273)</f>
        <v>0.3666666666666667</v>
      </c>
      <c r="EK385" s="24">
        <f>AVERAGE(EK256:EK273)</f>
        <v>7.7</v>
      </c>
      <c r="EL385" s="24">
        <f>AVERAGE(EL256:EL273)</f>
        <v>0.36166666666666664</v>
      </c>
      <c r="EM385" s="24">
        <f>AVERAGE(EM256:EM273)</f>
        <v>3.3499999999999995E-2</v>
      </c>
      <c r="EZ385" s="24">
        <f>AVERAGE(EZ256:EZ273)</f>
        <v>1.8166666666666667</v>
      </c>
      <c r="FC385" s="24">
        <f>AVERAGE(FC256:FC273)</f>
        <v>1.0958333333333334</v>
      </c>
      <c r="FD385" s="24">
        <f>AVERAGE(FD256:FD273)</f>
        <v>39.024999999999999</v>
      </c>
      <c r="FI385" s="24">
        <f>AVERAGE(FI256:FI273)</f>
        <v>0.46666666666666662</v>
      </c>
      <c r="FL385" s="24">
        <f>AVERAGE(FL256:FL273)</f>
        <v>7.4833333333333334</v>
      </c>
      <c r="FM385" s="24">
        <f>AVERAGE(FM256:FM273)</f>
        <v>0.39666666666666672</v>
      </c>
      <c r="FN385" s="24">
        <f>AVERAGE(FN256:FN273)</f>
        <v>3.3999999999999996E-2</v>
      </c>
      <c r="FR385" s="24">
        <f>AVERAGE(FR256:FR273)</f>
        <v>5.8999999999999995</v>
      </c>
      <c r="FS385" s="24">
        <f>AVERAGE(FS256:FS273)</f>
        <v>2.7333333333333331E-2</v>
      </c>
      <c r="GF385" s="24">
        <f>AVERAGE(GF256:GF273)</f>
        <v>1.8175000000000001</v>
      </c>
      <c r="GI385" s="24">
        <f>AVERAGE(GI256:GI273)</f>
        <v>1.1074999999999999</v>
      </c>
      <c r="GJ385" s="24">
        <f>AVERAGE(GJ256:GJ273)</f>
        <v>40.016666666666666</v>
      </c>
      <c r="GO385" s="24">
        <f>AVERAGE(GO256:GO273)</f>
        <v>0.51083333333333336</v>
      </c>
      <c r="GR385" s="24">
        <f>AVERAGE(GR256:GR273)</f>
        <v>6.8</v>
      </c>
      <c r="GS385" s="24">
        <f>AVERAGE(GS256:GS273)</f>
        <v>0.37999999999999995</v>
      </c>
      <c r="GT385" s="24">
        <f>AVERAGE(GT256:GT273)</f>
        <v>2.5833333333333333E-2</v>
      </c>
      <c r="GX385" s="24">
        <f>AVERAGE(GX256:GX273)</f>
        <v>5.2333333333333334</v>
      </c>
      <c r="GY385" s="24">
        <f>AVERAGE(GY256:GY273)</f>
        <v>1.6166666666666666E-2</v>
      </c>
    </row>
    <row r="386" spans="1:207" s="5" customFormat="1" ht="13.6" customHeight="1" x14ac:dyDescent="0.3">
      <c r="A386" s="18"/>
      <c r="B386" s="18"/>
      <c r="E386" s="5" t="str">
        <f>E274</f>
        <v>58_3г</v>
      </c>
      <c r="R386" s="24">
        <f>AVERAGE(R274:R286)</f>
        <v>1.847692307692308</v>
      </c>
      <c r="U386" s="24">
        <f>AVERAGE(U274:U286)</f>
        <v>1.0007692307692306</v>
      </c>
      <c r="V386" s="24">
        <f>AVERAGE(V274:V286)</f>
        <v>35.084615384615383</v>
      </c>
      <c r="AA386" s="24">
        <f>AVERAGE(AA274:AA286)</f>
        <v>0.30923076923076925</v>
      </c>
      <c r="AF386" s="19"/>
      <c r="AJ386" s="24">
        <f>AVERAGE(AJ274:AJ286)</f>
        <v>12.933333333333332</v>
      </c>
      <c r="AK386" s="24">
        <f>AVERAGE(AK274:AK286)</f>
        <v>0.38666666666666671</v>
      </c>
      <c r="AL386" s="24">
        <f>AVERAGE(AL274:AL286)</f>
        <v>6.7833333333333343E-2</v>
      </c>
      <c r="AY386" s="24">
        <f>AVERAGE(AY274:AY286)</f>
        <v>1.8469230769230767</v>
      </c>
      <c r="BB386" s="24">
        <f>AVERAGE(BB274:BB286)</f>
        <v>1.0315384615384615</v>
      </c>
      <c r="BC386" s="24">
        <f>AVERAGE(BC274:BC286)</f>
        <v>37.169230769230772</v>
      </c>
      <c r="BH386" s="24">
        <f>AVERAGE(BH274:BH286)</f>
        <v>0.4053846153846154</v>
      </c>
      <c r="BK386" s="24">
        <f>AVERAGE(BK274:BK286)</f>
        <v>10.166666666666666</v>
      </c>
      <c r="BL386" s="24">
        <f>AVERAGE(BL274:BL286)</f>
        <v>0.36666666666666664</v>
      </c>
      <c r="BM386" s="24">
        <f>AVERAGE(BM274:BM286)</f>
        <v>4.9666666666666665E-2</v>
      </c>
      <c r="CX386" s="24">
        <f>AVERAGE(CX274:CX286)</f>
        <v>1.835</v>
      </c>
      <c r="DA386" s="24">
        <f>AVERAGE(DA274:DA286)</f>
        <v>1.0633333333333335</v>
      </c>
      <c r="DB386" s="24">
        <f>AVERAGE(DB274:DB286)</f>
        <v>38.366666666666667</v>
      </c>
      <c r="DG386" s="24">
        <f>AVERAGE(DG274:DG286)</f>
        <v>0.46333333333333337</v>
      </c>
      <c r="DJ386" s="24">
        <f>AVERAGE(DJ274:DJ286)</f>
        <v>8.9500000000000011</v>
      </c>
      <c r="DK386" s="24">
        <f>AVERAGE(DK274:DK286)</f>
        <v>0.38833333333333336</v>
      </c>
      <c r="DL386" s="24">
        <f>AVERAGE(DL274:DL286)</f>
        <v>4.083333333333334E-2</v>
      </c>
      <c r="DY386" s="24">
        <f>AVERAGE(DY274:DY286)</f>
        <v>1.82</v>
      </c>
      <c r="EB386" s="24">
        <f>AVERAGE(EB274:EB286)</f>
        <v>1.095</v>
      </c>
      <c r="EC386" s="24">
        <f>AVERAGE(EC274:EC286)</f>
        <v>39.216666666666669</v>
      </c>
      <c r="EH386" s="24">
        <f>AVERAGE(EH274:EH286)</f>
        <v>0.49833333333333335</v>
      </c>
      <c r="EK386" s="24">
        <f>AVERAGE(EK274:EK286)</f>
        <v>5.666666666666667</v>
      </c>
      <c r="EL386" s="24">
        <f>AVERAGE(EL274:EL286)</f>
        <v>0.39500000000000002</v>
      </c>
      <c r="EM386" s="24">
        <f>AVERAGE(EM274:EM286)</f>
        <v>2.9166666666666664E-2</v>
      </c>
      <c r="EZ386" s="24">
        <f>AVERAGE(EZ274:EZ286)</f>
        <v>1.804285714285714</v>
      </c>
      <c r="FC386" s="24">
        <f>AVERAGE(FC274:FC286)</f>
        <v>1.1371428571428572</v>
      </c>
      <c r="FD386" s="24">
        <f>AVERAGE(FD274:FD286)</f>
        <v>40.714285714285715</v>
      </c>
      <c r="FI386" s="24">
        <f>AVERAGE(FI274:FI286)</f>
        <v>0.56857142857142862</v>
      </c>
      <c r="FL386" s="24">
        <f>AVERAGE(FL274:FL286)</f>
        <v>5.6166666666666671</v>
      </c>
      <c r="FM386" s="24">
        <f>AVERAGE(FM274:FM286)</f>
        <v>0.38833333333333336</v>
      </c>
      <c r="FN386" s="24">
        <f>AVERAGE(FN274:FN286)</f>
        <v>2.9333333333333333E-2</v>
      </c>
      <c r="FR386" s="24">
        <f>AVERAGE(FR274:FR286)</f>
        <v>4.8833333333333337</v>
      </c>
      <c r="FS386" s="24">
        <f>AVERAGE(FS274:FS286)</f>
        <v>2.2666666666666665E-2</v>
      </c>
      <c r="GF386" s="24">
        <f>AVERAGE(GF274:GF286)</f>
        <v>1.8085714285714289</v>
      </c>
      <c r="GI386" s="24">
        <f>AVERAGE(GI274:GI286)</f>
        <v>1.1385714285714286</v>
      </c>
      <c r="GJ386" s="24">
        <f>AVERAGE(GJ274:GJ286)</f>
        <v>41.085714285714289</v>
      </c>
      <c r="GO386" s="24">
        <f>AVERAGE(GO274:GO286)</f>
        <v>0.58714285714285719</v>
      </c>
      <c r="GR386" s="24">
        <f>AVERAGE(GR274:GR286)</f>
        <v>5.3666666666666671</v>
      </c>
      <c r="GS386" s="24">
        <f>AVERAGE(GS274:GS286)</f>
        <v>0.37333333333333335</v>
      </c>
      <c r="GT386" s="24">
        <f>AVERAGE(GT274:GT286)</f>
        <v>2.7166666666666669E-2</v>
      </c>
      <c r="GX386" s="24">
        <f>AVERAGE(GX274:GX286)</f>
        <v>4.25</v>
      </c>
      <c r="GY386" s="24">
        <f>AVERAGE(GY274:GY286)</f>
        <v>1.7833333333333333E-2</v>
      </c>
    </row>
    <row r="387" spans="1:207" s="5" customFormat="1" ht="13.6" customHeight="1" x14ac:dyDescent="0.3">
      <c r="A387" s="18"/>
      <c r="B387" s="18"/>
      <c r="E387" s="5" t="str">
        <f>E287</f>
        <v>58г_2а</v>
      </c>
      <c r="R387" s="24">
        <f>AVERAGE(R287:R298)</f>
        <v>2.1125000000000003</v>
      </c>
      <c r="U387" s="24">
        <f>AVERAGE(U287:U298)</f>
        <v>0.52333333333333332</v>
      </c>
      <c r="V387" s="24">
        <f>AVERAGE(V287:V298)</f>
        <v>18.116666666666667</v>
      </c>
      <c r="AA387" s="24">
        <f>AVERAGE(AA287:AA298)</f>
        <v>-0.2525</v>
      </c>
      <c r="AF387" s="19"/>
      <c r="AJ387" s="24">
        <f>AVERAGE(AJ287:AJ298)</f>
        <v>27.099999999999998</v>
      </c>
      <c r="AK387" s="24">
        <f>AVERAGE(AK287:AK298)</f>
        <v>0.255</v>
      </c>
      <c r="AL387" s="24">
        <f>AVERAGE(AL287:AL298)</f>
        <v>0.1501666666666667</v>
      </c>
      <c r="AY387" s="24">
        <f>AVERAGE(AY287:AY298)</f>
        <v>2.1091666666666664</v>
      </c>
      <c r="BB387" s="24">
        <f>AVERAGE(BB287:BB298)</f>
        <v>0.54916666666666669</v>
      </c>
      <c r="BC387" s="24">
        <f>AVERAGE(BC287:BC298)</f>
        <v>19.891666666666666</v>
      </c>
      <c r="BH387" s="24">
        <f>AVERAGE(BH287:BH298)</f>
        <v>-9.9999999999999992E-2</v>
      </c>
      <c r="BK387" s="24">
        <f>AVERAGE(BK287:BK298)</f>
        <v>22.133333333333336</v>
      </c>
      <c r="BL387" s="24">
        <f>AVERAGE(BL287:BL298)</f>
        <v>0.29833333333333334</v>
      </c>
      <c r="BM387" s="24">
        <f>AVERAGE(BM287:BM298)</f>
        <v>0.12516666666666668</v>
      </c>
      <c r="CX387" s="24">
        <f>AVERAGE(CX287:CX298)</f>
        <v>1.9983333333333331</v>
      </c>
      <c r="DA387" s="24">
        <f>AVERAGE(DA287:DA298)</f>
        <v>0.71333333333333337</v>
      </c>
      <c r="DB387" s="24">
        <f>AVERAGE(DB287:DB298)</f>
        <v>25.75</v>
      </c>
      <c r="DG387" s="24">
        <f>AVERAGE(DG287:DG298)</f>
        <v>0.35499999999999998</v>
      </c>
      <c r="DJ387" s="24">
        <f>AVERAGE(DJ287:DJ298)</f>
        <v>16.233333333333334</v>
      </c>
      <c r="DK387" s="24">
        <f>AVERAGE(DK287:DK298)</f>
        <v>0.34333333333333332</v>
      </c>
      <c r="DL387" s="24">
        <f>AVERAGE(DL287:DL298)</f>
        <v>7.3333333333333334E-2</v>
      </c>
      <c r="DY387" s="24">
        <f>AVERAGE(DY287:DY298)</f>
        <v>1.9533333333333334</v>
      </c>
      <c r="EB387" s="24">
        <f>AVERAGE(EB287:EB298)</f>
        <v>0.79500000000000004</v>
      </c>
      <c r="EC387" s="24">
        <f>AVERAGE(EC287:EC298)</f>
        <v>28.783333333333335</v>
      </c>
      <c r="EH387" s="24">
        <f>AVERAGE(EH287:EH298)</f>
        <v>0.59833333333333338</v>
      </c>
      <c r="EK387" s="24">
        <f>AVERAGE(EK287:EK298)</f>
        <v>5.3666666666666671</v>
      </c>
      <c r="EL387" s="24">
        <f>AVERAGE(EL287:EL298)</f>
        <v>0.37833333333333341</v>
      </c>
      <c r="EM387" s="24">
        <f>AVERAGE(EM287:EM298)</f>
        <v>1.9666666666666669E-2</v>
      </c>
      <c r="EZ387" s="24">
        <f>AVERAGE(EZ287:EZ298)</f>
        <v>1.9100000000000001</v>
      </c>
      <c r="FC387" s="24">
        <f>AVERAGE(FC287:FC298)</f>
        <v>0.87666666666666659</v>
      </c>
      <c r="FD387" s="24">
        <f>AVERAGE(FD287:FD298)</f>
        <v>31.533333333333331</v>
      </c>
      <c r="FI387" s="24">
        <f>AVERAGE(FI287:FI298)</f>
        <v>0.80166666666666675</v>
      </c>
      <c r="FL387" s="24">
        <f>AVERAGE(FL287:FL298)</f>
        <v>5.45</v>
      </c>
      <c r="FM387" s="24">
        <f>AVERAGE(FM287:FM298)</f>
        <v>0.41833333333333339</v>
      </c>
      <c r="FN387" s="24">
        <f>AVERAGE(FN287:FN298)</f>
        <v>1.95E-2</v>
      </c>
      <c r="FR387" s="24">
        <f>AVERAGE(FR287:FR298)</f>
        <v>4.1000000000000005</v>
      </c>
      <c r="FS387" s="24">
        <f>AVERAGE(FS287:FS298)</f>
        <v>1.2500000000000002E-2</v>
      </c>
      <c r="GF387" s="24">
        <f>AVERAGE(GF287:GF298)</f>
        <v>1.9066666666666665</v>
      </c>
      <c r="GI387" s="24">
        <f>AVERAGE(GI287:GI298)</f>
        <v>0.8866666666666666</v>
      </c>
      <c r="GJ387" s="24">
        <f>AVERAGE(GJ287:GJ298)</f>
        <v>32.033333333333331</v>
      </c>
      <c r="GO387" s="24">
        <f>AVERAGE(GO287:GO298)</f>
        <v>0.85166666666666657</v>
      </c>
      <c r="GR387" s="24">
        <f>AVERAGE(GR287:GR298)</f>
        <v>4.5666666666666664</v>
      </c>
      <c r="GS387" s="24">
        <f>AVERAGE(GS287:GS298)</f>
        <v>0.39666666666666672</v>
      </c>
      <c r="GT387" s="24">
        <f>AVERAGE(GT287:GT298)</f>
        <v>1.4666666666666666E-2</v>
      </c>
      <c r="GX387" s="24">
        <f>AVERAGE(GX287:GX298)</f>
        <v>3.2000000000000006</v>
      </c>
      <c r="GY387" s="24">
        <f>AVERAGE(GY287:GY298)</f>
        <v>8.0000000000000002E-3</v>
      </c>
    </row>
    <row r="388" spans="1:207" s="5" customFormat="1" ht="13.6" customHeight="1" x14ac:dyDescent="0.3">
      <c r="A388" s="18"/>
      <c r="B388" s="18"/>
      <c r="E388" s="5" t="str">
        <f>E299</f>
        <v>58г_2б</v>
      </c>
      <c r="R388" s="24">
        <f>AVERAGE(R299:R313)</f>
        <v>1.9786666666666666</v>
      </c>
      <c r="U388" s="24">
        <f>AVERAGE(U299:U313)</f>
        <v>0.70933333333333337</v>
      </c>
      <c r="V388" s="24">
        <f>AVERAGE(V299:V313)</f>
        <v>24.5</v>
      </c>
      <c r="AA388" s="24">
        <f>AVERAGE(AA299:AA313)</f>
        <v>-3.2666666666666663E-2</v>
      </c>
      <c r="AF388" s="19"/>
      <c r="AJ388" s="24">
        <f>AVERAGE(AJ299:AJ313)</f>
        <v>19.25</v>
      </c>
      <c r="AK388" s="24">
        <f>AVERAGE(AK299:AK313)</f>
        <v>0.3066666666666667</v>
      </c>
      <c r="AL388" s="24">
        <f>AVERAGE(AL299:AL313)</f>
        <v>0.11466666666666668</v>
      </c>
      <c r="AY388" s="24">
        <f>AVERAGE(AY299:AY313)</f>
        <v>1.9833333333333336</v>
      </c>
      <c r="BB388" s="24">
        <f>AVERAGE(BB299:BB313)</f>
        <v>0.73266666666666669</v>
      </c>
      <c r="BC388" s="24">
        <f>AVERAGE(BC299:BC313)</f>
        <v>26.573333333333331</v>
      </c>
      <c r="BH388" s="24">
        <f>AVERAGE(BH299:BH313)</f>
        <v>0.1486666666666667</v>
      </c>
      <c r="BK388" s="24">
        <f>AVERAGE(BK299:BK313)</f>
        <v>15.166666666666666</v>
      </c>
      <c r="BL388" s="24">
        <f>AVERAGE(BL299:BL313)</f>
        <v>0.32666666666666666</v>
      </c>
      <c r="BM388" s="24">
        <f>AVERAGE(BM299:BM313)</f>
        <v>7.6833333333333323E-2</v>
      </c>
      <c r="CX388" s="24">
        <f>AVERAGE(CX299:CX313)</f>
        <v>1.93</v>
      </c>
      <c r="DA388" s="24">
        <f>AVERAGE(DA299:DA313)</f>
        <v>0.84</v>
      </c>
      <c r="DB388" s="24">
        <f>AVERAGE(DB299:DB313)</f>
        <v>30.2</v>
      </c>
      <c r="DG388" s="24">
        <f>AVERAGE(DG299:DG313)</f>
        <v>0.53500000000000003</v>
      </c>
      <c r="DJ388" s="24">
        <f>AVERAGE(DJ299:DJ313)</f>
        <v>10.533333333333331</v>
      </c>
      <c r="DK388" s="24">
        <f>AVERAGE(DK299:DK313)</f>
        <v>0.36000000000000004</v>
      </c>
      <c r="DL388" s="24">
        <f>AVERAGE(DL299:DL313)</f>
        <v>4.9499999999999995E-2</v>
      </c>
      <c r="DY388" s="24">
        <f>AVERAGE(DY299:DY313)</f>
        <v>1.906666666666667</v>
      </c>
      <c r="EB388" s="24">
        <f>AVERAGE(EB299:EB313)</f>
        <v>0.88</v>
      </c>
      <c r="EC388" s="24">
        <f>AVERAGE(EC299:EC313)</f>
        <v>31.55</v>
      </c>
      <c r="EH388" s="24">
        <f>AVERAGE(EH299:EH313)</f>
        <v>0.65833333333333333</v>
      </c>
      <c r="EK388" s="24">
        <f>AVERAGE(EK299:EK313)</f>
        <v>4.3666666666666663</v>
      </c>
      <c r="EL388" s="24">
        <f>AVERAGE(EL299:EL313)</f>
        <v>0.36333333333333334</v>
      </c>
      <c r="EM388" s="24">
        <f>AVERAGE(EM299:EM313)</f>
        <v>2.0166666666666666E-2</v>
      </c>
      <c r="EZ388" s="24">
        <f>AVERAGE(EZ299:EZ313)</f>
        <v>1.902222222222222</v>
      </c>
      <c r="FC388" s="24">
        <f>AVERAGE(FC299:FC313)</f>
        <v>0.88888888888888884</v>
      </c>
      <c r="FD388" s="24">
        <f>AVERAGE(FD299:FD313)</f>
        <v>32.099999999999994</v>
      </c>
      <c r="FI388" s="24">
        <f>AVERAGE(FI299:FI313)</f>
        <v>0.76333333333333331</v>
      </c>
      <c r="FL388" s="24">
        <f>AVERAGE(FL299:FL313)</f>
        <v>4.2833333333333341</v>
      </c>
      <c r="FM388" s="24">
        <f>AVERAGE(FM299:FM313)</f>
        <v>0.40499999999999997</v>
      </c>
      <c r="FN388" s="24">
        <f>AVERAGE(FN299:FN313)</f>
        <v>2.0833333333333332E-2</v>
      </c>
      <c r="FR388" s="24">
        <f>AVERAGE(FR299:FR313)</f>
        <v>3.1166666666666667</v>
      </c>
      <c r="FS388" s="24">
        <f>AVERAGE(FS299:FS313)</f>
        <v>1.5666666666666666E-2</v>
      </c>
      <c r="GF388" s="24">
        <f>AVERAGE(GF299:GF313)</f>
        <v>1.8999999999999997</v>
      </c>
      <c r="GI388" s="24">
        <f>AVERAGE(GI299:GI313)</f>
        <v>0.89888888888888885</v>
      </c>
      <c r="GJ388" s="24">
        <f>AVERAGE(GJ299:GJ313)</f>
        <v>32.633333333333333</v>
      </c>
      <c r="GO388" s="24">
        <f>AVERAGE(GO299:GO313)</f>
        <v>0.81</v>
      </c>
      <c r="GR388" s="24">
        <f>AVERAGE(GR299:GR313)</f>
        <v>3.4333333333333336</v>
      </c>
      <c r="GS388" s="24">
        <f>AVERAGE(GS299:GS313)</f>
        <v>0.41</v>
      </c>
      <c r="GT388" s="24">
        <f>AVERAGE(GT299:GT313)</f>
        <v>1.4E-2</v>
      </c>
      <c r="GX388" s="24">
        <f>AVERAGE(GX299:GX313)</f>
        <v>2.3833333333333333</v>
      </c>
      <c r="GY388" s="24">
        <f>AVERAGE(GY299:GY313)</f>
        <v>1.0333333333333335E-2</v>
      </c>
    </row>
    <row r="389" spans="1:207" s="5" customFormat="1" ht="13.6" customHeight="1" x14ac:dyDescent="0.3">
      <c r="A389" s="18"/>
      <c r="B389" s="18"/>
      <c r="E389" s="5" t="str">
        <f>E314</f>
        <v>58г_2г.д</v>
      </c>
      <c r="R389" s="24">
        <f>AVERAGE(R314:R327)</f>
        <v>1.9407142857142856</v>
      </c>
      <c r="U389" s="24">
        <f>AVERAGE(U314:U327)</f>
        <v>0.81928571428571428</v>
      </c>
      <c r="V389" s="24">
        <f>AVERAGE(V314:V327)</f>
        <v>29.292857142857144</v>
      </c>
      <c r="AA389" s="24">
        <f>AVERAGE(AA314:AA327)</f>
        <v>0.45</v>
      </c>
      <c r="AF389" s="19"/>
      <c r="AJ389" s="24">
        <f>AVERAGE(AJ314:AJ327)</f>
        <v>13.716666666666669</v>
      </c>
      <c r="AK389" s="24">
        <f>AVERAGE(AK314:AK327)</f>
        <v>0.37166666666666665</v>
      </c>
      <c r="AL389" s="24">
        <f>AVERAGE(AL314:AL327)</f>
        <v>5.4833333333333324E-2</v>
      </c>
      <c r="AY389" s="24">
        <f>AVERAGE(AY314:AY327)</f>
        <v>1.9371428571428571</v>
      </c>
      <c r="BB389" s="24">
        <f>AVERAGE(BB314:BB327)</f>
        <v>0.83071428571428574</v>
      </c>
      <c r="BC389" s="24">
        <f>AVERAGE(BC314:BC327)</f>
        <v>29.88571428571429</v>
      </c>
      <c r="BH389" s="24">
        <f>AVERAGE(BH314:BH327)</f>
        <v>0.4871428571428571</v>
      </c>
      <c r="BK389" s="24">
        <f>AVERAGE(BK314:BK327)</f>
        <v>12.85</v>
      </c>
      <c r="BL389" s="24">
        <f>AVERAGE(BL314:BL327)</f>
        <v>0.36000000000000004</v>
      </c>
      <c r="BM389" s="24">
        <f>AVERAGE(BM314:BM327)</f>
        <v>5.1833333333333335E-2</v>
      </c>
      <c r="CX389" s="24">
        <f>AVERAGE(CX314:CX327)</f>
        <v>1.9166666666666667</v>
      </c>
      <c r="DA389" s="24">
        <f>AVERAGE(DA314:DA327)</f>
        <v>0.875</v>
      </c>
      <c r="DB389" s="24">
        <f>AVERAGE(DB314:DB327)</f>
        <v>31.500000000000004</v>
      </c>
      <c r="DG389" s="24">
        <f>AVERAGE(DG314:DG327)</f>
        <v>0.55666666666666664</v>
      </c>
      <c r="DJ389" s="24">
        <f>AVERAGE(DJ314:DJ327)</f>
        <v>10.516666666666667</v>
      </c>
      <c r="DK389" s="24">
        <f>AVERAGE(DK314:DK327)</f>
        <v>0.37333333333333329</v>
      </c>
      <c r="DL389" s="24">
        <f>AVERAGE(DL314:DL327)</f>
        <v>4.1000000000000002E-2</v>
      </c>
      <c r="DY389" s="24">
        <f>AVERAGE(DY314:DY327)</f>
        <v>1.8933333333333333</v>
      </c>
      <c r="EB389" s="24">
        <f>AVERAGE(EB314:EB327)</f>
        <v>0.91999999999999993</v>
      </c>
      <c r="EC389" s="24">
        <f>AVERAGE(EC314:EC327)</f>
        <v>33.06666666666667</v>
      </c>
      <c r="EH389" s="24">
        <f>AVERAGE(EH314:EH327)</f>
        <v>0.66333333333333333</v>
      </c>
      <c r="EK389" s="24">
        <f>AVERAGE(EK314:EK327)</f>
        <v>4.4000000000000004</v>
      </c>
      <c r="EL389" s="24">
        <f>AVERAGE(EL314:EL327)</f>
        <v>0.37333333333333329</v>
      </c>
      <c r="EM389" s="24">
        <f>AVERAGE(EM314:EM327)</f>
        <v>1.8166666666666664E-2</v>
      </c>
      <c r="EZ389" s="24">
        <f>AVERAGE(EZ314:EZ327)</f>
        <v>1.8650000000000002</v>
      </c>
      <c r="FC389" s="24">
        <f>AVERAGE(FC314:FC327)</f>
        <v>0.98</v>
      </c>
      <c r="FD389" s="24">
        <f>AVERAGE(FD314:FD327)</f>
        <v>35.0625</v>
      </c>
      <c r="FI389" s="24">
        <f>AVERAGE(FI314:FI327)</f>
        <v>0.8125</v>
      </c>
      <c r="FL389" s="24">
        <f>AVERAGE(FL314:FL327)</f>
        <v>4.3833333333333337</v>
      </c>
      <c r="FM389" s="24">
        <f>AVERAGE(FM314:FM327)</f>
        <v>0.38166666666666665</v>
      </c>
      <c r="FN389" s="24">
        <f>AVERAGE(FN314:FN327)</f>
        <v>1.8166666666666664E-2</v>
      </c>
      <c r="FR389" s="24">
        <f>AVERAGE(FR314:FR327)</f>
        <v>3.3666666666666667</v>
      </c>
      <c r="FS389" s="24">
        <f>AVERAGE(FS314:FS327)</f>
        <v>1.4666666666666666E-2</v>
      </c>
      <c r="GF389" s="24">
        <f>AVERAGE(GF314:GF327)</f>
        <v>1.87</v>
      </c>
      <c r="GI389" s="24">
        <f>AVERAGE(GI314:GI327)</f>
        <v>0.97750000000000004</v>
      </c>
      <c r="GJ389" s="24">
        <f>AVERAGE(GJ314:GJ327)</f>
        <v>35.324999999999996</v>
      </c>
      <c r="GO389" s="24">
        <f>AVERAGE(GO314:GO327)</f>
        <v>0.83125000000000004</v>
      </c>
      <c r="GR389" s="24">
        <f>AVERAGE(GR314:GR327)</f>
        <v>4.0166666666666666</v>
      </c>
      <c r="GS389" s="24">
        <f>AVERAGE(GS314:GS327)</f>
        <v>0.40499999999999997</v>
      </c>
      <c r="GT389" s="24">
        <f>AVERAGE(GT314:GT327)</f>
        <v>1.4666666666666666E-2</v>
      </c>
      <c r="GX389" s="24">
        <f>AVERAGE(GX314:GX327)</f>
        <v>2.9333333333333336</v>
      </c>
      <c r="GY389" s="24">
        <f>AVERAGE(GY314:GY327)</f>
        <v>1.2666666666666666E-2</v>
      </c>
    </row>
    <row r="390" spans="1:207" s="5" customFormat="1" ht="13.6" customHeight="1" x14ac:dyDescent="0.3">
      <c r="A390" s="18"/>
      <c r="B390" s="18"/>
      <c r="E390" s="5" t="str">
        <f>E328</f>
        <v>58д_2е</v>
      </c>
      <c r="R390" s="24">
        <f>AVERAGE(R328:R353)</f>
        <v>1.87576923076923</v>
      </c>
      <c r="U390" s="24">
        <f>AVERAGE(U328:U353)</f>
        <v>0.88653846153846161</v>
      </c>
      <c r="V390" s="24">
        <f>AVERAGE(V328:V353)</f>
        <v>29.703846153846158</v>
      </c>
      <c r="AA390" s="24">
        <f>AVERAGE(AA328:AA353)</f>
        <v>0.84346153846153848</v>
      </c>
      <c r="AF390" s="19"/>
      <c r="AJ390" s="24">
        <f>AVERAGE(AJ328:AJ353)</f>
        <v>4.8999999999999995</v>
      </c>
      <c r="AK390" s="24">
        <f>AVERAGE(AK328:AK353)</f>
        <v>0.41999999999999993</v>
      </c>
      <c r="AL390" s="24">
        <f>AVERAGE(AL328:AL353)</f>
        <v>0.02</v>
      </c>
      <c r="AY390" s="24">
        <f>AVERAGE(AY328:AY353)</f>
        <v>1.9177777777777776</v>
      </c>
      <c r="BB390" s="24">
        <f>AVERAGE(BB328:BB353)</f>
        <v>0.86611111111111105</v>
      </c>
      <c r="BC390" s="24">
        <f>AVERAGE(BC328:BC353)</f>
        <v>31.155555555555551</v>
      </c>
      <c r="BH390" s="24">
        <f>AVERAGE(BH328:BH353)</f>
        <v>0.95833333333333348</v>
      </c>
      <c r="BK390" s="24">
        <f>AVERAGE(BK328:BK353)</f>
        <v>4.3500000000000005</v>
      </c>
      <c r="BL390" s="24">
        <f>AVERAGE(BL328:BL353)</f>
        <v>0.44166666666666665</v>
      </c>
      <c r="BM390" s="24">
        <f>AVERAGE(BM328:BM353)</f>
        <v>1.7000000000000001E-2</v>
      </c>
      <c r="CX390" s="24">
        <f>AVERAGE(CX328:CX353)</f>
        <v>1.9183333333333332</v>
      </c>
      <c r="DA390" s="24">
        <f>AVERAGE(DA328:DA353)</f>
        <v>0.8666666666666667</v>
      </c>
      <c r="DB390" s="24">
        <f>AVERAGE(DB328:DB353)</f>
        <v>31.183333333333334</v>
      </c>
      <c r="DG390" s="24">
        <f>AVERAGE(DG328:DG353)</f>
        <v>1.0016666666666667</v>
      </c>
      <c r="DJ390" s="24">
        <f>AVERAGE(DJ328:DJ353)</f>
        <v>3.9000000000000004</v>
      </c>
      <c r="DK390" s="24">
        <f>AVERAGE(DK328:DK353)</f>
        <v>0.40333333333333338</v>
      </c>
      <c r="DL390" s="24">
        <f>AVERAGE(DL328:DL353)</f>
        <v>1.4166666666666666E-2</v>
      </c>
      <c r="DY390" s="24">
        <f>AVERAGE(DY328:DY353)</f>
        <v>1.9166666666666667</v>
      </c>
      <c r="EB390" s="24">
        <f>AVERAGE(EB328:EB353)</f>
        <v>0.87333333333333341</v>
      </c>
      <c r="EC390" s="24">
        <f>AVERAGE(EC328:EC353)</f>
        <v>31.3</v>
      </c>
      <c r="EH390" s="24">
        <f>AVERAGE(EH328:EH353)</f>
        <v>1.0166666666666668</v>
      </c>
      <c r="EK390" s="24">
        <f>AVERAGE(EK328:EK353)</f>
        <v>2.6833333333333336</v>
      </c>
      <c r="EL390" s="24">
        <f>AVERAGE(EL328:EL353)</f>
        <v>0.41166666666666668</v>
      </c>
      <c r="EM390" s="24">
        <f>AVERAGE(EM328:EM353)</f>
        <v>8.666666666666668E-3</v>
      </c>
      <c r="EZ390" s="24">
        <f>AVERAGE(EZ328:EZ353)</f>
        <v>1.9041666666666666</v>
      </c>
      <c r="FC390" s="24">
        <f>AVERAGE(FC328:FC353)</f>
        <v>0.89833333333333332</v>
      </c>
      <c r="FD390" s="24">
        <f>AVERAGE(FD328:FD353)</f>
        <v>32.233333333333327</v>
      </c>
      <c r="FI390" s="24">
        <f>AVERAGE(FI328:FI353)</f>
        <v>1.0816666666666668</v>
      </c>
      <c r="FL390" s="24">
        <f>AVERAGE(FL328:FL353)</f>
        <v>2.7166666666666668</v>
      </c>
      <c r="FM390" s="24">
        <f>AVERAGE(FM328:FM353)</f>
        <v>0.43333333333333335</v>
      </c>
      <c r="FN390" s="24">
        <f>AVERAGE(FN328:FN353)</f>
        <v>8.8333333333333337E-3</v>
      </c>
      <c r="FR390" s="24">
        <f>AVERAGE(FR328:FR353)</f>
        <v>2.1166666666666667</v>
      </c>
      <c r="FS390" s="24">
        <f>AVERAGE(FS328:FS353)</f>
        <v>6.3333333333333332E-3</v>
      </c>
      <c r="GF390" s="24">
        <f>AVERAGE(GF328:GF353)</f>
        <v>1.9091666666666665</v>
      </c>
      <c r="GI390" s="24">
        <f>AVERAGE(GI328:GI353)</f>
        <v>0.89583333333333337</v>
      </c>
      <c r="GJ390" s="24">
        <f>AVERAGE(GJ328:GJ353)</f>
        <v>32.441666666666663</v>
      </c>
      <c r="GO390" s="24">
        <f>AVERAGE(GO328:GO353)</f>
        <v>1.1016666666666666</v>
      </c>
      <c r="GR390" s="24">
        <f>AVERAGE(GR328:GR353)</f>
        <v>2.6833333333333331</v>
      </c>
      <c r="GS390" s="24">
        <f>AVERAGE(GS328:GS353)</f>
        <v>0.4283333333333334</v>
      </c>
      <c r="GT390" s="24">
        <f>AVERAGE(GT328:GT353)</f>
        <v>7.8333333333333328E-3</v>
      </c>
      <c r="GX390" s="24">
        <f>AVERAGE(GX328:GX353)</f>
        <v>1.9166666666666667</v>
      </c>
      <c r="GY390" s="24">
        <f>AVERAGE(GY328:GY353)</f>
        <v>4.5000000000000005E-3</v>
      </c>
    </row>
    <row r="391" spans="1:207" s="5" customFormat="1" ht="13.6" customHeight="1" x14ac:dyDescent="0.3">
      <c r="A391" s="18"/>
      <c r="B391" s="18"/>
      <c r="E391" s="5" t="str">
        <f>E354</f>
        <v>58д_4</v>
      </c>
      <c r="R391" s="24">
        <f>AVERAGE(R354:R363)</f>
        <v>1.9579999999999997</v>
      </c>
      <c r="U391" s="24">
        <f>AVERAGE(U354:U363)</f>
        <v>0.67100000000000004</v>
      </c>
      <c r="V391" s="24">
        <f>AVERAGE(V354:V363)</f>
        <v>21.87</v>
      </c>
      <c r="AA391" s="24">
        <f>AVERAGE(AA354:AA363)</f>
        <v>-0.16399999999999998</v>
      </c>
      <c r="AF391" s="19"/>
      <c r="AJ391" s="24">
        <f>AVERAGE(AJ354:AJ363)</f>
        <v>13.366666666666667</v>
      </c>
      <c r="AK391" s="24">
        <f>AVERAGE(AK354:AK363)</f>
        <v>0.23333333333333331</v>
      </c>
      <c r="AL391" s="24">
        <f>AVERAGE(AL354:AL363)</f>
        <v>4.9166666666666664E-2</v>
      </c>
      <c r="AY391" s="24">
        <f>AVERAGE(AY354:AY363)</f>
        <v>1.964</v>
      </c>
      <c r="BB391" s="24">
        <f>AVERAGE(BB354:BB363)</f>
        <v>0.73599999999999999</v>
      </c>
      <c r="BC391" s="24">
        <f>AVERAGE(BC354:BC363)</f>
        <v>27</v>
      </c>
      <c r="BH391" s="24">
        <f>AVERAGE(BH354:BH363)</f>
        <v>0.74499999999999988</v>
      </c>
      <c r="BK391" s="24">
        <f>AVERAGE(BK354:BK363)</f>
        <v>6.2666666666666666</v>
      </c>
      <c r="BL391" s="24">
        <f>AVERAGE(BL354:BL363)</f>
        <v>0.30833333333333335</v>
      </c>
      <c r="BM391" s="24">
        <f>AVERAGE(BM354:BM363)</f>
        <v>2.3333333333333331E-2</v>
      </c>
      <c r="CX391" s="24">
        <f>AVERAGE(CX354:CX363)</f>
        <v>1.9383333333333332</v>
      </c>
      <c r="DA391" s="24">
        <f>AVERAGE(DA354:DA363)</f>
        <v>0.77833333333333332</v>
      </c>
      <c r="DB391" s="24">
        <f>AVERAGE(DB354:DB363)</f>
        <v>28.400000000000002</v>
      </c>
      <c r="DG391" s="24">
        <f>AVERAGE(DG354:DG363)</f>
        <v>1.0149999999999999</v>
      </c>
      <c r="DJ391" s="24">
        <f>AVERAGE(DJ354:DJ363)</f>
        <v>3.9333333333333336</v>
      </c>
      <c r="DK391" s="24">
        <f>AVERAGE(DK354:DK363)</f>
        <v>0.32500000000000001</v>
      </c>
      <c r="DL391" s="24">
        <f>AVERAGE(DL354:DL363)</f>
        <v>1.6666666666666666E-2</v>
      </c>
      <c r="DY391" s="24">
        <f>AVERAGE(DY354:DY363)</f>
        <v>1.918333333333333</v>
      </c>
      <c r="EB391" s="24">
        <f>AVERAGE(EB354:EB363)</f>
        <v>0.80833333333333324</v>
      </c>
      <c r="EC391" s="24">
        <f>AVERAGE(EC354:EC363)</f>
        <v>29.3</v>
      </c>
      <c r="EH391" s="24">
        <f>AVERAGE(EH354:EH363)</f>
        <v>1.1666666666666667</v>
      </c>
      <c r="EK391" s="24">
        <f>AVERAGE(EK354:EK363)</f>
        <v>1.9000000000000001</v>
      </c>
      <c r="EL391" s="24">
        <f>AVERAGE(EL354:EL363)</f>
        <v>0.35666666666666669</v>
      </c>
      <c r="EM391" s="24">
        <f>AVERAGE(EM354:EM363)</f>
        <v>9.3333333333333341E-3</v>
      </c>
      <c r="EZ391" s="24">
        <f>AVERAGE(EZ354:EZ363)</f>
        <v>1.9133333333333331</v>
      </c>
      <c r="FC391" s="24">
        <f>AVERAGE(FC354:FC363)</f>
        <v>0.82</v>
      </c>
      <c r="FD391" s="24">
        <f>AVERAGE(FD354:FD363)</f>
        <v>29.833333333333332</v>
      </c>
      <c r="FI391" s="24">
        <f>AVERAGE(FI354:FI363)</f>
        <v>1.2566666666666668</v>
      </c>
      <c r="FL391" s="24">
        <f>AVERAGE(FL354:FL363)</f>
        <v>1.8666666666666665</v>
      </c>
      <c r="FM391" s="24">
        <f>AVERAGE(FM354:FM363)</f>
        <v>0.34166666666666662</v>
      </c>
      <c r="FN391" s="24">
        <f>AVERAGE(FN354:FN363)</f>
        <v>9.6666666666666672E-3</v>
      </c>
      <c r="FR391" s="24">
        <f>AVERAGE(FR354:FR363)</f>
        <v>1.1666666666666667</v>
      </c>
      <c r="FS391" s="24">
        <f>AVERAGE(FS354:FS363)</f>
        <v>6.6666666666666671E-3</v>
      </c>
      <c r="GF391" s="24">
        <f>AVERAGE(GF354:GF363)</f>
        <v>1.9166666666666663</v>
      </c>
      <c r="GI391" s="24">
        <f>AVERAGE(GI354:GI363)</f>
        <v>0.82666666666666677</v>
      </c>
      <c r="GJ391" s="24">
        <f>AVERAGE(GJ354:GJ363)</f>
        <v>30.233333333333334</v>
      </c>
      <c r="GO391" s="24">
        <f>AVERAGE(GO354:GO363)</f>
        <v>1.3299999999999998</v>
      </c>
      <c r="GR391" s="24">
        <f>AVERAGE(GR354:GR363)</f>
        <v>1.6333333333333335</v>
      </c>
      <c r="GS391" s="24">
        <f>AVERAGE(GS354:GS363)</f>
        <v>0.33</v>
      </c>
      <c r="GT391" s="24">
        <f>AVERAGE(GT354:GT363)</f>
        <v>7.0000000000000001E-3</v>
      </c>
      <c r="GX391" s="24">
        <f>AVERAGE(GX354:GX363)</f>
        <v>1</v>
      </c>
      <c r="GY391" s="24">
        <f>AVERAGE(GY354:GY363)</f>
        <v>4.8333333333333344E-3</v>
      </c>
    </row>
    <row r="392" spans="1:207" s="5" customFormat="1" ht="13.6" customHeight="1" x14ac:dyDescent="0.3">
      <c r="A392" s="18"/>
      <c r="B392" s="18"/>
      <c r="E392" s="5" t="str">
        <f>E364</f>
        <v>б</v>
      </c>
      <c r="R392" s="24">
        <f>AVERAGE(R364:R373)</f>
        <v>1.923</v>
      </c>
      <c r="U392" s="24">
        <f>AVERAGE(U364:U373)</f>
        <v>0.60099999999999987</v>
      </c>
      <c r="V392" s="24">
        <f>AVERAGE(V364:V373)</f>
        <v>15.469999999999999</v>
      </c>
      <c r="AA392" s="24">
        <f>AVERAGE(AA364:AA373)</f>
        <v>-0.48299999999999998</v>
      </c>
      <c r="AF392" s="19"/>
      <c r="AJ392" s="24">
        <f>AVERAGE(AJ364:AJ373)</f>
        <v>22.533333333333331</v>
      </c>
      <c r="AK392" s="24">
        <f>AVERAGE(AK364:AK373)</f>
        <v>0.26500000000000001</v>
      </c>
      <c r="AL392" s="24">
        <f>AVERAGE(AL364:AL373)</f>
        <v>8.1500000000000003E-2</v>
      </c>
      <c r="AY392" s="24">
        <f>AVERAGE(AY364:AY373)</f>
        <v>1.8433333333333337</v>
      </c>
      <c r="BB392" s="24">
        <f>AVERAGE(BB364:BB373)</f>
        <v>0.94333333333333325</v>
      </c>
      <c r="BC392" s="24">
        <f>AVERAGE(BC364:BC373)</f>
        <v>34.483333333333334</v>
      </c>
      <c r="BH392" s="24">
        <f>AVERAGE(BH364:BH373)</f>
        <v>0.71833333333333338</v>
      </c>
      <c r="BK392" s="24">
        <f>AVERAGE(BK364:BK373)</f>
        <v>4.75</v>
      </c>
      <c r="BL392" s="24">
        <f>AVERAGE(BL364:BL373)</f>
        <v>0.38833333333333336</v>
      </c>
      <c r="BM392" s="24">
        <f>AVERAGE(BM364:BM373)</f>
        <v>2.1500000000000002E-2</v>
      </c>
      <c r="CX392" s="24">
        <f>AVERAGE(CX364:CX373)</f>
        <v>1.7983333333333336</v>
      </c>
      <c r="DA392" s="24">
        <f>AVERAGE(DA364:DA373)</f>
        <v>1.0516666666666665</v>
      </c>
      <c r="DB392" s="24">
        <f>AVERAGE(DB364:DB373)</f>
        <v>38.533333333333339</v>
      </c>
      <c r="DG392" s="24">
        <f>AVERAGE(DG364:DG373)</f>
        <v>0.97666666666666668</v>
      </c>
      <c r="DJ392" s="24">
        <f>AVERAGE(DJ364:DJ373)</f>
        <v>3.1999999999999997</v>
      </c>
      <c r="DK392" s="24">
        <f>AVERAGE(DK364:DK373)</f>
        <v>0.4383333333333333</v>
      </c>
      <c r="DL392" s="24">
        <f>AVERAGE(DL364:DL373)</f>
        <v>1.4666666666666666E-2</v>
      </c>
      <c r="DY392" s="24">
        <f>AVERAGE(DY364:DY373)</f>
        <v>1.7800000000000002</v>
      </c>
      <c r="EB392" s="24">
        <f>AVERAGE(EB364:EB373)</f>
        <v>1.1000000000000001</v>
      </c>
      <c r="EC392" s="24">
        <f>AVERAGE(EC364:EC373)</f>
        <v>40.35</v>
      </c>
      <c r="EH392" s="24">
        <f>AVERAGE(EH364:EH373)</f>
        <v>1.0933333333333333</v>
      </c>
      <c r="EK392" s="24">
        <f>AVERAGE(EK364:EK373)</f>
        <v>1.5333333333333334</v>
      </c>
      <c r="EL392" s="24">
        <f>AVERAGE(EL364:EL373)</f>
        <v>0.41833333333333339</v>
      </c>
      <c r="EM392" s="24">
        <f>AVERAGE(EM364:EM373)</f>
        <v>5.6666666666666671E-3</v>
      </c>
      <c r="EZ392" s="24">
        <f>AVERAGE(EZ364:EZ373)</f>
        <v>1.7616666666666665</v>
      </c>
      <c r="FC392" s="24">
        <f>AVERAGE(FC364:FC373)</f>
        <v>1.1433333333333333</v>
      </c>
      <c r="FD392" s="24">
        <f>AVERAGE(FD364:FD373)</f>
        <v>41.866666666666667</v>
      </c>
      <c r="FI392" s="24">
        <f>AVERAGE(FI364:FI373)</f>
        <v>1.1916666666666667</v>
      </c>
      <c r="FL392" s="24">
        <f>AVERAGE(FL364:FL373)</f>
        <v>1.5999999999999999</v>
      </c>
      <c r="FM392" s="24">
        <f>AVERAGE(FM364:FM373)</f>
        <v>0.41833333333333339</v>
      </c>
      <c r="FN392" s="24">
        <f>AVERAGE(FN364:FN373)</f>
        <v>6.1666666666666667E-3</v>
      </c>
      <c r="FR392" s="24">
        <f>AVERAGE(FR364:FR373)</f>
        <v>1</v>
      </c>
      <c r="FS392" s="24">
        <f>AVERAGE(FS364:FS373)</f>
        <v>3.0000000000000005E-3</v>
      </c>
      <c r="GF392" s="24">
        <f>AVERAGE(GF364:GF373)</f>
        <v>1.7583333333333331</v>
      </c>
      <c r="GI392" s="24">
        <f>AVERAGE(GI364:GI373)</f>
        <v>1.1616666666666666</v>
      </c>
      <c r="GJ392" s="24">
        <f>AVERAGE(GJ364:GJ373)</f>
        <v>42.9</v>
      </c>
      <c r="GO392" s="24">
        <f>AVERAGE(GO364:GO373)</f>
        <v>1.2566666666666666</v>
      </c>
      <c r="GR392" s="24">
        <f>AVERAGE(GR364:GR373)</f>
        <v>0.89999999999999991</v>
      </c>
      <c r="GS392" s="24">
        <f>AVERAGE(GS364:GS373)</f>
        <v>0.43166666666666664</v>
      </c>
      <c r="GT392" s="24">
        <f>AVERAGE(GT364:GT373)</f>
        <v>3.3333333333333335E-3</v>
      </c>
      <c r="GX392" s="24">
        <f>AVERAGE(GX364:GX373)</f>
        <v>0.51666666666666672</v>
      </c>
      <c r="GY392" s="24">
        <f>AVERAGE(GY364:GY373)</f>
        <v>2.166666666666667E-3</v>
      </c>
    </row>
    <row r="393" spans="1:207" s="5" customFormat="1" ht="13.6" customHeight="1" x14ac:dyDescent="0.3">
      <c r="A393" s="18"/>
      <c r="B393" s="18"/>
      <c r="AF393" s="19"/>
    </row>
    <row r="394" spans="1:207" s="5" customFormat="1" ht="13.6" customHeight="1" x14ac:dyDescent="0.3">
      <c r="A394" s="18"/>
      <c r="B394" s="18"/>
      <c r="AF394" s="19"/>
    </row>
    <row r="395" spans="1:207" s="5" customFormat="1" ht="13.6" customHeight="1" x14ac:dyDescent="0.3">
      <c r="A395" s="18"/>
      <c r="B395" s="18"/>
      <c r="AF395" s="19"/>
    </row>
    <row r="396" spans="1:207" s="5" customFormat="1" ht="13.6" customHeight="1" x14ac:dyDescent="0.3">
      <c r="A396" s="18"/>
      <c r="B396" s="18"/>
      <c r="AF396" s="19"/>
    </row>
    <row r="397" spans="1:207" s="5" customFormat="1" ht="13.6" customHeight="1" x14ac:dyDescent="0.3">
      <c r="A397" s="22">
        <v>1</v>
      </c>
      <c r="B397" s="22">
        <v>2</v>
      </c>
      <c r="C397" s="5">
        <v>3</v>
      </c>
      <c r="D397" s="22">
        <v>4</v>
      </c>
      <c r="E397" s="22">
        <v>5</v>
      </c>
      <c r="F397" s="5">
        <v>6</v>
      </c>
      <c r="G397" s="22">
        <v>7</v>
      </c>
      <c r="H397" s="22">
        <v>8</v>
      </c>
      <c r="I397" s="5">
        <v>9</v>
      </c>
      <c r="J397" s="22">
        <v>10</v>
      </c>
      <c r="K397" s="22">
        <v>11</v>
      </c>
      <c r="L397" s="5">
        <v>12</v>
      </c>
      <c r="M397" s="22">
        <v>13</v>
      </c>
      <c r="N397" s="22">
        <v>14</v>
      </c>
      <c r="O397" s="5">
        <v>15</v>
      </c>
      <c r="P397" s="22">
        <v>16</v>
      </c>
      <c r="Q397" s="22">
        <v>17</v>
      </c>
      <c r="R397" s="5">
        <v>18</v>
      </c>
      <c r="S397" s="22">
        <v>19</v>
      </c>
      <c r="T397" s="22">
        <v>20</v>
      </c>
      <c r="U397" s="5">
        <v>21</v>
      </c>
      <c r="V397" s="22">
        <v>22</v>
      </c>
      <c r="W397" s="22">
        <v>23</v>
      </c>
      <c r="X397" s="22">
        <v>24</v>
      </c>
      <c r="Y397" s="22">
        <v>25</v>
      </c>
      <c r="Z397" s="5">
        <v>26</v>
      </c>
      <c r="AA397" s="22">
        <v>27</v>
      </c>
      <c r="AB397" s="22">
        <v>28</v>
      </c>
      <c r="AC397" s="5">
        <v>29</v>
      </c>
      <c r="AD397" s="22">
        <v>30</v>
      </c>
      <c r="AE397" s="22">
        <v>31</v>
      </c>
      <c r="AF397" s="5">
        <v>32</v>
      </c>
      <c r="AG397" s="22">
        <v>33</v>
      </c>
      <c r="AH397" s="22">
        <v>34</v>
      </c>
      <c r="AI397" s="5">
        <v>35</v>
      </c>
      <c r="AJ397" s="22">
        <v>36</v>
      </c>
      <c r="AK397" s="22">
        <v>37</v>
      </c>
      <c r="AL397" s="5">
        <v>38</v>
      </c>
      <c r="AM397" s="22">
        <v>39</v>
      </c>
      <c r="AN397" s="22">
        <v>40</v>
      </c>
      <c r="AO397" s="5">
        <v>41</v>
      </c>
      <c r="AP397" s="22">
        <v>42</v>
      </c>
      <c r="AQ397" s="22">
        <v>43</v>
      </c>
      <c r="AR397" s="5">
        <v>44</v>
      </c>
      <c r="AS397" s="22">
        <v>45</v>
      </c>
      <c r="AT397" s="22">
        <v>46</v>
      </c>
      <c r="AU397" s="22">
        <v>47</v>
      </c>
      <c r="AV397" s="22">
        <v>48</v>
      </c>
      <c r="AW397" s="5">
        <v>49</v>
      </c>
      <c r="AX397" s="22">
        <v>50</v>
      </c>
      <c r="AY397" s="22">
        <v>51</v>
      </c>
      <c r="AZ397" s="5">
        <v>52</v>
      </c>
      <c r="BA397" s="22">
        <v>53</v>
      </c>
      <c r="BB397" s="22">
        <v>54</v>
      </c>
      <c r="BC397" s="5">
        <v>55</v>
      </c>
      <c r="BD397" s="22">
        <v>56</v>
      </c>
      <c r="BE397" s="22">
        <v>57</v>
      </c>
      <c r="BF397" s="5">
        <v>58</v>
      </c>
      <c r="BG397" s="22">
        <v>59</v>
      </c>
      <c r="BH397" s="22">
        <v>60</v>
      </c>
      <c r="BI397" s="5">
        <v>61</v>
      </c>
      <c r="BJ397" s="22">
        <v>62</v>
      </c>
      <c r="BK397" s="22">
        <v>63</v>
      </c>
      <c r="BL397" s="5">
        <v>64</v>
      </c>
      <c r="BM397" s="22">
        <v>65</v>
      </c>
      <c r="BN397" s="22">
        <v>66</v>
      </c>
      <c r="BO397" s="5">
        <v>67</v>
      </c>
      <c r="BP397" s="22">
        <v>68</v>
      </c>
      <c r="BQ397" s="22">
        <v>69</v>
      </c>
      <c r="BR397" s="22">
        <v>70</v>
      </c>
      <c r="BS397" s="22">
        <v>71</v>
      </c>
      <c r="BT397" s="5">
        <v>72</v>
      </c>
      <c r="BU397" s="22">
        <v>73</v>
      </c>
      <c r="BV397" s="22">
        <v>74</v>
      </c>
      <c r="BW397" s="5">
        <v>75</v>
      </c>
      <c r="BX397" s="22">
        <v>76</v>
      </c>
      <c r="BY397" s="22">
        <v>77</v>
      </c>
      <c r="BZ397" s="5">
        <v>78</v>
      </c>
      <c r="CA397" s="22">
        <v>79</v>
      </c>
      <c r="CB397" s="22">
        <v>80</v>
      </c>
      <c r="CC397" s="5">
        <v>81</v>
      </c>
      <c r="CD397" s="22">
        <v>82</v>
      </c>
      <c r="CE397" s="22">
        <v>83</v>
      </c>
      <c r="CF397" s="5">
        <v>84</v>
      </c>
      <c r="CG397" s="22">
        <v>85</v>
      </c>
      <c r="CH397" s="22">
        <v>86</v>
      </c>
      <c r="CI397" s="5">
        <v>87</v>
      </c>
      <c r="CJ397" s="22">
        <v>88</v>
      </c>
      <c r="CK397" s="22">
        <v>89</v>
      </c>
      <c r="CL397" s="5">
        <v>90</v>
      </c>
      <c r="CM397" s="22">
        <v>91</v>
      </c>
      <c r="CN397" s="22">
        <v>92</v>
      </c>
      <c r="CO397" s="22">
        <v>93</v>
      </c>
      <c r="CP397" s="22">
        <v>94</v>
      </c>
      <c r="CQ397" s="5">
        <v>95</v>
      </c>
      <c r="CR397" s="22">
        <v>96</v>
      </c>
      <c r="CS397" s="22">
        <v>97</v>
      </c>
      <c r="CT397" s="5">
        <v>98</v>
      </c>
      <c r="CU397" s="22">
        <v>99</v>
      </c>
      <c r="CV397" s="22">
        <v>100</v>
      </c>
      <c r="CW397" s="5">
        <v>101</v>
      </c>
      <c r="CX397" s="22">
        <v>102</v>
      </c>
      <c r="CY397" s="22">
        <v>103</v>
      </c>
      <c r="CZ397" s="5">
        <v>104</v>
      </c>
      <c r="DA397" s="22">
        <v>105</v>
      </c>
      <c r="DB397" s="22">
        <v>106</v>
      </c>
      <c r="DC397" s="5">
        <v>107</v>
      </c>
      <c r="DD397" s="22">
        <v>108</v>
      </c>
      <c r="DE397" s="22">
        <v>109</v>
      </c>
      <c r="DF397" s="5">
        <v>110</v>
      </c>
      <c r="DG397" s="22">
        <v>111</v>
      </c>
      <c r="DH397" s="22">
        <v>112</v>
      </c>
      <c r="DI397" s="5">
        <v>113</v>
      </c>
      <c r="DJ397" s="22">
        <v>114</v>
      </c>
      <c r="DK397" s="22">
        <v>115</v>
      </c>
      <c r="DL397" s="22">
        <v>116</v>
      </c>
      <c r="DM397" s="22">
        <v>117</v>
      </c>
      <c r="DN397" s="5">
        <v>118</v>
      </c>
      <c r="DO397" s="22">
        <v>119</v>
      </c>
      <c r="DP397" s="22">
        <v>120</v>
      </c>
      <c r="DQ397" s="5">
        <v>121</v>
      </c>
      <c r="DR397" s="22">
        <v>122</v>
      </c>
      <c r="DS397" s="22">
        <v>123</v>
      </c>
      <c r="DT397" s="5">
        <v>124</v>
      </c>
      <c r="DU397" s="22">
        <v>125</v>
      </c>
      <c r="DV397" s="22">
        <v>126</v>
      </c>
      <c r="DW397" s="5">
        <v>127</v>
      </c>
      <c r="DX397" s="22">
        <v>128</v>
      </c>
      <c r="DY397" s="22">
        <v>129</v>
      </c>
      <c r="DZ397" s="5">
        <v>130</v>
      </c>
      <c r="EA397" s="22">
        <v>131</v>
      </c>
      <c r="EB397" s="22">
        <v>132</v>
      </c>
      <c r="EC397" s="5">
        <v>133</v>
      </c>
      <c r="ED397" s="22">
        <v>134</v>
      </c>
      <c r="EE397" s="22">
        <v>135</v>
      </c>
      <c r="EF397" s="5">
        <v>136</v>
      </c>
      <c r="EG397" s="22">
        <v>137</v>
      </c>
      <c r="EH397" s="22">
        <v>138</v>
      </c>
      <c r="EI397" s="22">
        <v>139</v>
      </c>
      <c r="EJ397" s="22">
        <v>140</v>
      </c>
      <c r="EK397" s="5">
        <v>141</v>
      </c>
      <c r="EL397" s="22">
        <v>142</v>
      </c>
      <c r="EM397" s="22">
        <v>143</v>
      </c>
      <c r="EN397" s="5">
        <v>144</v>
      </c>
      <c r="EO397" s="22">
        <v>145</v>
      </c>
      <c r="EP397" s="22">
        <v>146</v>
      </c>
      <c r="EQ397" s="5">
        <v>147</v>
      </c>
      <c r="ER397" s="22">
        <v>148</v>
      </c>
      <c r="ES397" s="22">
        <v>149</v>
      </c>
      <c r="ET397" s="5">
        <v>150</v>
      </c>
      <c r="EU397" s="22">
        <v>151</v>
      </c>
      <c r="EV397" s="22">
        <v>152</v>
      </c>
      <c r="EW397" s="5">
        <v>153</v>
      </c>
      <c r="EX397" s="22">
        <v>154</v>
      </c>
      <c r="EY397" s="22">
        <v>155</v>
      </c>
      <c r="EZ397" s="5">
        <v>156</v>
      </c>
      <c r="FA397" s="22">
        <v>157</v>
      </c>
      <c r="FB397" s="22">
        <v>158</v>
      </c>
      <c r="FC397" s="5">
        <v>159</v>
      </c>
      <c r="FD397" s="22">
        <v>160</v>
      </c>
      <c r="FE397" s="22">
        <v>161</v>
      </c>
      <c r="FF397" s="22">
        <v>162</v>
      </c>
      <c r="FG397" s="22">
        <v>163</v>
      </c>
      <c r="FH397" s="5">
        <v>164</v>
      </c>
      <c r="FI397" s="22">
        <v>165</v>
      </c>
      <c r="FJ397" s="22">
        <v>166</v>
      </c>
      <c r="FK397" s="5">
        <v>167</v>
      </c>
      <c r="FL397" s="22">
        <v>168</v>
      </c>
      <c r="FM397" s="22">
        <v>169</v>
      </c>
      <c r="FN397" s="5">
        <v>170</v>
      </c>
      <c r="FO397" s="22">
        <v>171</v>
      </c>
      <c r="FP397" s="22">
        <v>172</v>
      </c>
      <c r="FQ397" s="5">
        <v>173</v>
      </c>
      <c r="FR397" s="22">
        <v>174</v>
      </c>
      <c r="FS397" s="22">
        <v>175</v>
      </c>
      <c r="FT397" s="5">
        <v>176</v>
      </c>
      <c r="FU397" s="22">
        <v>177</v>
      </c>
      <c r="FV397" s="22">
        <v>178</v>
      </c>
      <c r="FW397" s="5">
        <v>179</v>
      </c>
      <c r="FX397" s="22">
        <v>180</v>
      </c>
      <c r="FY397" s="22">
        <v>181</v>
      </c>
      <c r="FZ397" s="5">
        <v>182</v>
      </c>
      <c r="GA397" s="22">
        <v>183</v>
      </c>
      <c r="GB397" s="22">
        <v>184</v>
      </c>
      <c r="GC397" s="22">
        <v>185</v>
      </c>
      <c r="GD397" s="22">
        <v>186</v>
      </c>
      <c r="GE397" s="5">
        <v>187</v>
      </c>
      <c r="GF397" s="22">
        <v>188</v>
      </c>
      <c r="GG397" s="22">
        <v>189</v>
      </c>
      <c r="GH397" s="5">
        <v>190</v>
      </c>
      <c r="GI397" s="22">
        <v>191</v>
      </c>
      <c r="GJ397" s="22">
        <v>192</v>
      </c>
      <c r="GK397" s="5">
        <v>193</v>
      </c>
      <c r="GL397" s="22">
        <v>194</v>
      </c>
      <c r="GM397" s="22">
        <v>195</v>
      </c>
      <c r="GN397" s="5">
        <v>196</v>
      </c>
      <c r="GO397" s="22">
        <v>197</v>
      </c>
      <c r="GP397" s="22">
        <v>198</v>
      </c>
      <c r="GQ397" s="5">
        <v>199</v>
      </c>
      <c r="GR397" s="22">
        <v>200</v>
      </c>
      <c r="GS397" s="22">
        <v>201</v>
      </c>
      <c r="GT397" s="5">
        <v>202</v>
      </c>
      <c r="GU397" s="22">
        <v>203</v>
      </c>
      <c r="GV397" s="22">
        <v>204</v>
      </c>
      <c r="GW397" s="5">
        <v>205</v>
      </c>
      <c r="GX397" s="22">
        <v>206</v>
      </c>
      <c r="GY397" s="22">
        <v>207</v>
      </c>
    </row>
    <row r="398" spans="1:207" s="93" customFormat="1" ht="13.6" customHeight="1" x14ac:dyDescent="0.3">
      <c r="A398" s="92"/>
      <c r="B398" s="92"/>
      <c r="D398" s="93">
        <v>1</v>
      </c>
      <c r="E398" s="93" t="str">
        <f>E377</f>
        <v>1a_t</v>
      </c>
      <c r="R398" s="94">
        <f>ROUND(R377,2)</f>
        <v>1.86</v>
      </c>
      <c r="S398" s="94"/>
      <c r="T398" s="94"/>
      <c r="U398" s="94">
        <f>ROUND(U377,2)</f>
        <v>0.78</v>
      </c>
      <c r="V398" s="95">
        <f>ROUND(V377,1)</f>
        <v>21.5</v>
      </c>
      <c r="AA398" s="94">
        <f t="shared" ref="AA398:AA413" si="33">ROUND(AA377,2)</f>
        <v>-0.11</v>
      </c>
      <c r="AF398" s="95"/>
      <c r="AJ398" s="95">
        <f>ROUND(AJ377,1)</f>
        <v>14.2</v>
      </c>
      <c r="AK398" s="94">
        <f>ROUND(AK377,2)</f>
        <v>0.28000000000000003</v>
      </c>
      <c r="AL398" s="96">
        <f>ROUND(AL377,3)</f>
        <v>6.6000000000000003E-2</v>
      </c>
      <c r="AY398" s="94">
        <f>ROUND(AY377,2)</f>
        <v>1.89</v>
      </c>
      <c r="AZ398" s="94"/>
      <c r="BA398" s="94"/>
      <c r="BB398" s="94">
        <f t="shared" ref="BB398:BB413" si="34">ROUND(BB377,2)</f>
        <v>0.86</v>
      </c>
      <c r="BC398" s="95">
        <f>ROUND(BC377,1)</f>
        <v>31.9</v>
      </c>
      <c r="BH398" s="94">
        <f>ROUND(BH377,2)</f>
        <v>0.16</v>
      </c>
      <c r="BK398" s="95">
        <f>ROUND(BK377,1)</f>
        <v>10.7</v>
      </c>
      <c r="BL398" s="94">
        <f t="shared" ref="BL398:BL413" si="35">ROUND(BL377,2)</f>
        <v>0.34</v>
      </c>
      <c r="BM398" s="96">
        <f>ROUND(BM377,3)</f>
        <v>4.8000000000000001E-2</v>
      </c>
      <c r="CX398" s="94">
        <f>ROUND(CX377,2)</f>
        <v>1.84</v>
      </c>
      <c r="CY398" s="94"/>
      <c r="CZ398" s="94"/>
      <c r="DA398" s="94">
        <f t="shared" ref="DA398:DA413" si="36">ROUND(DA377,2)</f>
        <v>0.95</v>
      </c>
      <c r="DB398" s="95">
        <f>ROUND(DB377,1)</f>
        <v>35.4</v>
      </c>
      <c r="DG398" s="94">
        <f>ROUND(DG377,2)</f>
        <v>0.46</v>
      </c>
      <c r="DJ398" s="95">
        <f>ROUND(DJ377,1)</f>
        <v>7.7</v>
      </c>
      <c r="DK398" s="94">
        <f t="shared" ref="DK398:DK413" si="37">ROUND(DK377,2)</f>
        <v>0.37</v>
      </c>
      <c r="DL398" s="96">
        <f>ROUND(DL377,3)</f>
        <v>4.2000000000000003E-2</v>
      </c>
      <c r="DY398" s="94">
        <f>ROUND(DY377,2)</f>
        <v>1.81</v>
      </c>
      <c r="DZ398" s="94"/>
      <c r="EA398" s="94"/>
      <c r="EB398" s="94">
        <f t="shared" ref="EB398:EB413" si="38">ROUND(EB377,2)</f>
        <v>1.03</v>
      </c>
      <c r="EC398" s="95">
        <f>ROUND(EC377,1)</f>
        <v>38.200000000000003</v>
      </c>
      <c r="EH398" s="94">
        <f>ROUND(EH377,2)</f>
        <v>0.62</v>
      </c>
      <c r="EK398" s="95">
        <f>ROUND(EK377,1)</f>
        <v>4.7</v>
      </c>
      <c r="EL398" s="94">
        <f t="shared" ref="EL398:EL413" si="39">ROUND(EL377,2)</f>
        <v>0.39</v>
      </c>
      <c r="EM398" s="96">
        <f>ROUND(EM377,3)</f>
        <v>2.5999999999999999E-2</v>
      </c>
      <c r="EZ398" s="94">
        <f>ROUND(EZ377,2)</f>
        <v>1.78</v>
      </c>
      <c r="FA398" s="94"/>
      <c r="FB398" s="94"/>
      <c r="FC398" s="94">
        <f t="shared" ref="FC398:FC413" si="40">ROUND(FC377,2)</f>
        <v>1.1000000000000001</v>
      </c>
      <c r="FD398" s="95">
        <f>ROUND(FD377,1)</f>
        <v>40.5</v>
      </c>
      <c r="FI398" s="94">
        <f>ROUND(FI377,2)</f>
        <v>0.74</v>
      </c>
      <c r="FL398" s="95">
        <f>ROUND(FL377,1)</f>
        <v>4.7</v>
      </c>
      <c r="FM398" s="94">
        <f t="shared" ref="FM398:FM413" si="41">ROUND(FM377,2)</f>
        <v>0.41</v>
      </c>
      <c r="FN398" s="96">
        <f>ROUND(FN377,3)</f>
        <v>2.5000000000000001E-2</v>
      </c>
      <c r="FR398" s="95">
        <f>ROUND(FR377,1)</f>
        <v>3.9</v>
      </c>
      <c r="FS398" s="96">
        <f>ROUND(FS377,3)</f>
        <v>2.1999999999999999E-2</v>
      </c>
      <c r="GF398" s="94">
        <f>ROUND(GF377,2)</f>
        <v>1.78</v>
      </c>
      <c r="GG398" s="94"/>
      <c r="GH398" s="94"/>
      <c r="GI398" s="94">
        <f t="shared" ref="GI398:GI413" si="42">ROUND(GI377,2)</f>
        <v>1.1100000000000001</v>
      </c>
      <c r="GJ398" s="95">
        <f>ROUND(GJ377,1)</f>
        <v>41.5</v>
      </c>
      <c r="GO398" s="94">
        <f>ROUND(GO377,2)</f>
        <v>0.79</v>
      </c>
      <c r="GR398" s="95">
        <f>ROUND(GR377,1)</f>
        <v>4</v>
      </c>
      <c r="GS398" s="94">
        <f t="shared" ref="GS398:GS413" si="43">ROUND(GS377,2)</f>
        <v>0.41</v>
      </c>
      <c r="GT398" s="96">
        <f>ROUND(GT377,3)</f>
        <v>2.3E-2</v>
      </c>
      <c r="GX398" s="95">
        <f>ROUND(GX377,1)</f>
        <v>3.1</v>
      </c>
      <c r="GY398" s="96">
        <f>ROUND(GY377,3)</f>
        <v>1.9E-2</v>
      </c>
    </row>
    <row r="399" spans="1:207" s="5" customFormat="1" ht="13.6" customHeight="1" x14ac:dyDescent="0.3">
      <c r="A399" s="18"/>
      <c r="B399" s="18"/>
      <c r="D399" s="5">
        <v>2</v>
      </c>
      <c r="E399" s="5" t="str">
        <f t="shared" ref="E399:E413" si="44">E378</f>
        <v>1д_1д.1</v>
      </c>
      <c r="R399" s="24">
        <f t="shared" ref="R399:R413" si="45">ROUND(R378,2)</f>
        <v>1.94</v>
      </c>
      <c r="S399" s="24"/>
      <c r="T399" s="24"/>
      <c r="U399" s="24">
        <f t="shared" ref="U399:U413" si="46">ROUND(U378,2)</f>
        <v>0.78</v>
      </c>
      <c r="V399" s="19">
        <f t="shared" ref="V399:V413" si="47">ROUND(V378,1)</f>
        <v>28.4</v>
      </c>
      <c r="AA399" s="24">
        <f t="shared" si="33"/>
        <v>0.92</v>
      </c>
      <c r="AF399" s="19"/>
      <c r="AJ399" s="19">
        <f t="shared" ref="AJ399:AJ413" si="48">ROUND(AJ378,1)</f>
        <v>4.5</v>
      </c>
      <c r="AK399" s="24">
        <f t="shared" ref="AK399:AK413" si="49">ROUND(AK378,2)</f>
        <v>0.34</v>
      </c>
      <c r="AL399" s="97">
        <f t="shared" ref="AL399:AL413" si="50">ROUND(AL378,3)</f>
        <v>1.7000000000000001E-2</v>
      </c>
      <c r="AY399" s="24">
        <f t="shared" ref="AY399:AY413" si="51">ROUND(AY378,2)</f>
        <v>1.94</v>
      </c>
      <c r="AZ399" s="24"/>
      <c r="BA399" s="24"/>
      <c r="BB399" s="24">
        <f t="shared" si="34"/>
        <v>0.78</v>
      </c>
      <c r="BC399" s="19">
        <f t="shared" ref="BC399:BC413" si="52">ROUND(BC378,1)</f>
        <v>29</v>
      </c>
      <c r="BH399" s="24">
        <f t="shared" ref="BH399:BH413" si="53">ROUND(BH378,2)</f>
        <v>1.04</v>
      </c>
      <c r="BK399" s="19">
        <f t="shared" ref="BK399:BK413" si="54">ROUND(BK378,1)</f>
        <v>4.7</v>
      </c>
      <c r="BL399" s="24">
        <f t="shared" si="35"/>
        <v>0.32</v>
      </c>
      <c r="BM399" s="97">
        <f t="shared" ref="BM399:BM413" si="55">ROUND(BM378,3)</f>
        <v>1.6E-2</v>
      </c>
      <c r="CX399" s="24">
        <f t="shared" ref="CX399:CX413" si="56">ROUND(CX378,2)</f>
        <v>1.93</v>
      </c>
      <c r="CY399" s="24"/>
      <c r="CZ399" s="24"/>
      <c r="DA399" s="24">
        <f t="shared" si="36"/>
        <v>0.8</v>
      </c>
      <c r="DB399" s="19">
        <f t="shared" ref="DB399:DB413" si="57">ROUND(DB378,1)</f>
        <v>29.4</v>
      </c>
      <c r="DG399" s="24">
        <f t="shared" ref="DG399:DG413" si="58">ROUND(DG378,2)</f>
        <v>1.1499999999999999</v>
      </c>
      <c r="DJ399" s="19">
        <f t="shared" ref="DJ399:DJ413" si="59">ROUND(DJ378,1)</f>
        <v>3.7</v>
      </c>
      <c r="DK399" s="24">
        <f t="shared" si="37"/>
        <v>0.34</v>
      </c>
      <c r="DL399" s="97">
        <f t="shared" ref="DL399:DL413" si="60">ROUND(DL378,3)</f>
        <v>1.2999999999999999E-2</v>
      </c>
      <c r="DY399" s="24">
        <f t="shared" ref="DY399:DY413" si="61">ROUND(DY378,2)</f>
        <v>1.92</v>
      </c>
      <c r="DZ399" s="24"/>
      <c r="EA399" s="24"/>
      <c r="EB399" s="24">
        <f t="shared" si="38"/>
        <v>0.82</v>
      </c>
      <c r="EC399" s="19">
        <f t="shared" ref="EC399:EC413" si="62">ROUND(EC378,1)</f>
        <v>30</v>
      </c>
      <c r="EH399" s="24">
        <f t="shared" ref="EH399:EH413" si="63">ROUND(EH378,2)</f>
        <v>1.25</v>
      </c>
      <c r="EK399" s="19">
        <f t="shared" ref="EK399:EK413" si="64">ROUND(EK378,1)</f>
        <v>2.1</v>
      </c>
      <c r="EL399" s="24">
        <f t="shared" si="39"/>
        <v>0.35</v>
      </c>
      <c r="EM399" s="97">
        <f t="shared" ref="EM399:EM413" si="65">ROUND(EM378,3)</f>
        <v>8.9999999999999993E-3</v>
      </c>
      <c r="EZ399" s="24">
        <f t="shared" ref="EZ399:EZ413" si="66">ROUND(EZ378,2)</f>
        <v>1.91</v>
      </c>
      <c r="FA399" s="24"/>
      <c r="FB399" s="24"/>
      <c r="FC399" s="24">
        <f t="shared" si="40"/>
        <v>0.84</v>
      </c>
      <c r="FD399" s="19">
        <f t="shared" ref="FD399:FD413" si="67">ROUND(FD378,1)</f>
        <v>30.7</v>
      </c>
      <c r="FI399" s="24">
        <f t="shared" ref="FI399:FI413" si="68">ROUND(FI378,2)</f>
        <v>1.35</v>
      </c>
      <c r="FL399" s="19">
        <f t="shared" ref="FL399:FL413" si="69">ROUND(FL378,1)</f>
        <v>2.1</v>
      </c>
      <c r="FM399" s="24">
        <f t="shared" si="41"/>
        <v>0.32</v>
      </c>
      <c r="FN399" s="97">
        <f t="shared" ref="FN399:FN413" si="70">ROUND(FN378,3)</f>
        <v>8.9999999999999993E-3</v>
      </c>
      <c r="FR399" s="19">
        <f t="shared" ref="FR399:FR413" si="71">ROUND(FR378,1)</f>
        <v>1.4</v>
      </c>
      <c r="FS399" s="97">
        <f t="shared" ref="FS399:FS413" si="72">ROUND(FS378,3)</f>
        <v>7.0000000000000001E-3</v>
      </c>
      <c r="GF399" s="24">
        <f t="shared" ref="GF399:GF413" si="73">ROUND(GF378,2)</f>
        <v>1.92</v>
      </c>
      <c r="GG399" s="24"/>
      <c r="GH399" s="24"/>
      <c r="GI399" s="24">
        <f t="shared" si="42"/>
        <v>0.83</v>
      </c>
      <c r="GJ399" s="19">
        <f t="shared" ref="GJ399:GJ413" si="74">ROUND(GJ378,1)</f>
        <v>30.8</v>
      </c>
      <c r="GO399" s="24">
        <f t="shared" ref="GO399:GO413" si="75">ROUND(GO378,2)</f>
        <v>1.37</v>
      </c>
      <c r="GR399" s="19">
        <f t="shared" ref="GR399:GR413" si="76">ROUND(GR378,1)</f>
        <v>1.8</v>
      </c>
      <c r="GS399" s="24">
        <f t="shared" si="43"/>
        <v>0.33</v>
      </c>
      <c r="GT399" s="97">
        <f t="shared" ref="GT399:GT413" si="77">ROUND(GT378,3)</f>
        <v>7.0000000000000001E-3</v>
      </c>
      <c r="GX399" s="19">
        <f t="shared" ref="GX399:GX413" si="78">ROUND(GX378,1)</f>
        <v>1.1000000000000001</v>
      </c>
      <c r="GY399" s="97">
        <f t="shared" ref="GY399:GY413" si="79">ROUND(GY378,3)</f>
        <v>5.0000000000000001E-3</v>
      </c>
    </row>
    <row r="400" spans="1:207" s="5" customFormat="1" ht="13.6" customHeight="1" x14ac:dyDescent="0.3">
      <c r="A400" s="18"/>
      <c r="B400" s="18"/>
      <c r="D400" s="5">
        <v>3</v>
      </c>
      <c r="E400" s="5" t="str">
        <f t="shared" si="44"/>
        <v>21а_1с</v>
      </c>
      <c r="R400" s="24">
        <f t="shared" si="45"/>
        <v>2.0299999999999998</v>
      </c>
      <c r="S400" s="24"/>
      <c r="T400" s="24"/>
      <c r="U400" s="24">
        <f t="shared" si="46"/>
        <v>0.64</v>
      </c>
      <c r="V400" s="19">
        <f t="shared" si="47"/>
        <v>22.1</v>
      </c>
      <c r="AA400" s="24">
        <f t="shared" si="33"/>
        <v>0.08</v>
      </c>
      <c r="AF400" s="19"/>
      <c r="AJ400" s="19">
        <f t="shared" si="48"/>
        <v>14.7</v>
      </c>
      <c r="AK400" s="24">
        <f t="shared" si="49"/>
        <v>0.3</v>
      </c>
      <c r="AL400" s="97">
        <f t="shared" si="50"/>
        <v>6.2E-2</v>
      </c>
      <c r="AY400" s="24">
        <f t="shared" si="51"/>
        <v>2.04</v>
      </c>
      <c r="AZ400" s="24"/>
      <c r="BA400" s="24"/>
      <c r="BB400" s="24">
        <f t="shared" si="34"/>
        <v>0.64</v>
      </c>
      <c r="BC400" s="19">
        <f t="shared" si="52"/>
        <v>23.3</v>
      </c>
      <c r="BH400" s="24">
        <f t="shared" si="53"/>
        <v>0.19</v>
      </c>
      <c r="BK400" s="19">
        <f t="shared" si="54"/>
        <v>11.8</v>
      </c>
      <c r="BL400" s="24">
        <f t="shared" si="35"/>
        <v>0.33</v>
      </c>
      <c r="BM400" s="97">
        <f t="shared" si="55"/>
        <v>0.05</v>
      </c>
      <c r="CX400" s="24">
        <f t="shared" si="56"/>
        <v>1.93</v>
      </c>
      <c r="CY400" s="24"/>
      <c r="CZ400" s="24"/>
      <c r="DA400" s="24">
        <f t="shared" si="36"/>
        <v>0.82</v>
      </c>
      <c r="DB400" s="19">
        <f t="shared" si="57"/>
        <v>29.5</v>
      </c>
      <c r="DG400" s="24">
        <f t="shared" si="58"/>
        <v>0.53</v>
      </c>
      <c r="DJ400" s="19">
        <f t="shared" si="59"/>
        <v>9.1999999999999993</v>
      </c>
      <c r="DK400" s="24">
        <f t="shared" si="37"/>
        <v>0.37</v>
      </c>
      <c r="DL400" s="97">
        <f t="shared" si="60"/>
        <v>3.9E-2</v>
      </c>
      <c r="DY400" s="24">
        <f t="shared" si="61"/>
        <v>1.89</v>
      </c>
      <c r="DZ400" s="24"/>
      <c r="EA400" s="24"/>
      <c r="EB400" s="24">
        <f t="shared" si="38"/>
        <v>0.91</v>
      </c>
      <c r="EC400" s="19">
        <f t="shared" si="62"/>
        <v>32.9</v>
      </c>
      <c r="EH400" s="24">
        <f t="shared" si="63"/>
        <v>0.75</v>
      </c>
      <c r="EK400" s="19">
        <f t="shared" si="64"/>
        <v>3.5</v>
      </c>
      <c r="EL400" s="24">
        <f t="shared" si="39"/>
        <v>0.4</v>
      </c>
      <c r="EM400" s="97">
        <f t="shared" si="65"/>
        <v>0.02</v>
      </c>
      <c r="EZ400" s="24">
        <f t="shared" si="66"/>
        <v>1.89</v>
      </c>
      <c r="FA400" s="24"/>
      <c r="FB400" s="24"/>
      <c r="FC400" s="24">
        <f t="shared" si="40"/>
        <v>0.91</v>
      </c>
      <c r="FD400" s="19">
        <f t="shared" si="67"/>
        <v>32.9</v>
      </c>
      <c r="FI400" s="24">
        <f t="shared" si="68"/>
        <v>0.86</v>
      </c>
      <c r="FL400" s="19">
        <f t="shared" si="69"/>
        <v>3.6</v>
      </c>
      <c r="FM400" s="24">
        <f t="shared" si="41"/>
        <v>0.41</v>
      </c>
      <c r="FN400" s="97">
        <f t="shared" si="70"/>
        <v>0.02</v>
      </c>
      <c r="FR400" s="19">
        <f t="shared" si="71"/>
        <v>2.6</v>
      </c>
      <c r="FS400" s="97">
        <f t="shared" si="72"/>
        <v>1.7000000000000001E-2</v>
      </c>
      <c r="GF400" s="24">
        <f t="shared" si="73"/>
        <v>1.89</v>
      </c>
      <c r="GG400" s="24"/>
      <c r="GH400" s="24"/>
      <c r="GI400" s="24">
        <f t="shared" si="42"/>
        <v>0.92</v>
      </c>
      <c r="GJ400" s="19">
        <f t="shared" si="74"/>
        <v>33.299999999999997</v>
      </c>
      <c r="GO400" s="24">
        <f t="shared" si="75"/>
        <v>0.9</v>
      </c>
      <c r="GR400" s="19">
        <f t="shared" si="76"/>
        <v>2.8</v>
      </c>
      <c r="GS400" s="24">
        <f t="shared" si="43"/>
        <v>0.42</v>
      </c>
      <c r="GT400" s="97">
        <f t="shared" si="77"/>
        <v>1.7000000000000001E-2</v>
      </c>
      <c r="GX400" s="19">
        <f t="shared" si="78"/>
        <v>2</v>
      </c>
      <c r="GY400" s="97">
        <f t="shared" si="79"/>
        <v>1.4E-2</v>
      </c>
    </row>
    <row r="401" spans="1:207" s="5" customFormat="1" ht="13.6" customHeight="1" x14ac:dyDescent="0.3">
      <c r="A401" s="18"/>
      <c r="B401" s="18"/>
      <c r="D401" s="5">
        <v>4</v>
      </c>
      <c r="E401" s="5" t="str">
        <f t="shared" si="44"/>
        <v>22а_1с_г.д</v>
      </c>
      <c r="R401" s="24">
        <f t="shared" si="45"/>
        <v>1.95</v>
      </c>
      <c r="S401" s="24"/>
      <c r="T401" s="24"/>
      <c r="U401" s="24">
        <f t="shared" si="46"/>
        <v>0.8</v>
      </c>
      <c r="V401" s="19">
        <f t="shared" si="47"/>
        <v>28.2</v>
      </c>
      <c r="AA401" s="24">
        <f t="shared" si="33"/>
        <v>0.42</v>
      </c>
      <c r="AF401" s="19"/>
      <c r="AJ401" s="19">
        <f t="shared" si="48"/>
        <v>9.6</v>
      </c>
      <c r="AK401" s="24">
        <f t="shared" si="49"/>
        <v>0.37</v>
      </c>
      <c r="AL401" s="97">
        <f t="shared" si="50"/>
        <v>4.2999999999999997E-2</v>
      </c>
      <c r="AY401" s="24">
        <f t="shared" si="51"/>
        <v>1.95</v>
      </c>
      <c r="AZ401" s="24"/>
      <c r="BA401" s="24"/>
      <c r="BB401" s="24">
        <f t="shared" si="34"/>
        <v>0.81</v>
      </c>
      <c r="BC401" s="19">
        <f t="shared" si="52"/>
        <v>29.5</v>
      </c>
      <c r="BH401" s="24">
        <f t="shared" si="53"/>
        <v>0.52</v>
      </c>
      <c r="BK401" s="19">
        <f t="shared" si="54"/>
        <v>8.8000000000000007</v>
      </c>
      <c r="BL401" s="24">
        <f t="shared" si="35"/>
        <v>0.37</v>
      </c>
      <c r="BM401" s="97">
        <f t="shared" si="55"/>
        <v>3.4000000000000002E-2</v>
      </c>
      <c r="CX401" s="24">
        <f t="shared" si="56"/>
        <v>1.9</v>
      </c>
      <c r="CY401" s="24"/>
      <c r="CZ401" s="24"/>
      <c r="DA401" s="24">
        <f>ROUND(DA380,2)</f>
        <v>0.9</v>
      </c>
      <c r="DB401" s="19">
        <f t="shared" si="57"/>
        <v>32.6</v>
      </c>
      <c r="DG401" s="24">
        <f t="shared" si="58"/>
        <v>0.75</v>
      </c>
      <c r="DJ401" s="19">
        <f t="shared" si="59"/>
        <v>6.9</v>
      </c>
      <c r="DK401" s="24">
        <f t="shared" si="37"/>
        <v>0.38</v>
      </c>
      <c r="DL401" s="97">
        <f t="shared" si="60"/>
        <v>2.5999999999999999E-2</v>
      </c>
      <c r="DY401" s="24">
        <f t="shared" si="61"/>
        <v>1.88</v>
      </c>
      <c r="DZ401" s="24"/>
      <c r="EA401" s="24"/>
      <c r="EB401" s="24">
        <f t="shared" si="38"/>
        <v>0.94</v>
      </c>
      <c r="EC401" s="19">
        <f t="shared" si="62"/>
        <v>33.799999999999997</v>
      </c>
      <c r="EH401" s="24">
        <f t="shared" si="63"/>
        <v>0.84</v>
      </c>
      <c r="EK401" s="19">
        <f t="shared" si="64"/>
        <v>2.4</v>
      </c>
      <c r="EL401" s="24">
        <f t="shared" si="39"/>
        <v>0.42</v>
      </c>
      <c r="EM401" s="97">
        <f t="shared" si="65"/>
        <v>1.6E-2</v>
      </c>
      <c r="EZ401" s="24">
        <f t="shared" si="66"/>
        <v>1.86</v>
      </c>
      <c r="FA401" s="24"/>
      <c r="FB401" s="24"/>
      <c r="FC401" s="24">
        <f t="shared" si="40"/>
        <v>0.99</v>
      </c>
      <c r="FD401" s="19">
        <f t="shared" si="67"/>
        <v>35.700000000000003</v>
      </c>
      <c r="FI401" s="24">
        <f t="shared" si="68"/>
        <v>0.9</v>
      </c>
      <c r="FL401" s="19">
        <f t="shared" si="69"/>
        <v>2.5</v>
      </c>
      <c r="FM401" s="24">
        <f t="shared" si="41"/>
        <v>0.42</v>
      </c>
      <c r="FN401" s="97">
        <f t="shared" si="70"/>
        <v>1.6E-2</v>
      </c>
      <c r="FR401" s="19">
        <f t="shared" si="71"/>
        <v>1.8</v>
      </c>
      <c r="FS401" s="97">
        <f t="shared" si="72"/>
        <v>1.4999999999999999E-2</v>
      </c>
      <c r="GF401" s="24">
        <f t="shared" si="73"/>
        <v>1.86</v>
      </c>
      <c r="GG401" s="24"/>
      <c r="GH401" s="24"/>
      <c r="GI401" s="24">
        <f t="shared" si="42"/>
        <v>1</v>
      </c>
      <c r="GJ401" s="19">
        <f t="shared" si="74"/>
        <v>36.299999999999997</v>
      </c>
      <c r="GO401" s="24">
        <f t="shared" si="75"/>
        <v>0.94</v>
      </c>
      <c r="GR401" s="19">
        <f t="shared" si="76"/>
        <v>2</v>
      </c>
      <c r="GS401" s="24">
        <f t="shared" si="43"/>
        <v>0.43</v>
      </c>
      <c r="GT401" s="97">
        <f t="shared" si="77"/>
        <v>1.4E-2</v>
      </c>
      <c r="GX401" s="19">
        <f t="shared" si="78"/>
        <v>1.3</v>
      </c>
      <c r="GY401" s="97">
        <f t="shared" si="79"/>
        <v>1.2E-2</v>
      </c>
    </row>
    <row r="402" spans="1:207" s="5" customFormat="1" ht="13.6" customHeight="1" x14ac:dyDescent="0.3">
      <c r="A402" s="18"/>
      <c r="B402" s="18"/>
      <c r="D402" s="5">
        <v>5</v>
      </c>
      <c r="E402" s="5" t="str">
        <f t="shared" si="44"/>
        <v>25_1</v>
      </c>
      <c r="R402" s="24">
        <f t="shared" si="45"/>
        <v>1.94</v>
      </c>
      <c r="S402" s="24"/>
      <c r="T402" s="24"/>
      <c r="U402" s="24">
        <f t="shared" si="46"/>
        <v>0.79</v>
      </c>
      <c r="V402" s="19">
        <f t="shared" si="47"/>
        <v>27.4</v>
      </c>
      <c r="AA402" s="24">
        <f t="shared" si="33"/>
        <v>0.01</v>
      </c>
      <c r="AF402" s="19"/>
      <c r="AJ402" s="19">
        <f t="shared" si="48"/>
        <v>18.8</v>
      </c>
      <c r="AK402" s="24">
        <f t="shared" si="49"/>
        <v>0.28999999999999998</v>
      </c>
      <c r="AL402" s="97">
        <f t="shared" si="50"/>
        <v>9.4E-2</v>
      </c>
      <c r="AY402" s="24">
        <f t="shared" si="51"/>
        <v>1.96</v>
      </c>
      <c r="AZ402" s="24"/>
      <c r="BA402" s="24"/>
      <c r="BB402" s="24">
        <f t="shared" si="34"/>
        <v>0.79</v>
      </c>
      <c r="BC402" s="19">
        <f t="shared" si="52"/>
        <v>28.3</v>
      </c>
      <c r="BH402" s="24">
        <f t="shared" si="53"/>
        <v>0.06</v>
      </c>
      <c r="BK402" s="19">
        <f t="shared" si="54"/>
        <v>15.8</v>
      </c>
      <c r="BL402" s="24">
        <f t="shared" si="35"/>
        <v>0.28000000000000003</v>
      </c>
      <c r="BM402" s="97">
        <f t="shared" si="55"/>
        <v>7.9000000000000001E-2</v>
      </c>
      <c r="CX402" s="24">
        <f t="shared" si="56"/>
        <v>1.92</v>
      </c>
      <c r="CY402" s="24"/>
      <c r="CZ402" s="24"/>
      <c r="DA402" s="24">
        <f t="shared" si="36"/>
        <v>0.86</v>
      </c>
      <c r="DB402" s="19">
        <f t="shared" si="57"/>
        <v>31.2</v>
      </c>
      <c r="DG402" s="24">
        <f t="shared" si="58"/>
        <v>0.2</v>
      </c>
      <c r="DJ402" s="19">
        <f t="shared" si="59"/>
        <v>15.1</v>
      </c>
      <c r="DK402" s="24">
        <f t="shared" si="37"/>
        <v>0.34</v>
      </c>
      <c r="DL402" s="97">
        <f t="shared" si="60"/>
        <v>6.7000000000000004E-2</v>
      </c>
      <c r="DY402" s="24">
        <f t="shared" si="61"/>
        <v>1.89</v>
      </c>
      <c r="DZ402" s="24"/>
      <c r="EA402" s="24"/>
      <c r="EB402" s="24">
        <f t="shared" si="38"/>
        <v>0.93</v>
      </c>
      <c r="EC402" s="19">
        <f t="shared" si="62"/>
        <v>33.299999999999997</v>
      </c>
      <c r="EH402" s="24">
        <f t="shared" si="63"/>
        <v>0.28999999999999998</v>
      </c>
      <c r="EK402" s="19">
        <f t="shared" si="64"/>
        <v>9.8000000000000007</v>
      </c>
      <c r="EL402" s="24">
        <f t="shared" si="39"/>
        <v>0.38</v>
      </c>
      <c r="EM402" s="97">
        <f t="shared" si="65"/>
        <v>3.7999999999999999E-2</v>
      </c>
      <c r="EZ402" s="24">
        <f t="shared" si="66"/>
        <v>1.85</v>
      </c>
      <c r="FA402" s="24"/>
      <c r="FB402" s="24"/>
      <c r="FC402" s="24">
        <f t="shared" si="40"/>
        <v>1.01</v>
      </c>
      <c r="FD402" s="19">
        <f t="shared" si="67"/>
        <v>36.5</v>
      </c>
      <c r="FI402" s="24">
        <f t="shared" si="68"/>
        <v>0.39</v>
      </c>
      <c r="FL402" s="19">
        <f t="shared" si="69"/>
        <v>9.8000000000000007</v>
      </c>
      <c r="FM402" s="24">
        <f t="shared" si="41"/>
        <v>0.37</v>
      </c>
      <c r="FN402" s="97">
        <f t="shared" si="70"/>
        <v>3.7999999999999999E-2</v>
      </c>
      <c r="FR402" s="19">
        <f t="shared" si="71"/>
        <v>8.4</v>
      </c>
      <c r="FS402" s="97">
        <f t="shared" si="72"/>
        <v>3.2000000000000001E-2</v>
      </c>
      <c r="GF402" s="24">
        <f t="shared" si="73"/>
        <v>1.84</v>
      </c>
      <c r="GG402" s="24"/>
      <c r="GH402" s="24"/>
      <c r="GI402" s="24">
        <f t="shared" si="42"/>
        <v>1.03</v>
      </c>
      <c r="GJ402" s="19">
        <f t="shared" si="74"/>
        <v>37.200000000000003</v>
      </c>
      <c r="GO402" s="24">
        <f t="shared" si="75"/>
        <v>0.42</v>
      </c>
      <c r="GR402" s="19">
        <f t="shared" si="76"/>
        <v>9.6999999999999993</v>
      </c>
      <c r="GS402" s="24">
        <f t="shared" si="43"/>
        <v>0.37</v>
      </c>
      <c r="GT402" s="97">
        <f t="shared" si="77"/>
        <v>3.3000000000000002E-2</v>
      </c>
      <c r="GX402" s="19">
        <f t="shared" si="78"/>
        <v>8</v>
      </c>
      <c r="GY402" s="97">
        <f t="shared" si="79"/>
        <v>2.9000000000000001E-2</v>
      </c>
    </row>
    <row r="403" spans="1:207" s="5" customFormat="1" ht="13.6" customHeight="1" x14ac:dyDescent="0.3">
      <c r="A403" s="18"/>
      <c r="B403" s="18"/>
      <c r="D403" s="5">
        <v>6</v>
      </c>
      <c r="E403" s="5" t="str">
        <f t="shared" si="44"/>
        <v>58_3а</v>
      </c>
      <c r="R403" s="24">
        <f t="shared" si="45"/>
        <v>2</v>
      </c>
      <c r="S403" s="24"/>
      <c r="T403" s="24"/>
      <c r="U403" s="24">
        <f t="shared" si="46"/>
        <v>0.71</v>
      </c>
      <c r="V403" s="19">
        <f t="shared" si="47"/>
        <v>24.8</v>
      </c>
      <c r="AA403" s="24">
        <f t="shared" si="33"/>
        <v>-0.25</v>
      </c>
      <c r="AF403" s="19"/>
      <c r="AJ403" s="19">
        <f t="shared" si="48"/>
        <v>26.4</v>
      </c>
      <c r="AK403" s="24">
        <f t="shared" si="49"/>
        <v>0.23</v>
      </c>
      <c r="AL403" s="97">
        <f t="shared" si="50"/>
        <v>0.16200000000000001</v>
      </c>
      <c r="AY403" s="24">
        <f t="shared" si="51"/>
        <v>1.98</v>
      </c>
      <c r="AZ403" s="24"/>
      <c r="BA403" s="24"/>
      <c r="BB403" s="24">
        <f t="shared" si="34"/>
        <v>0.76</v>
      </c>
      <c r="BC403" s="19">
        <f t="shared" si="52"/>
        <v>27.2</v>
      </c>
      <c r="BH403" s="24">
        <f t="shared" si="53"/>
        <v>-0.14000000000000001</v>
      </c>
      <c r="BK403" s="19">
        <f t="shared" si="54"/>
        <v>23.9</v>
      </c>
      <c r="BL403" s="24">
        <f t="shared" si="35"/>
        <v>0.25</v>
      </c>
      <c r="BM403" s="97">
        <f t="shared" si="55"/>
        <v>0.14599999999999999</v>
      </c>
      <c r="CX403" s="24">
        <f t="shared" si="56"/>
        <v>1.88</v>
      </c>
      <c r="CY403" s="24"/>
      <c r="CZ403" s="24"/>
      <c r="DA403" s="24">
        <f t="shared" si="36"/>
        <v>0.97</v>
      </c>
      <c r="DB403" s="19">
        <f>ROUND(DB382,1)</f>
        <v>34.9</v>
      </c>
      <c r="DG403" s="24">
        <f t="shared" si="58"/>
        <v>0.13</v>
      </c>
      <c r="DJ403" s="19">
        <f t="shared" si="59"/>
        <v>19</v>
      </c>
      <c r="DK403" s="24">
        <f t="shared" si="37"/>
        <v>0.32</v>
      </c>
      <c r="DL403" s="97">
        <f t="shared" si="60"/>
        <v>8.4000000000000005E-2</v>
      </c>
      <c r="DY403" s="24">
        <f t="shared" si="61"/>
        <v>1.83</v>
      </c>
      <c r="DZ403" s="24"/>
      <c r="EA403" s="24"/>
      <c r="EB403" s="24">
        <f t="shared" si="38"/>
        <v>1.05</v>
      </c>
      <c r="EC403" s="19">
        <f t="shared" si="62"/>
        <v>37.6</v>
      </c>
      <c r="EH403" s="24">
        <f t="shared" si="63"/>
        <v>0.24</v>
      </c>
      <c r="EK403" s="19">
        <f t="shared" si="64"/>
        <v>8.8000000000000007</v>
      </c>
      <c r="EL403" s="24">
        <f t="shared" si="39"/>
        <v>0.35</v>
      </c>
      <c r="EM403" s="97">
        <f t="shared" si="65"/>
        <v>3.6999999999999998E-2</v>
      </c>
      <c r="EZ403" s="24">
        <f t="shared" si="66"/>
        <v>1.79</v>
      </c>
      <c r="FA403" s="24"/>
      <c r="FB403" s="24"/>
      <c r="FC403" s="24">
        <f t="shared" si="40"/>
        <v>1.1599999999999999</v>
      </c>
      <c r="FD403" s="19">
        <f t="shared" si="67"/>
        <v>41.5</v>
      </c>
      <c r="FI403" s="24">
        <f t="shared" si="68"/>
        <v>0.47</v>
      </c>
      <c r="FL403" s="19">
        <f t="shared" si="69"/>
        <v>8.6999999999999993</v>
      </c>
      <c r="FM403" s="24">
        <f t="shared" si="41"/>
        <v>0.38</v>
      </c>
      <c r="FN403" s="97">
        <f t="shared" si="70"/>
        <v>3.5999999999999997E-2</v>
      </c>
      <c r="FR403" s="19">
        <f t="shared" si="71"/>
        <v>7</v>
      </c>
      <c r="FS403" s="97">
        <f t="shared" si="72"/>
        <v>2.5000000000000001E-2</v>
      </c>
      <c r="GF403" s="24">
        <f t="shared" si="73"/>
        <v>1.79</v>
      </c>
      <c r="GG403" s="24"/>
      <c r="GH403" s="24"/>
      <c r="GI403" s="24">
        <f t="shared" si="42"/>
        <v>1.18</v>
      </c>
      <c r="GJ403" s="19">
        <f t="shared" si="74"/>
        <v>42.4</v>
      </c>
      <c r="GO403" s="24">
        <f t="shared" si="75"/>
        <v>0.51</v>
      </c>
      <c r="GR403" s="19">
        <f t="shared" si="76"/>
        <v>8.4</v>
      </c>
      <c r="GS403" s="24">
        <f t="shared" si="43"/>
        <v>0.39</v>
      </c>
      <c r="GT403" s="97">
        <f t="shared" si="77"/>
        <v>2.8000000000000001E-2</v>
      </c>
      <c r="GX403" s="19">
        <f t="shared" si="78"/>
        <v>6.4</v>
      </c>
      <c r="GY403" s="97">
        <f t="shared" si="79"/>
        <v>2.1000000000000001E-2</v>
      </c>
    </row>
    <row r="404" spans="1:207" s="5" customFormat="1" ht="13.6" customHeight="1" x14ac:dyDescent="0.3">
      <c r="A404" s="18"/>
      <c r="B404" s="18"/>
      <c r="D404" s="5">
        <v>7</v>
      </c>
      <c r="E404" s="5" t="str">
        <f t="shared" si="44"/>
        <v>58_3б</v>
      </c>
      <c r="R404" s="24">
        <f t="shared" si="45"/>
        <v>1.93</v>
      </c>
      <c r="S404" s="24"/>
      <c r="T404" s="24"/>
      <c r="U404" s="24">
        <f t="shared" si="46"/>
        <v>0.83</v>
      </c>
      <c r="V404" s="19">
        <f t="shared" si="47"/>
        <v>28.6</v>
      </c>
      <c r="AA404" s="24">
        <f t="shared" si="33"/>
        <v>-0.09</v>
      </c>
      <c r="AF404" s="19"/>
      <c r="AJ404" s="19">
        <f t="shared" si="48"/>
        <v>20.2</v>
      </c>
      <c r="AK404" s="24">
        <f t="shared" si="49"/>
        <v>0.3</v>
      </c>
      <c r="AL404" s="97">
        <f t="shared" si="50"/>
        <v>0.11</v>
      </c>
      <c r="AY404" s="24">
        <f t="shared" si="51"/>
        <v>1.91</v>
      </c>
      <c r="AZ404" s="24"/>
      <c r="BA404" s="24"/>
      <c r="BB404" s="24">
        <f t="shared" si="34"/>
        <v>0.89</v>
      </c>
      <c r="BC404" s="19">
        <f t="shared" si="52"/>
        <v>31.9</v>
      </c>
      <c r="BH404" s="24">
        <f t="shared" si="53"/>
        <v>0.03</v>
      </c>
      <c r="BK404" s="19">
        <f t="shared" si="54"/>
        <v>16</v>
      </c>
      <c r="BL404" s="24">
        <f t="shared" si="35"/>
        <v>0.35</v>
      </c>
      <c r="BM404" s="97">
        <f t="shared" si="55"/>
        <v>0.09</v>
      </c>
      <c r="CX404" s="24">
        <f t="shared" si="56"/>
        <v>1.85</v>
      </c>
      <c r="CY404" s="24"/>
      <c r="CZ404" s="24"/>
      <c r="DA404" s="24">
        <f t="shared" si="36"/>
        <v>1.02</v>
      </c>
      <c r="DB404" s="19">
        <f t="shared" si="57"/>
        <v>36.799999999999997</v>
      </c>
      <c r="DG404" s="24">
        <f t="shared" si="58"/>
        <v>0.33</v>
      </c>
      <c r="DJ404" s="19">
        <f t="shared" si="59"/>
        <v>11.7</v>
      </c>
      <c r="DK404" s="24">
        <f t="shared" si="37"/>
        <v>0.37</v>
      </c>
      <c r="DL404" s="97">
        <f t="shared" si="60"/>
        <v>5.8999999999999997E-2</v>
      </c>
      <c r="DY404" s="24">
        <f t="shared" si="61"/>
        <v>1.82</v>
      </c>
      <c r="DZ404" s="24"/>
      <c r="EA404" s="24"/>
      <c r="EB404" s="24">
        <f t="shared" si="38"/>
        <v>1.1000000000000001</v>
      </c>
      <c r="EC404" s="19">
        <f t="shared" si="62"/>
        <v>39.4</v>
      </c>
      <c r="EH404" s="24">
        <f t="shared" si="63"/>
        <v>0.45</v>
      </c>
      <c r="EK404" s="19">
        <f t="shared" si="64"/>
        <v>7.4</v>
      </c>
      <c r="EL404" s="24">
        <f t="shared" si="39"/>
        <v>0.4</v>
      </c>
      <c r="EM404" s="97">
        <f t="shared" si="65"/>
        <v>0.03</v>
      </c>
      <c r="EZ404" s="24">
        <f t="shared" si="66"/>
        <v>1.79</v>
      </c>
      <c r="FA404" s="24"/>
      <c r="FB404" s="24"/>
      <c r="FC404" s="24">
        <f t="shared" si="40"/>
        <v>1.19</v>
      </c>
      <c r="FD404" s="19">
        <f t="shared" si="67"/>
        <v>42.7</v>
      </c>
      <c r="FI404" s="24">
        <f t="shared" si="68"/>
        <v>0.51</v>
      </c>
      <c r="FL404" s="19">
        <f t="shared" si="69"/>
        <v>7.5</v>
      </c>
      <c r="FM404" s="24">
        <f t="shared" si="41"/>
        <v>0.38</v>
      </c>
      <c r="FN404" s="97">
        <f t="shared" si="70"/>
        <v>0.03</v>
      </c>
      <c r="FR404" s="19">
        <f t="shared" si="71"/>
        <v>6.1</v>
      </c>
      <c r="FS404" s="97">
        <f t="shared" si="72"/>
        <v>2.5999999999999999E-2</v>
      </c>
      <c r="GF404" s="24">
        <f t="shared" si="73"/>
        <v>1.78</v>
      </c>
      <c r="GG404" s="24"/>
      <c r="GH404" s="24"/>
      <c r="GI404" s="24">
        <f t="shared" si="42"/>
        <v>1.21</v>
      </c>
      <c r="GJ404" s="19">
        <f t="shared" si="74"/>
        <v>43.6</v>
      </c>
      <c r="GO404" s="24">
        <f t="shared" si="75"/>
        <v>0.55000000000000004</v>
      </c>
      <c r="GR404" s="19">
        <f t="shared" si="76"/>
        <v>7</v>
      </c>
      <c r="GS404" s="24">
        <f t="shared" si="43"/>
        <v>0.38</v>
      </c>
      <c r="GT404" s="97">
        <f t="shared" si="77"/>
        <v>2.7E-2</v>
      </c>
      <c r="GX404" s="19">
        <f t="shared" si="78"/>
        <v>5.4</v>
      </c>
      <c r="GY404" s="97">
        <f t="shared" si="79"/>
        <v>2.1999999999999999E-2</v>
      </c>
    </row>
    <row r="405" spans="1:207" s="5" customFormat="1" ht="13.6" customHeight="1" x14ac:dyDescent="0.3">
      <c r="A405" s="18"/>
      <c r="B405" s="18"/>
      <c r="D405" s="5">
        <v>8</v>
      </c>
      <c r="E405" s="5" t="str">
        <f t="shared" si="44"/>
        <v>58_3б.1</v>
      </c>
      <c r="R405" s="24">
        <f t="shared" si="45"/>
        <v>1.86</v>
      </c>
      <c r="S405" s="24"/>
      <c r="T405" s="24"/>
      <c r="U405" s="24">
        <f t="shared" si="46"/>
        <v>0.96</v>
      </c>
      <c r="V405" s="19">
        <f t="shared" si="47"/>
        <v>33.4</v>
      </c>
      <c r="AA405" s="24">
        <f t="shared" si="33"/>
        <v>0.06</v>
      </c>
      <c r="AF405" s="19"/>
      <c r="AJ405" s="19">
        <f t="shared" si="48"/>
        <v>16.5</v>
      </c>
      <c r="AK405" s="24">
        <f t="shared" si="49"/>
        <v>0.34</v>
      </c>
      <c r="AL405" s="97">
        <f t="shared" si="50"/>
        <v>0.09</v>
      </c>
      <c r="AY405" s="24">
        <f t="shared" si="51"/>
        <v>1.87</v>
      </c>
      <c r="AZ405" s="24"/>
      <c r="BA405" s="24"/>
      <c r="BB405" s="24">
        <f t="shared" si="34"/>
        <v>0.98</v>
      </c>
      <c r="BC405" s="19">
        <f t="shared" si="52"/>
        <v>35.6</v>
      </c>
      <c r="BH405" s="24">
        <f t="shared" si="53"/>
        <v>0.15</v>
      </c>
      <c r="BK405" s="19">
        <f t="shared" si="54"/>
        <v>15</v>
      </c>
      <c r="BL405" s="24">
        <f t="shared" si="35"/>
        <v>0.36</v>
      </c>
      <c r="BM405" s="97">
        <f t="shared" si="55"/>
        <v>6.9000000000000006E-2</v>
      </c>
      <c r="CX405" s="24">
        <f t="shared" si="56"/>
        <v>1.81</v>
      </c>
      <c r="CY405" s="24"/>
      <c r="CZ405" s="24"/>
      <c r="DA405" s="24">
        <f t="shared" si="36"/>
        <v>1.1000000000000001</v>
      </c>
      <c r="DB405" s="19">
        <f t="shared" si="57"/>
        <v>39.299999999999997</v>
      </c>
      <c r="DG405" s="24">
        <f t="shared" si="58"/>
        <v>0.33</v>
      </c>
      <c r="DJ405" s="19">
        <f t="shared" si="59"/>
        <v>11.3</v>
      </c>
      <c r="DK405" s="24">
        <f t="shared" si="37"/>
        <v>0.39</v>
      </c>
      <c r="DL405" s="97">
        <f t="shared" si="60"/>
        <v>4.9000000000000002E-2</v>
      </c>
      <c r="DY405" s="24">
        <f t="shared" si="61"/>
        <v>1.79</v>
      </c>
      <c r="DZ405" s="24"/>
      <c r="EA405" s="24"/>
      <c r="EB405" s="24">
        <f t="shared" si="38"/>
        <v>1.1599999999999999</v>
      </c>
      <c r="EC405" s="19">
        <f t="shared" si="62"/>
        <v>41.8</v>
      </c>
      <c r="EH405" s="24">
        <f t="shared" si="63"/>
        <v>0.43</v>
      </c>
      <c r="EK405" s="19">
        <f t="shared" si="64"/>
        <v>6.9</v>
      </c>
      <c r="EL405" s="24">
        <f t="shared" si="39"/>
        <v>0.38</v>
      </c>
      <c r="EM405" s="97">
        <f t="shared" si="65"/>
        <v>3.1E-2</v>
      </c>
      <c r="EZ405" s="24">
        <f t="shared" si="66"/>
        <v>1.77</v>
      </c>
      <c r="FA405" s="24"/>
      <c r="FB405" s="24"/>
      <c r="FC405" s="24">
        <f t="shared" si="40"/>
        <v>1.22</v>
      </c>
      <c r="FD405" s="19">
        <f t="shared" si="67"/>
        <v>43.7</v>
      </c>
      <c r="FI405" s="24">
        <f t="shared" si="68"/>
        <v>0.51</v>
      </c>
      <c r="FL405" s="19">
        <f t="shared" si="69"/>
        <v>6.7</v>
      </c>
      <c r="FM405" s="24">
        <f t="shared" si="41"/>
        <v>0.37</v>
      </c>
      <c r="FN405" s="97">
        <f t="shared" si="70"/>
        <v>3.2000000000000001E-2</v>
      </c>
      <c r="FR405" s="19">
        <f t="shared" si="71"/>
        <v>4.9000000000000004</v>
      </c>
      <c r="FS405" s="97">
        <f t="shared" si="72"/>
        <v>2.4E-2</v>
      </c>
      <c r="GF405" s="24">
        <f t="shared" si="73"/>
        <v>1.77</v>
      </c>
      <c r="GG405" s="24"/>
      <c r="GH405" s="24"/>
      <c r="GI405" s="24">
        <f t="shared" si="42"/>
        <v>1.24</v>
      </c>
      <c r="GJ405" s="19">
        <f t="shared" si="74"/>
        <v>44.7</v>
      </c>
      <c r="GO405" s="24">
        <f t="shared" si="75"/>
        <v>0.55000000000000004</v>
      </c>
      <c r="GR405" s="19">
        <f t="shared" si="76"/>
        <v>6.7</v>
      </c>
      <c r="GS405" s="24">
        <f t="shared" si="43"/>
        <v>0.37</v>
      </c>
      <c r="GT405" s="97">
        <f t="shared" si="77"/>
        <v>2.8000000000000001E-2</v>
      </c>
      <c r="GX405" s="19">
        <f t="shared" si="78"/>
        <v>4.7</v>
      </c>
      <c r="GY405" s="97">
        <f t="shared" si="79"/>
        <v>0.02</v>
      </c>
    </row>
    <row r="406" spans="1:207" s="5" customFormat="1" ht="13.6" customHeight="1" x14ac:dyDescent="0.3">
      <c r="A406" s="18"/>
      <c r="B406" s="18"/>
      <c r="D406" s="5">
        <v>9</v>
      </c>
      <c r="E406" s="5" t="str">
        <f t="shared" si="44"/>
        <v>58_3в</v>
      </c>
      <c r="R406" s="24">
        <f t="shared" si="45"/>
        <v>2.09</v>
      </c>
      <c r="S406" s="24"/>
      <c r="T406" s="24"/>
      <c r="U406" s="24">
        <f t="shared" si="46"/>
        <v>0.57999999999999996</v>
      </c>
      <c r="V406" s="19">
        <f t="shared" si="47"/>
        <v>20.7</v>
      </c>
      <c r="AA406" s="24">
        <f t="shared" si="33"/>
        <v>-0.35</v>
      </c>
      <c r="AF406" s="19"/>
      <c r="AJ406" s="19">
        <f t="shared" si="48"/>
        <v>28.7</v>
      </c>
      <c r="AK406" s="24">
        <f t="shared" si="49"/>
        <v>0.24</v>
      </c>
      <c r="AL406" s="97">
        <f t="shared" si="50"/>
        <v>0.17399999999999999</v>
      </c>
      <c r="AY406" s="24">
        <f t="shared" si="51"/>
        <v>2.04</v>
      </c>
      <c r="AZ406" s="24"/>
      <c r="BA406" s="24"/>
      <c r="BB406" s="24">
        <f t="shared" si="34"/>
        <v>0.66</v>
      </c>
      <c r="BC406" s="19">
        <f t="shared" si="52"/>
        <v>23.7</v>
      </c>
      <c r="BH406" s="24">
        <f t="shared" si="53"/>
        <v>-0.21</v>
      </c>
      <c r="BK406" s="19">
        <f t="shared" si="54"/>
        <v>23.7</v>
      </c>
      <c r="BL406" s="24">
        <f t="shared" si="35"/>
        <v>0.27</v>
      </c>
      <c r="BM406" s="97">
        <f t="shared" si="55"/>
        <v>0.154</v>
      </c>
      <c r="CX406" s="24">
        <f t="shared" si="56"/>
        <v>1.9</v>
      </c>
      <c r="CY406" s="24"/>
      <c r="CZ406" s="24"/>
      <c r="DA406" s="24">
        <f t="shared" si="36"/>
        <v>0.92</v>
      </c>
      <c r="DB406" s="19">
        <f t="shared" si="57"/>
        <v>32.799999999999997</v>
      </c>
      <c r="DG406" s="24">
        <f t="shared" si="58"/>
        <v>0.16</v>
      </c>
      <c r="DJ406" s="19">
        <f t="shared" si="59"/>
        <v>16.2</v>
      </c>
      <c r="DK406" s="24">
        <f t="shared" si="37"/>
        <v>0.34</v>
      </c>
      <c r="DL406" s="97">
        <f t="shared" si="60"/>
        <v>8.7999999999999995E-2</v>
      </c>
      <c r="DY406" s="24">
        <f t="shared" si="61"/>
        <v>1.84</v>
      </c>
      <c r="DZ406" s="24"/>
      <c r="EA406" s="24"/>
      <c r="EB406" s="24">
        <f t="shared" si="38"/>
        <v>1.05</v>
      </c>
      <c r="EC406" s="19">
        <f t="shared" si="62"/>
        <v>37.4</v>
      </c>
      <c r="EH406" s="24">
        <f t="shared" si="63"/>
        <v>0.37</v>
      </c>
      <c r="EK406" s="19">
        <f t="shared" si="64"/>
        <v>7.7</v>
      </c>
      <c r="EL406" s="24">
        <f t="shared" si="39"/>
        <v>0.36</v>
      </c>
      <c r="EM406" s="97">
        <f t="shared" si="65"/>
        <v>3.4000000000000002E-2</v>
      </c>
      <c r="EZ406" s="24">
        <f t="shared" si="66"/>
        <v>1.82</v>
      </c>
      <c r="FA406" s="24"/>
      <c r="FB406" s="24"/>
      <c r="FC406" s="24">
        <f t="shared" si="40"/>
        <v>1.1000000000000001</v>
      </c>
      <c r="FD406" s="19">
        <f t="shared" si="67"/>
        <v>39</v>
      </c>
      <c r="FI406" s="24">
        <f t="shared" si="68"/>
        <v>0.47</v>
      </c>
      <c r="FL406" s="19">
        <f t="shared" si="69"/>
        <v>7.5</v>
      </c>
      <c r="FM406" s="24">
        <f t="shared" si="41"/>
        <v>0.4</v>
      </c>
      <c r="FN406" s="97">
        <f t="shared" si="70"/>
        <v>3.4000000000000002E-2</v>
      </c>
      <c r="FR406" s="19">
        <f t="shared" si="71"/>
        <v>5.9</v>
      </c>
      <c r="FS406" s="97">
        <f t="shared" si="72"/>
        <v>2.7E-2</v>
      </c>
      <c r="GF406" s="24">
        <f t="shared" si="73"/>
        <v>1.82</v>
      </c>
      <c r="GG406" s="24"/>
      <c r="GH406" s="24"/>
      <c r="GI406" s="24">
        <f t="shared" si="42"/>
        <v>1.1100000000000001</v>
      </c>
      <c r="GJ406" s="19">
        <f t="shared" si="74"/>
        <v>40</v>
      </c>
      <c r="GO406" s="24">
        <f t="shared" si="75"/>
        <v>0.51</v>
      </c>
      <c r="GR406" s="19">
        <f t="shared" si="76"/>
        <v>6.8</v>
      </c>
      <c r="GS406" s="24">
        <f t="shared" si="43"/>
        <v>0.38</v>
      </c>
      <c r="GT406" s="97">
        <f t="shared" si="77"/>
        <v>2.5999999999999999E-2</v>
      </c>
      <c r="GX406" s="19">
        <f t="shared" si="78"/>
        <v>5.2</v>
      </c>
      <c r="GY406" s="97">
        <f t="shared" si="79"/>
        <v>1.6E-2</v>
      </c>
    </row>
    <row r="407" spans="1:207" s="5" customFormat="1" ht="13.6" customHeight="1" x14ac:dyDescent="0.3">
      <c r="A407" s="18"/>
      <c r="B407" s="18"/>
      <c r="D407" s="5">
        <v>10</v>
      </c>
      <c r="E407" s="5" t="str">
        <f t="shared" si="44"/>
        <v>58_3г</v>
      </c>
      <c r="R407" s="24">
        <f t="shared" si="45"/>
        <v>1.85</v>
      </c>
      <c r="S407" s="24"/>
      <c r="T407" s="24"/>
      <c r="U407" s="24">
        <f t="shared" si="46"/>
        <v>1</v>
      </c>
      <c r="V407" s="19">
        <f t="shared" si="47"/>
        <v>35.1</v>
      </c>
      <c r="AA407" s="24">
        <f t="shared" si="33"/>
        <v>0.31</v>
      </c>
      <c r="AF407" s="19"/>
      <c r="AJ407" s="19">
        <f t="shared" si="48"/>
        <v>12.9</v>
      </c>
      <c r="AK407" s="24">
        <f t="shared" si="49"/>
        <v>0.39</v>
      </c>
      <c r="AL407" s="97">
        <f t="shared" si="50"/>
        <v>6.8000000000000005E-2</v>
      </c>
      <c r="AY407" s="24">
        <f t="shared" si="51"/>
        <v>1.85</v>
      </c>
      <c r="AZ407" s="24"/>
      <c r="BA407" s="24"/>
      <c r="BB407" s="24">
        <f t="shared" si="34"/>
        <v>1.03</v>
      </c>
      <c r="BC407" s="19">
        <f t="shared" si="52"/>
        <v>37.200000000000003</v>
      </c>
      <c r="BH407" s="24">
        <f t="shared" si="53"/>
        <v>0.41</v>
      </c>
      <c r="BK407" s="19">
        <f t="shared" si="54"/>
        <v>10.199999999999999</v>
      </c>
      <c r="BL407" s="24">
        <f t="shared" si="35"/>
        <v>0.37</v>
      </c>
      <c r="BM407" s="97">
        <f t="shared" si="55"/>
        <v>0.05</v>
      </c>
      <c r="CX407" s="24">
        <f t="shared" si="56"/>
        <v>1.84</v>
      </c>
      <c r="CY407" s="24"/>
      <c r="CZ407" s="24"/>
      <c r="DA407" s="24">
        <f t="shared" si="36"/>
        <v>1.06</v>
      </c>
      <c r="DB407" s="19">
        <f t="shared" si="57"/>
        <v>38.4</v>
      </c>
      <c r="DG407" s="24">
        <f t="shared" si="58"/>
        <v>0.46</v>
      </c>
      <c r="DJ407" s="19">
        <f t="shared" si="59"/>
        <v>9</v>
      </c>
      <c r="DK407" s="24">
        <f t="shared" si="37"/>
        <v>0.39</v>
      </c>
      <c r="DL407" s="97">
        <f t="shared" si="60"/>
        <v>4.1000000000000002E-2</v>
      </c>
      <c r="DY407" s="24">
        <f t="shared" si="61"/>
        <v>1.82</v>
      </c>
      <c r="DZ407" s="24"/>
      <c r="EA407" s="24"/>
      <c r="EB407" s="24">
        <f t="shared" si="38"/>
        <v>1.1000000000000001</v>
      </c>
      <c r="EC407" s="19">
        <f t="shared" si="62"/>
        <v>39.200000000000003</v>
      </c>
      <c r="EH407" s="24">
        <f t="shared" si="63"/>
        <v>0.5</v>
      </c>
      <c r="EK407" s="19">
        <f t="shared" si="64"/>
        <v>5.7</v>
      </c>
      <c r="EL407" s="24">
        <f t="shared" si="39"/>
        <v>0.4</v>
      </c>
      <c r="EM407" s="97">
        <f t="shared" si="65"/>
        <v>2.9000000000000001E-2</v>
      </c>
      <c r="EZ407" s="24">
        <f t="shared" si="66"/>
        <v>1.8</v>
      </c>
      <c r="FA407" s="24"/>
      <c r="FB407" s="24"/>
      <c r="FC407" s="24">
        <f t="shared" si="40"/>
        <v>1.1399999999999999</v>
      </c>
      <c r="FD407" s="19">
        <f t="shared" si="67"/>
        <v>40.700000000000003</v>
      </c>
      <c r="FI407" s="24">
        <f t="shared" si="68"/>
        <v>0.56999999999999995</v>
      </c>
      <c r="FL407" s="19">
        <f t="shared" si="69"/>
        <v>5.6</v>
      </c>
      <c r="FM407" s="24">
        <f t="shared" si="41"/>
        <v>0.39</v>
      </c>
      <c r="FN407" s="97">
        <f t="shared" si="70"/>
        <v>2.9000000000000001E-2</v>
      </c>
      <c r="FR407" s="19">
        <f t="shared" si="71"/>
        <v>4.9000000000000004</v>
      </c>
      <c r="FS407" s="97">
        <f t="shared" si="72"/>
        <v>2.3E-2</v>
      </c>
      <c r="GF407" s="24">
        <f t="shared" si="73"/>
        <v>1.81</v>
      </c>
      <c r="GG407" s="24"/>
      <c r="GH407" s="24"/>
      <c r="GI407" s="24">
        <f t="shared" si="42"/>
        <v>1.1399999999999999</v>
      </c>
      <c r="GJ407" s="19">
        <f t="shared" si="74"/>
        <v>41.1</v>
      </c>
      <c r="GO407" s="24">
        <f t="shared" si="75"/>
        <v>0.59</v>
      </c>
      <c r="GR407" s="19">
        <f t="shared" si="76"/>
        <v>5.4</v>
      </c>
      <c r="GS407" s="24">
        <f t="shared" si="43"/>
        <v>0.37</v>
      </c>
      <c r="GT407" s="97">
        <f t="shared" si="77"/>
        <v>2.7E-2</v>
      </c>
      <c r="GX407" s="19">
        <f t="shared" si="78"/>
        <v>4.3</v>
      </c>
      <c r="GY407" s="97">
        <f t="shared" si="79"/>
        <v>1.7999999999999999E-2</v>
      </c>
    </row>
    <row r="408" spans="1:207" s="5" customFormat="1" ht="13.6" customHeight="1" x14ac:dyDescent="0.3">
      <c r="A408" s="18"/>
      <c r="B408" s="18"/>
      <c r="D408" s="5">
        <v>11</v>
      </c>
      <c r="E408" s="5" t="str">
        <f t="shared" si="44"/>
        <v>58г_2а</v>
      </c>
      <c r="R408" s="24">
        <f t="shared" si="45"/>
        <v>2.11</v>
      </c>
      <c r="S408" s="24"/>
      <c r="T408" s="24"/>
      <c r="U408" s="24">
        <f t="shared" si="46"/>
        <v>0.52</v>
      </c>
      <c r="V408" s="19">
        <f t="shared" si="47"/>
        <v>18.100000000000001</v>
      </c>
      <c r="AA408" s="24">
        <f t="shared" si="33"/>
        <v>-0.25</v>
      </c>
      <c r="AF408" s="19"/>
      <c r="AJ408" s="19">
        <f t="shared" si="48"/>
        <v>27.1</v>
      </c>
      <c r="AK408" s="24">
        <f t="shared" si="49"/>
        <v>0.26</v>
      </c>
      <c r="AL408" s="97">
        <f t="shared" si="50"/>
        <v>0.15</v>
      </c>
      <c r="AY408" s="24">
        <f t="shared" si="51"/>
        <v>2.11</v>
      </c>
      <c r="AZ408" s="24"/>
      <c r="BA408" s="24"/>
      <c r="BB408" s="24">
        <f t="shared" si="34"/>
        <v>0.55000000000000004</v>
      </c>
      <c r="BC408" s="19">
        <f t="shared" si="52"/>
        <v>19.899999999999999</v>
      </c>
      <c r="BH408" s="24">
        <f t="shared" si="53"/>
        <v>-0.1</v>
      </c>
      <c r="BK408" s="19">
        <f t="shared" si="54"/>
        <v>22.1</v>
      </c>
      <c r="BL408" s="24">
        <f t="shared" si="35"/>
        <v>0.3</v>
      </c>
      <c r="BM408" s="97">
        <f t="shared" si="55"/>
        <v>0.125</v>
      </c>
      <c r="CX408" s="24">
        <f t="shared" si="56"/>
        <v>2</v>
      </c>
      <c r="CY408" s="24"/>
      <c r="CZ408" s="24"/>
      <c r="DA408" s="24">
        <f t="shared" si="36"/>
        <v>0.71</v>
      </c>
      <c r="DB408" s="19">
        <f t="shared" si="57"/>
        <v>25.8</v>
      </c>
      <c r="DG408" s="24">
        <f t="shared" si="58"/>
        <v>0.36</v>
      </c>
      <c r="DJ408" s="19">
        <f t="shared" si="59"/>
        <v>16.2</v>
      </c>
      <c r="DK408" s="24">
        <f t="shared" si="37"/>
        <v>0.34</v>
      </c>
      <c r="DL408" s="97">
        <f t="shared" si="60"/>
        <v>7.2999999999999995E-2</v>
      </c>
      <c r="DY408" s="24">
        <f t="shared" si="61"/>
        <v>1.95</v>
      </c>
      <c r="DZ408" s="24"/>
      <c r="EA408" s="24"/>
      <c r="EB408" s="24">
        <f t="shared" si="38"/>
        <v>0.8</v>
      </c>
      <c r="EC408" s="19">
        <f t="shared" si="62"/>
        <v>28.8</v>
      </c>
      <c r="EH408" s="24">
        <f t="shared" si="63"/>
        <v>0.6</v>
      </c>
      <c r="EK408" s="19">
        <f t="shared" si="64"/>
        <v>5.4</v>
      </c>
      <c r="EL408" s="24">
        <f t="shared" si="39"/>
        <v>0.38</v>
      </c>
      <c r="EM408" s="97">
        <f t="shared" si="65"/>
        <v>0.02</v>
      </c>
      <c r="EZ408" s="24">
        <f t="shared" si="66"/>
        <v>1.91</v>
      </c>
      <c r="FA408" s="24"/>
      <c r="FB408" s="24"/>
      <c r="FC408" s="24">
        <f t="shared" si="40"/>
        <v>0.88</v>
      </c>
      <c r="FD408" s="19">
        <f t="shared" si="67"/>
        <v>31.5</v>
      </c>
      <c r="FI408" s="24">
        <f t="shared" si="68"/>
        <v>0.8</v>
      </c>
      <c r="FL408" s="19">
        <f t="shared" si="69"/>
        <v>5.5</v>
      </c>
      <c r="FM408" s="24">
        <f t="shared" si="41"/>
        <v>0.42</v>
      </c>
      <c r="FN408" s="97">
        <f t="shared" si="70"/>
        <v>0.02</v>
      </c>
      <c r="FR408" s="19">
        <f t="shared" si="71"/>
        <v>4.0999999999999996</v>
      </c>
      <c r="FS408" s="97">
        <f t="shared" si="72"/>
        <v>1.2999999999999999E-2</v>
      </c>
      <c r="GF408" s="24">
        <f t="shared" si="73"/>
        <v>1.91</v>
      </c>
      <c r="GG408" s="24"/>
      <c r="GH408" s="24"/>
      <c r="GI408" s="24">
        <f t="shared" si="42"/>
        <v>0.89</v>
      </c>
      <c r="GJ408" s="19">
        <f t="shared" si="74"/>
        <v>32</v>
      </c>
      <c r="GO408" s="24">
        <f t="shared" si="75"/>
        <v>0.85</v>
      </c>
      <c r="GR408" s="19">
        <f t="shared" si="76"/>
        <v>4.5999999999999996</v>
      </c>
      <c r="GS408" s="24">
        <f t="shared" si="43"/>
        <v>0.4</v>
      </c>
      <c r="GT408" s="97">
        <f t="shared" si="77"/>
        <v>1.4999999999999999E-2</v>
      </c>
      <c r="GX408" s="19">
        <f t="shared" si="78"/>
        <v>3.2</v>
      </c>
      <c r="GY408" s="97">
        <f t="shared" si="79"/>
        <v>8.0000000000000002E-3</v>
      </c>
    </row>
    <row r="409" spans="1:207" s="5" customFormat="1" ht="13.6" customHeight="1" x14ac:dyDescent="0.3">
      <c r="A409" s="18"/>
      <c r="B409" s="18"/>
      <c r="D409" s="5">
        <v>12</v>
      </c>
      <c r="E409" s="5" t="str">
        <f t="shared" si="44"/>
        <v>58г_2б</v>
      </c>
      <c r="R409" s="24">
        <f t="shared" si="45"/>
        <v>1.98</v>
      </c>
      <c r="S409" s="24"/>
      <c r="T409" s="24"/>
      <c r="U409" s="24">
        <f t="shared" si="46"/>
        <v>0.71</v>
      </c>
      <c r="V409" s="19">
        <f t="shared" si="47"/>
        <v>24.5</v>
      </c>
      <c r="AA409" s="24">
        <f t="shared" si="33"/>
        <v>-0.03</v>
      </c>
      <c r="AF409" s="19"/>
      <c r="AJ409" s="19">
        <f t="shared" si="48"/>
        <v>19.3</v>
      </c>
      <c r="AK409" s="24">
        <f t="shared" si="49"/>
        <v>0.31</v>
      </c>
      <c r="AL409" s="97">
        <f t="shared" si="50"/>
        <v>0.115</v>
      </c>
      <c r="AY409" s="24">
        <f t="shared" si="51"/>
        <v>1.98</v>
      </c>
      <c r="AZ409" s="24"/>
      <c r="BA409" s="24"/>
      <c r="BB409" s="24">
        <f t="shared" si="34"/>
        <v>0.73</v>
      </c>
      <c r="BC409" s="19">
        <f t="shared" si="52"/>
        <v>26.6</v>
      </c>
      <c r="BH409" s="24">
        <f t="shared" si="53"/>
        <v>0.15</v>
      </c>
      <c r="BK409" s="19">
        <f t="shared" si="54"/>
        <v>15.2</v>
      </c>
      <c r="BL409" s="24">
        <f t="shared" si="35"/>
        <v>0.33</v>
      </c>
      <c r="BM409" s="97">
        <f t="shared" si="55"/>
        <v>7.6999999999999999E-2</v>
      </c>
      <c r="CX409" s="24">
        <f t="shared" si="56"/>
        <v>1.93</v>
      </c>
      <c r="CY409" s="24"/>
      <c r="CZ409" s="24"/>
      <c r="DA409" s="24">
        <f t="shared" si="36"/>
        <v>0.84</v>
      </c>
      <c r="DB409" s="19">
        <f t="shared" si="57"/>
        <v>30.2</v>
      </c>
      <c r="DG409" s="24">
        <f t="shared" si="58"/>
        <v>0.54</v>
      </c>
      <c r="DJ409" s="19">
        <f t="shared" si="59"/>
        <v>10.5</v>
      </c>
      <c r="DK409" s="24">
        <f t="shared" si="37"/>
        <v>0.36</v>
      </c>
      <c r="DL409" s="97">
        <f t="shared" si="60"/>
        <v>0.05</v>
      </c>
      <c r="DY409" s="24">
        <f t="shared" si="61"/>
        <v>1.91</v>
      </c>
      <c r="DZ409" s="24"/>
      <c r="EA409" s="24"/>
      <c r="EB409" s="24">
        <f t="shared" si="38"/>
        <v>0.88</v>
      </c>
      <c r="EC409" s="19">
        <f t="shared" si="62"/>
        <v>31.6</v>
      </c>
      <c r="EH409" s="24">
        <f t="shared" si="63"/>
        <v>0.66</v>
      </c>
      <c r="EK409" s="19">
        <f t="shared" si="64"/>
        <v>4.4000000000000004</v>
      </c>
      <c r="EL409" s="24">
        <f t="shared" si="39"/>
        <v>0.36</v>
      </c>
      <c r="EM409" s="97">
        <f t="shared" si="65"/>
        <v>0.02</v>
      </c>
      <c r="EZ409" s="24">
        <f t="shared" si="66"/>
        <v>1.9</v>
      </c>
      <c r="FA409" s="24"/>
      <c r="FB409" s="24"/>
      <c r="FC409" s="24">
        <f t="shared" si="40"/>
        <v>0.89</v>
      </c>
      <c r="FD409" s="19">
        <f t="shared" si="67"/>
        <v>32.1</v>
      </c>
      <c r="FI409" s="24">
        <f t="shared" si="68"/>
        <v>0.76</v>
      </c>
      <c r="FL409" s="19">
        <f t="shared" si="69"/>
        <v>4.3</v>
      </c>
      <c r="FM409" s="24">
        <f t="shared" si="41"/>
        <v>0.41</v>
      </c>
      <c r="FN409" s="97">
        <f t="shared" si="70"/>
        <v>2.1000000000000001E-2</v>
      </c>
      <c r="FR409" s="19">
        <f t="shared" si="71"/>
        <v>3.1</v>
      </c>
      <c r="FS409" s="97">
        <f t="shared" si="72"/>
        <v>1.6E-2</v>
      </c>
      <c r="GF409" s="24">
        <f t="shared" si="73"/>
        <v>1.9</v>
      </c>
      <c r="GG409" s="24"/>
      <c r="GH409" s="24"/>
      <c r="GI409" s="24">
        <f t="shared" si="42"/>
        <v>0.9</v>
      </c>
      <c r="GJ409" s="19">
        <f t="shared" si="74"/>
        <v>32.6</v>
      </c>
      <c r="GO409" s="24">
        <f t="shared" si="75"/>
        <v>0.81</v>
      </c>
      <c r="GR409" s="19">
        <f t="shared" si="76"/>
        <v>3.4</v>
      </c>
      <c r="GS409" s="24">
        <f t="shared" si="43"/>
        <v>0.41</v>
      </c>
      <c r="GT409" s="97">
        <f t="shared" si="77"/>
        <v>1.4E-2</v>
      </c>
      <c r="GX409" s="19">
        <f t="shared" si="78"/>
        <v>2.4</v>
      </c>
      <c r="GY409" s="97">
        <f t="shared" si="79"/>
        <v>0.01</v>
      </c>
    </row>
    <row r="410" spans="1:207" s="5" customFormat="1" ht="13.6" customHeight="1" x14ac:dyDescent="0.3">
      <c r="A410" s="18"/>
      <c r="B410" s="18"/>
      <c r="D410" s="5">
        <v>13</v>
      </c>
      <c r="E410" s="5" t="str">
        <f t="shared" si="44"/>
        <v>58г_2г.д</v>
      </c>
      <c r="R410" s="24">
        <f t="shared" si="45"/>
        <v>1.94</v>
      </c>
      <c r="S410" s="24"/>
      <c r="T410" s="24"/>
      <c r="U410" s="24">
        <f t="shared" si="46"/>
        <v>0.82</v>
      </c>
      <c r="V410" s="19">
        <f t="shared" si="47"/>
        <v>29.3</v>
      </c>
      <c r="AA410" s="24">
        <f t="shared" si="33"/>
        <v>0.45</v>
      </c>
      <c r="AF410" s="19"/>
      <c r="AJ410" s="19">
        <f t="shared" si="48"/>
        <v>13.7</v>
      </c>
      <c r="AK410" s="24">
        <f t="shared" si="49"/>
        <v>0.37</v>
      </c>
      <c r="AL410" s="97">
        <f t="shared" si="50"/>
        <v>5.5E-2</v>
      </c>
      <c r="AY410" s="24">
        <f t="shared" si="51"/>
        <v>1.94</v>
      </c>
      <c r="AZ410" s="24"/>
      <c r="BA410" s="24"/>
      <c r="BB410" s="24">
        <f t="shared" si="34"/>
        <v>0.83</v>
      </c>
      <c r="BC410" s="19">
        <f t="shared" si="52"/>
        <v>29.9</v>
      </c>
      <c r="BH410" s="24">
        <f t="shared" si="53"/>
        <v>0.49</v>
      </c>
      <c r="BK410" s="19">
        <f t="shared" si="54"/>
        <v>12.9</v>
      </c>
      <c r="BL410" s="24">
        <f t="shared" si="35"/>
        <v>0.36</v>
      </c>
      <c r="BM410" s="97">
        <f t="shared" si="55"/>
        <v>5.1999999999999998E-2</v>
      </c>
      <c r="CX410" s="24">
        <f t="shared" si="56"/>
        <v>1.92</v>
      </c>
      <c r="CY410" s="24"/>
      <c r="CZ410" s="24"/>
      <c r="DA410" s="24">
        <f t="shared" si="36"/>
        <v>0.88</v>
      </c>
      <c r="DB410" s="19">
        <f t="shared" si="57"/>
        <v>31.5</v>
      </c>
      <c r="DG410" s="24">
        <f t="shared" si="58"/>
        <v>0.56000000000000005</v>
      </c>
      <c r="DJ410" s="19">
        <f t="shared" si="59"/>
        <v>10.5</v>
      </c>
      <c r="DK410" s="24">
        <f t="shared" si="37"/>
        <v>0.37</v>
      </c>
      <c r="DL410" s="97">
        <f t="shared" si="60"/>
        <v>4.1000000000000002E-2</v>
      </c>
      <c r="DY410" s="24">
        <f t="shared" si="61"/>
        <v>1.89</v>
      </c>
      <c r="DZ410" s="24"/>
      <c r="EA410" s="24"/>
      <c r="EB410" s="24">
        <f t="shared" si="38"/>
        <v>0.92</v>
      </c>
      <c r="EC410" s="19">
        <f t="shared" si="62"/>
        <v>33.1</v>
      </c>
      <c r="EH410" s="24">
        <f t="shared" si="63"/>
        <v>0.66</v>
      </c>
      <c r="EK410" s="19">
        <f t="shared" si="64"/>
        <v>4.4000000000000004</v>
      </c>
      <c r="EL410" s="24">
        <f t="shared" si="39"/>
        <v>0.37</v>
      </c>
      <c r="EM410" s="97">
        <f t="shared" si="65"/>
        <v>1.7999999999999999E-2</v>
      </c>
      <c r="EZ410" s="24">
        <f t="shared" si="66"/>
        <v>1.87</v>
      </c>
      <c r="FA410" s="24"/>
      <c r="FB410" s="24"/>
      <c r="FC410" s="24">
        <f t="shared" si="40"/>
        <v>0.98</v>
      </c>
      <c r="FD410" s="19">
        <f t="shared" si="67"/>
        <v>35.1</v>
      </c>
      <c r="FI410" s="24">
        <f t="shared" si="68"/>
        <v>0.81</v>
      </c>
      <c r="FL410" s="19">
        <f t="shared" si="69"/>
        <v>4.4000000000000004</v>
      </c>
      <c r="FM410" s="24">
        <f t="shared" si="41"/>
        <v>0.38</v>
      </c>
      <c r="FN410" s="97">
        <f t="shared" si="70"/>
        <v>1.7999999999999999E-2</v>
      </c>
      <c r="FR410" s="19">
        <f t="shared" si="71"/>
        <v>3.4</v>
      </c>
      <c r="FS410" s="97">
        <f t="shared" si="72"/>
        <v>1.4999999999999999E-2</v>
      </c>
      <c r="GF410" s="24">
        <f t="shared" si="73"/>
        <v>1.87</v>
      </c>
      <c r="GG410" s="24"/>
      <c r="GH410" s="24"/>
      <c r="GI410" s="24">
        <f t="shared" si="42"/>
        <v>0.98</v>
      </c>
      <c r="GJ410" s="19">
        <f t="shared" si="74"/>
        <v>35.299999999999997</v>
      </c>
      <c r="GO410" s="24">
        <f t="shared" si="75"/>
        <v>0.83</v>
      </c>
      <c r="GR410" s="19">
        <f t="shared" si="76"/>
        <v>4</v>
      </c>
      <c r="GS410" s="24">
        <f t="shared" si="43"/>
        <v>0.41</v>
      </c>
      <c r="GT410" s="97">
        <f t="shared" si="77"/>
        <v>1.4999999999999999E-2</v>
      </c>
      <c r="GX410" s="19">
        <f t="shared" si="78"/>
        <v>2.9</v>
      </c>
      <c r="GY410" s="97">
        <f t="shared" si="79"/>
        <v>1.2999999999999999E-2</v>
      </c>
    </row>
    <row r="411" spans="1:207" s="5" customFormat="1" ht="13.6" customHeight="1" x14ac:dyDescent="0.3">
      <c r="A411" s="18"/>
      <c r="B411" s="18"/>
      <c r="D411" s="5">
        <v>14</v>
      </c>
      <c r="E411" s="5" t="str">
        <f t="shared" si="44"/>
        <v>58д_2е</v>
      </c>
      <c r="R411" s="24">
        <f t="shared" si="45"/>
        <v>1.88</v>
      </c>
      <c r="S411" s="24"/>
      <c r="T411" s="24"/>
      <c r="U411" s="24">
        <f t="shared" si="46"/>
        <v>0.89</v>
      </c>
      <c r="V411" s="19">
        <f t="shared" si="47"/>
        <v>29.7</v>
      </c>
      <c r="AA411" s="24">
        <f t="shared" si="33"/>
        <v>0.84</v>
      </c>
      <c r="AF411" s="19"/>
      <c r="AJ411" s="19">
        <f t="shared" si="48"/>
        <v>4.9000000000000004</v>
      </c>
      <c r="AK411" s="24">
        <f t="shared" si="49"/>
        <v>0.42</v>
      </c>
      <c r="AL411" s="97">
        <f t="shared" si="50"/>
        <v>0.02</v>
      </c>
      <c r="AY411" s="24">
        <f t="shared" si="51"/>
        <v>1.92</v>
      </c>
      <c r="AZ411" s="24"/>
      <c r="BA411" s="24"/>
      <c r="BB411" s="24">
        <f t="shared" si="34"/>
        <v>0.87</v>
      </c>
      <c r="BC411" s="19">
        <f t="shared" si="52"/>
        <v>31.2</v>
      </c>
      <c r="BH411" s="24">
        <f t="shared" si="53"/>
        <v>0.96</v>
      </c>
      <c r="BK411" s="19">
        <f t="shared" si="54"/>
        <v>4.4000000000000004</v>
      </c>
      <c r="BL411" s="24">
        <f t="shared" si="35"/>
        <v>0.44</v>
      </c>
      <c r="BM411" s="97">
        <f t="shared" si="55"/>
        <v>1.7000000000000001E-2</v>
      </c>
      <c r="CX411" s="24">
        <f t="shared" si="56"/>
        <v>1.92</v>
      </c>
      <c r="CY411" s="24"/>
      <c r="CZ411" s="24"/>
      <c r="DA411" s="24">
        <f t="shared" si="36"/>
        <v>0.87</v>
      </c>
      <c r="DB411" s="19">
        <f t="shared" si="57"/>
        <v>31.2</v>
      </c>
      <c r="DG411" s="24">
        <f t="shared" si="58"/>
        <v>1</v>
      </c>
      <c r="DJ411" s="19">
        <f t="shared" si="59"/>
        <v>3.9</v>
      </c>
      <c r="DK411" s="24">
        <f t="shared" si="37"/>
        <v>0.4</v>
      </c>
      <c r="DL411" s="97">
        <f t="shared" si="60"/>
        <v>1.4E-2</v>
      </c>
      <c r="DY411" s="24">
        <f t="shared" si="61"/>
        <v>1.92</v>
      </c>
      <c r="DZ411" s="24"/>
      <c r="EA411" s="24"/>
      <c r="EB411" s="24">
        <f t="shared" si="38"/>
        <v>0.87</v>
      </c>
      <c r="EC411" s="19">
        <f t="shared" si="62"/>
        <v>31.3</v>
      </c>
      <c r="EH411" s="24">
        <f t="shared" si="63"/>
        <v>1.02</v>
      </c>
      <c r="EK411" s="19">
        <f t="shared" si="64"/>
        <v>2.7</v>
      </c>
      <c r="EL411" s="24">
        <f t="shared" si="39"/>
        <v>0.41</v>
      </c>
      <c r="EM411" s="97">
        <f t="shared" si="65"/>
        <v>8.9999999999999993E-3</v>
      </c>
      <c r="EZ411" s="24">
        <f t="shared" si="66"/>
        <v>1.9</v>
      </c>
      <c r="FA411" s="24"/>
      <c r="FB411" s="24"/>
      <c r="FC411" s="24">
        <f t="shared" si="40"/>
        <v>0.9</v>
      </c>
      <c r="FD411" s="19">
        <f t="shared" si="67"/>
        <v>32.200000000000003</v>
      </c>
      <c r="FI411" s="24">
        <f t="shared" si="68"/>
        <v>1.08</v>
      </c>
      <c r="FL411" s="19">
        <f t="shared" si="69"/>
        <v>2.7</v>
      </c>
      <c r="FM411" s="24">
        <f t="shared" si="41"/>
        <v>0.43</v>
      </c>
      <c r="FN411" s="97">
        <f t="shared" si="70"/>
        <v>8.9999999999999993E-3</v>
      </c>
      <c r="FR411" s="19">
        <f t="shared" si="71"/>
        <v>2.1</v>
      </c>
      <c r="FS411" s="97">
        <f t="shared" si="72"/>
        <v>6.0000000000000001E-3</v>
      </c>
      <c r="GF411" s="24">
        <f t="shared" si="73"/>
        <v>1.91</v>
      </c>
      <c r="GG411" s="24"/>
      <c r="GH411" s="24"/>
      <c r="GI411" s="24">
        <f t="shared" si="42"/>
        <v>0.9</v>
      </c>
      <c r="GJ411" s="19">
        <f t="shared" si="74"/>
        <v>32.4</v>
      </c>
      <c r="GO411" s="24">
        <f t="shared" si="75"/>
        <v>1.1000000000000001</v>
      </c>
      <c r="GR411" s="19">
        <f t="shared" si="76"/>
        <v>2.7</v>
      </c>
      <c r="GS411" s="24">
        <f t="shared" si="43"/>
        <v>0.43</v>
      </c>
      <c r="GT411" s="97">
        <f t="shared" si="77"/>
        <v>8.0000000000000002E-3</v>
      </c>
      <c r="GX411" s="19">
        <f t="shared" si="78"/>
        <v>1.9</v>
      </c>
      <c r="GY411" s="97">
        <f t="shared" si="79"/>
        <v>5.0000000000000001E-3</v>
      </c>
    </row>
    <row r="412" spans="1:207" s="5" customFormat="1" ht="13.6" customHeight="1" x14ac:dyDescent="0.3">
      <c r="A412" s="18"/>
      <c r="B412" s="18"/>
      <c r="D412" s="5">
        <v>15</v>
      </c>
      <c r="E412" s="5" t="str">
        <f t="shared" si="44"/>
        <v>58д_4</v>
      </c>
      <c r="R412" s="24">
        <f t="shared" si="45"/>
        <v>1.96</v>
      </c>
      <c r="S412" s="24"/>
      <c r="T412" s="24"/>
      <c r="U412" s="24">
        <f t="shared" si="46"/>
        <v>0.67</v>
      </c>
      <c r="V412" s="19">
        <f t="shared" si="47"/>
        <v>21.9</v>
      </c>
      <c r="AA412" s="24">
        <f t="shared" si="33"/>
        <v>-0.16</v>
      </c>
      <c r="AF412" s="19"/>
      <c r="AJ412" s="19">
        <f t="shared" si="48"/>
        <v>13.4</v>
      </c>
      <c r="AK412" s="24">
        <f t="shared" si="49"/>
        <v>0.23</v>
      </c>
      <c r="AL412" s="97">
        <f t="shared" si="50"/>
        <v>4.9000000000000002E-2</v>
      </c>
      <c r="AY412" s="24">
        <f t="shared" si="51"/>
        <v>1.96</v>
      </c>
      <c r="AZ412" s="24"/>
      <c r="BA412" s="24"/>
      <c r="BB412" s="24">
        <f t="shared" si="34"/>
        <v>0.74</v>
      </c>
      <c r="BC412" s="19">
        <f t="shared" si="52"/>
        <v>27</v>
      </c>
      <c r="BH412" s="24">
        <f t="shared" si="53"/>
        <v>0.75</v>
      </c>
      <c r="BK412" s="19">
        <f t="shared" si="54"/>
        <v>6.3</v>
      </c>
      <c r="BL412" s="24">
        <f t="shared" si="35"/>
        <v>0.31</v>
      </c>
      <c r="BM412" s="97">
        <f t="shared" si="55"/>
        <v>2.3E-2</v>
      </c>
      <c r="CX412" s="24">
        <f t="shared" si="56"/>
        <v>1.94</v>
      </c>
      <c r="CY412" s="24"/>
      <c r="CZ412" s="24"/>
      <c r="DA412" s="24">
        <f t="shared" si="36"/>
        <v>0.78</v>
      </c>
      <c r="DB412" s="19">
        <f t="shared" si="57"/>
        <v>28.4</v>
      </c>
      <c r="DG412" s="24">
        <f t="shared" si="58"/>
        <v>1.02</v>
      </c>
      <c r="DJ412" s="19">
        <f t="shared" si="59"/>
        <v>3.9</v>
      </c>
      <c r="DK412" s="24">
        <f t="shared" si="37"/>
        <v>0.33</v>
      </c>
      <c r="DL412" s="97">
        <f t="shared" si="60"/>
        <v>1.7000000000000001E-2</v>
      </c>
      <c r="DY412" s="24">
        <f t="shared" si="61"/>
        <v>1.92</v>
      </c>
      <c r="DZ412" s="24"/>
      <c r="EA412" s="24"/>
      <c r="EB412" s="24">
        <f t="shared" si="38"/>
        <v>0.81</v>
      </c>
      <c r="EC412" s="19">
        <f t="shared" si="62"/>
        <v>29.3</v>
      </c>
      <c r="EH412" s="24">
        <f t="shared" si="63"/>
        <v>1.17</v>
      </c>
      <c r="EK412" s="19">
        <f t="shared" si="64"/>
        <v>1.9</v>
      </c>
      <c r="EL412" s="24">
        <f t="shared" si="39"/>
        <v>0.36</v>
      </c>
      <c r="EM412" s="97">
        <f t="shared" si="65"/>
        <v>8.9999999999999993E-3</v>
      </c>
      <c r="EZ412" s="24">
        <f t="shared" si="66"/>
        <v>1.91</v>
      </c>
      <c r="FA412" s="24"/>
      <c r="FB412" s="24"/>
      <c r="FC412" s="24">
        <f t="shared" si="40"/>
        <v>0.82</v>
      </c>
      <c r="FD412" s="19">
        <f t="shared" si="67"/>
        <v>29.8</v>
      </c>
      <c r="FI412" s="24">
        <f t="shared" si="68"/>
        <v>1.26</v>
      </c>
      <c r="FL412" s="19">
        <f t="shared" si="69"/>
        <v>1.9</v>
      </c>
      <c r="FM412" s="24">
        <f t="shared" si="41"/>
        <v>0.34</v>
      </c>
      <c r="FN412" s="97">
        <f t="shared" si="70"/>
        <v>0.01</v>
      </c>
      <c r="FR412" s="19">
        <f t="shared" si="71"/>
        <v>1.2</v>
      </c>
      <c r="FS412" s="97">
        <f t="shared" si="72"/>
        <v>7.0000000000000001E-3</v>
      </c>
      <c r="GF412" s="24">
        <f t="shared" si="73"/>
        <v>1.92</v>
      </c>
      <c r="GG412" s="24"/>
      <c r="GH412" s="24"/>
      <c r="GI412" s="24">
        <f t="shared" si="42"/>
        <v>0.83</v>
      </c>
      <c r="GJ412" s="19">
        <f t="shared" si="74"/>
        <v>30.2</v>
      </c>
      <c r="GO412" s="24">
        <f t="shared" si="75"/>
        <v>1.33</v>
      </c>
      <c r="GR412" s="19">
        <f t="shared" si="76"/>
        <v>1.6</v>
      </c>
      <c r="GS412" s="24">
        <f t="shared" si="43"/>
        <v>0.33</v>
      </c>
      <c r="GT412" s="97">
        <f t="shared" si="77"/>
        <v>7.0000000000000001E-3</v>
      </c>
      <c r="GX412" s="19">
        <f t="shared" si="78"/>
        <v>1</v>
      </c>
      <c r="GY412" s="97">
        <f t="shared" si="79"/>
        <v>5.0000000000000001E-3</v>
      </c>
    </row>
    <row r="413" spans="1:207" s="5" customFormat="1" ht="13.6" customHeight="1" x14ac:dyDescent="0.3">
      <c r="A413" s="18"/>
      <c r="B413" s="18"/>
      <c r="D413" s="5">
        <v>16</v>
      </c>
      <c r="E413" s="5" t="str">
        <f t="shared" si="44"/>
        <v>б</v>
      </c>
      <c r="R413" s="24">
        <f t="shared" si="45"/>
        <v>1.92</v>
      </c>
      <c r="S413" s="24"/>
      <c r="T413" s="24"/>
      <c r="U413" s="24">
        <f t="shared" si="46"/>
        <v>0.6</v>
      </c>
      <c r="V413" s="19">
        <f t="shared" si="47"/>
        <v>15.5</v>
      </c>
      <c r="AA413" s="24">
        <f t="shared" si="33"/>
        <v>-0.48</v>
      </c>
      <c r="AF413" s="19"/>
      <c r="AJ413" s="19">
        <f t="shared" si="48"/>
        <v>22.5</v>
      </c>
      <c r="AK413" s="24">
        <f t="shared" si="49"/>
        <v>0.27</v>
      </c>
      <c r="AL413" s="97">
        <f t="shared" si="50"/>
        <v>8.2000000000000003E-2</v>
      </c>
      <c r="AY413" s="24">
        <f t="shared" si="51"/>
        <v>1.84</v>
      </c>
      <c r="AZ413" s="24"/>
      <c r="BA413" s="24"/>
      <c r="BB413" s="24">
        <f t="shared" si="34"/>
        <v>0.94</v>
      </c>
      <c r="BC413" s="19">
        <f t="shared" si="52"/>
        <v>34.5</v>
      </c>
      <c r="BH413" s="24">
        <f t="shared" si="53"/>
        <v>0.72</v>
      </c>
      <c r="BK413" s="19">
        <f t="shared" si="54"/>
        <v>4.8</v>
      </c>
      <c r="BL413" s="24">
        <f t="shared" si="35"/>
        <v>0.39</v>
      </c>
      <c r="BM413" s="97">
        <f t="shared" si="55"/>
        <v>2.1999999999999999E-2</v>
      </c>
      <c r="CX413" s="24">
        <f t="shared" si="56"/>
        <v>1.8</v>
      </c>
      <c r="CY413" s="24"/>
      <c r="CZ413" s="24"/>
      <c r="DA413" s="24">
        <f t="shared" si="36"/>
        <v>1.05</v>
      </c>
      <c r="DB413" s="19">
        <f t="shared" si="57"/>
        <v>38.5</v>
      </c>
      <c r="DG413" s="24">
        <f t="shared" si="58"/>
        <v>0.98</v>
      </c>
      <c r="DJ413" s="19">
        <f t="shared" si="59"/>
        <v>3.2</v>
      </c>
      <c r="DK413" s="24">
        <f t="shared" si="37"/>
        <v>0.44</v>
      </c>
      <c r="DL413" s="97">
        <f t="shared" si="60"/>
        <v>1.4999999999999999E-2</v>
      </c>
      <c r="DY413" s="24">
        <f t="shared" si="61"/>
        <v>1.78</v>
      </c>
      <c r="DZ413" s="24"/>
      <c r="EA413" s="24"/>
      <c r="EB413" s="24">
        <f t="shared" si="38"/>
        <v>1.1000000000000001</v>
      </c>
      <c r="EC413" s="19">
        <f t="shared" si="62"/>
        <v>40.4</v>
      </c>
      <c r="EH413" s="24">
        <f t="shared" si="63"/>
        <v>1.0900000000000001</v>
      </c>
      <c r="EK413" s="19">
        <f t="shared" si="64"/>
        <v>1.5</v>
      </c>
      <c r="EL413" s="24">
        <f t="shared" si="39"/>
        <v>0.42</v>
      </c>
      <c r="EM413" s="97">
        <f t="shared" si="65"/>
        <v>6.0000000000000001E-3</v>
      </c>
      <c r="EZ413" s="24">
        <f t="shared" si="66"/>
        <v>1.76</v>
      </c>
      <c r="FA413" s="24"/>
      <c r="FB413" s="24"/>
      <c r="FC413" s="24">
        <f t="shared" si="40"/>
        <v>1.1399999999999999</v>
      </c>
      <c r="FD413" s="19">
        <f t="shared" si="67"/>
        <v>41.9</v>
      </c>
      <c r="FI413" s="24">
        <f t="shared" si="68"/>
        <v>1.19</v>
      </c>
      <c r="FL413" s="19">
        <f t="shared" si="69"/>
        <v>1.6</v>
      </c>
      <c r="FM413" s="24">
        <f t="shared" si="41"/>
        <v>0.42</v>
      </c>
      <c r="FN413" s="97">
        <f t="shared" si="70"/>
        <v>6.0000000000000001E-3</v>
      </c>
      <c r="FR413" s="19">
        <f t="shared" si="71"/>
        <v>1</v>
      </c>
      <c r="FS413" s="97">
        <f t="shared" si="72"/>
        <v>3.0000000000000001E-3</v>
      </c>
      <c r="GF413" s="24">
        <f t="shared" si="73"/>
        <v>1.76</v>
      </c>
      <c r="GG413" s="24"/>
      <c r="GH413" s="24"/>
      <c r="GI413" s="24">
        <f t="shared" si="42"/>
        <v>1.1599999999999999</v>
      </c>
      <c r="GJ413" s="19">
        <f t="shared" si="74"/>
        <v>42.9</v>
      </c>
      <c r="GO413" s="24">
        <f t="shared" si="75"/>
        <v>1.26</v>
      </c>
      <c r="GR413" s="19">
        <f t="shared" si="76"/>
        <v>0.9</v>
      </c>
      <c r="GS413" s="24">
        <f t="shared" si="43"/>
        <v>0.43</v>
      </c>
      <c r="GT413" s="97">
        <f t="shared" si="77"/>
        <v>3.0000000000000001E-3</v>
      </c>
      <c r="GX413" s="19">
        <f t="shared" si="78"/>
        <v>0.5</v>
      </c>
      <c r="GY413" s="97">
        <f t="shared" si="79"/>
        <v>2E-3</v>
      </c>
    </row>
    <row r="414" spans="1:207" s="5" customFormat="1" ht="13.6" customHeight="1" x14ac:dyDescent="0.3">
      <c r="A414" s="18"/>
      <c r="B414" s="18"/>
      <c r="AF414" s="19"/>
    </row>
    <row r="415" spans="1:207" s="5" customFormat="1" ht="13.6" customHeight="1" x14ac:dyDescent="0.3">
      <c r="A415" s="18"/>
      <c r="B415" s="18"/>
      <c r="AF415" s="19"/>
    </row>
    <row r="416" spans="1:207" s="5" customFormat="1" ht="13.6" customHeight="1" x14ac:dyDescent="0.3">
      <c r="A416" s="18"/>
      <c r="B416" s="18"/>
      <c r="AF416" s="19"/>
    </row>
    <row r="417" spans="1:51" s="5" customFormat="1" ht="13.6" customHeight="1" x14ac:dyDescent="0.3">
      <c r="A417" s="18"/>
      <c r="B417" s="18"/>
      <c r="AF417" s="19"/>
    </row>
    <row r="418" spans="1:51" s="5" customFormat="1" ht="13.6" customHeight="1" x14ac:dyDescent="0.3">
      <c r="A418" s="18"/>
      <c r="B418" s="18"/>
      <c r="AF418" s="19"/>
    </row>
    <row r="419" spans="1:51" s="5" customFormat="1" ht="13.6" customHeight="1" x14ac:dyDescent="0.3">
      <c r="A419" s="18"/>
      <c r="B419" s="18"/>
      <c r="AF419" s="19"/>
    </row>
    <row r="420" spans="1:51" s="5" customFormat="1" ht="145.5" customHeight="1" x14ac:dyDescent="0.3">
      <c r="A420" s="18"/>
      <c r="B420" s="18"/>
      <c r="M420" s="98"/>
      <c r="N420" s="98"/>
      <c r="O420" s="98"/>
      <c r="P420" s="98"/>
      <c r="Q420" s="98"/>
      <c r="R420" s="101" t="s">
        <v>503</v>
      </c>
      <c r="S420" s="101" t="s">
        <v>22</v>
      </c>
      <c r="T420" s="101" t="s">
        <v>23</v>
      </c>
      <c r="U420" s="101" t="s">
        <v>28</v>
      </c>
      <c r="V420" s="101" t="s">
        <v>531</v>
      </c>
      <c r="W420" s="101" t="s">
        <v>533</v>
      </c>
      <c r="X420" s="101" t="s">
        <v>532</v>
      </c>
      <c r="Y420" s="101" t="s">
        <v>563</v>
      </c>
      <c r="Z420" s="101" t="s">
        <v>561</v>
      </c>
      <c r="AA420" s="98"/>
      <c r="AB420" s="101"/>
      <c r="AC420" s="101"/>
      <c r="AD420" s="101"/>
      <c r="AE420" s="101"/>
      <c r="AF420" s="101"/>
      <c r="AG420" s="101"/>
      <c r="AH420" s="101"/>
      <c r="AS420" s="98"/>
      <c r="AT420" s="98"/>
      <c r="AU420" s="98"/>
      <c r="AV420" s="98"/>
      <c r="AW420" s="98"/>
      <c r="AX420" s="98"/>
      <c r="AY420" s="98"/>
    </row>
    <row r="421" spans="1:51" s="5" customFormat="1" ht="13.6" customHeight="1" x14ac:dyDescent="0.3">
      <c r="A421" s="18"/>
      <c r="B421" s="18"/>
      <c r="M421" s="98"/>
      <c r="N421" s="98"/>
      <c r="O421" s="98"/>
      <c r="P421" s="98"/>
      <c r="Q421" s="98"/>
      <c r="R421" s="102" t="s">
        <v>36</v>
      </c>
      <c r="S421" s="102" t="s">
        <v>38</v>
      </c>
      <c r="T421" s="102" t="s">
        <v>39</v>
      </c>
      <c r="U421" s="102" t="s">
        <v>522</v>
      </c>
      <c r="V421" s="102" t="s">
        <v>41</v>
      </c>
      <c r="W421" s="103" t="s">
        <v>475</v>
      </c>
      <c r="X421" s="102" t="s">
        <v>530</v>
      </c>
      <c r="Y421" s="102" t="s">
        <v>574</v>
      </c>
      <c r="Z421" s="102" t="s">
        <v>530</v>
      </c>
      <c r="AA421" s="98"/>
      <c r="AB421" s="102"/>
      <c r="AC421" s="102"/>
      <c r="AD421" s="102"/>
      <c r="AE421" s="102"/>
      <c r="AF421" s="102"/>
      <c r="AG421" s="102"/>
      <c r="AH421" s="102"/>
      <c r="AS421" s="98"/>
      <c r="AT421" s="98"/>
      <c r="AU421" s="98"/>
      <c r="AV421" s="98"/>
      <c r="AW421" s="98"/>
      <c r="AX421" s="98"/>
      <c r="AY421" s="98"/>
    </row>
    <row r="422" spans="1:51" s="5" customFormat="1" ht="13.6" customHeight="1" x14ac:dyDescent="0.3">
      <c r="A422" s="18"/>
      <c r="B422" s="18"/>
      <c r="M422" s="98"/>
      <c r="N422" s="98"/>
      <c r="O422" s="98"/>
      <c r="P422" s="98"/>
      <c r="Q422" s="98" t="s">
        <v>564</v>
      </c>
      <c r="R422" s="98">
        <v>18</v>
      </c>
      <c r="S422" s="98">
        <v>21</v>
      </c>
      <c r="T422" s="98">
        <v>22</v>
      </c>
      <c r="U422" s="98">
        <v>27</v>
      </c>
      <c r="V422" s="98">
        <v>36</v>
      </c>
      <c r="W422" s="98">
        <v>37</v>
      </c>
      <c r="X422" s="98">
        <v>38</v>
      </c>
      <c r="Y422" s="98" t="s">
        <v>570</v>
      </c>
      <c r="Z422" s="98" t="s">
        <v>570</v>
      </c>
      <c r="AA422" s="98"/>
      <c r="AB422" s="98"/>
      <c r="AC422" s="98"/>
      <c r="AD422" s="98"/>
      <c r="AE422" s="98"/>
      <c r="AF422" s="99"/>
      <c r="AG422" s="98"/>
      <c r="AH422" s="98"/>
      <c r="AS422" s="98"/>
      <c r="AT422" s="98"/>
      <c r="AU422" s="98"/>
      <c r="AV422" s="98"/>
      <c r="AW422" s="98"/>
      <c r="AX422" s="98"/>
      <c r="AY422" s="98"/>
    </row>
    <row r="423" spans="1:51" s="5" customFormat="1" ht="13.6" customHeight="1" x14ac:dyDescent="0.3">
      <c r="A423" s="18"/>
      <c r="B423" s="18"/>
      <c r="M423" s="98"/>
      <c r="N423" s="98"/>
      <c r="O423" s="98"/>
      <c r="P423" s="98"/>
      <c r="Q423" s="98" t="s">
        <v>565</v>
      </c>
      <c r="R423" s="98">
        <v>51</v>
      </c>
      <c r="S423" s="98">
        <v>54</v>
      </c>
      <c r="T423" s="98">
        <v>55</v>
      </c>
      <c r="U423" s="98">
        <v>60</v>
      </c>
      <c r="V423" s="98">
        <v>63</v>
      </c>
      <c r="W423" s="98">
        <v>64</v>
      </c>
      <c r="X423" s="98">
        <v>65</v>
      </c>
      <c r="Y423" s="98" t="s">
        <v>570</v>
      </c>
      <c r="Z423" s="98" t="s">
        <v>570</v>
      </c>
      <c r="AA423" s="98"/>
      <c r="AB423" s="98"/>
      <c r="AC423" s="98"/>
      <c r="AD423" s="98"/>
      <c r="AE423" s="98"/>
      <c r="AF423" s="99"/>
      <c r="AG423" s="98"/>
      <c r="AH423" s="98"/>
      <c r="AS423" s="98"/>
      <c r="AT423" s="98"/>
      <c r="AU423" s="98"/>
      <c r="AV423" s="98"/>
      <c r="AW423" s="98"/>
      <c r="AX423" s="98"/>
      <c r="AY423" s="98"/>
    </row>
    <row r="424" spans="1:51" s="5" customFormat="1" ht="13.6" customHeight="1" x14ac:dyDescent="0.3">
      <c r="A424" s="18"/>
      <c r="B424" s="18"/>
      <c r="M424" s="98"/>
      <c r="N424" s="98"/>
      <c r="O424" s="98"/>
      <c r="P424" s="98"/>
      <c r="Q424" s="98" t="s">
        <v>566</v>
      </c>
      <c r="R424" s="98">
        <v>102</v>
      </c>
      <c r="S424" s="98">
        <v>105</v>
      </c>
      <c r="T424" s="98">
        <v>106</v>
      </c>
      <c r="U424" s="98">
        <v>111</v>
      </c>
      <c r="V424" s="98">
        <v>114</v>
      </c>
      <c r="W424" s="98">
        <v>115</v>
      </c>
      <c r="X424" s="98">
        <v>116</v>
      </c>
      <c r="Y424" s="98" t="s">
        <v>570</v>
      </c>
      <c r="Z424" s="98" t="s">
        <v>570</v>
      </c>
      <c r="AA424" s="98"/>
      <c r="AB424" s="98"/>
      <c r="AC424" s="98"/>
      <c r="AD424" s="98"/>
      <c r="AE424" s="98"/>
      <c r="AF424" s="99"/>
      <c r="AG424" s="98"/>
      <c r="AH424" s="98"/>
      <c r="AS424" s="98"/>
      <c r="AT424" s="98"/>
      <c r="AU424" s="98"/>
      <c r="AV424" s="98"/>
      <c r="AW424" s="98"/>
      <c r="AX424" s="98"/>
      <c r="AY424" s="98"/>
    </row>
    <row r="425" spans="1:51" s="5" customFormat="1" ht="13.6" customHeight="1" x14ac:dyDescent="0.3">
      <c r="A425" s="18"/>
      <c r="B425" s="18"/>
      <c r="M425" s="98"/>
      <c r="N425" s="98"/>
      <c r="O425" s="98"/>
      <c r="P425" s="98"/>
      <c r="Q425" s="98" t="s">
        <v>567</v>
      </c>
      <c r="R425" s="98">
        <v>129</v>
      </c>
      <c r="S425" s="98">
        <v>132</v>
      </c>
      <c r="T425" s="98">
        <v>133</v>
      </c>
      <c r="U425" s="98">
        <v>138</v>
      </c>
      <c r="V425" s="98">
        <v>141</v>
      </c>
      <c r="W425" s="98">
        <v>142</v>
      </c>
      <c r="X425" s="98">
        <v>143</v>
      </c>
      <c r="Y425" s="98" t="s">
        <v>570</v>
      </c>
      <c r="Z425" s="98" t="s">
        <v>570</v>
      </c>
      <c r="AA425" s="98"/>
      <c r="AB425" s="98"/>
      <c r="AC425" s="98"/>
      <c r="AD425" s="98"/>
      <c r="AE425" s="98"/>
      <c r="AF425" s="99"/>
      <c r="AG425" s="98"/>
      <c r="AH425" s="98"/>
      <c r="AS425" s="98"/>
      <c r="AT425" s="98"/>
      <c r="AU425" s="98"/>
      <c r="AV425" s="98"/>
      <c r="AW425" s="98"/>
      <c r="AX425" s="98"/>
      <c r="AY425" s="98"/>
    </row>
    <row r="426" spans="1:51" s="5" customFormat="1" ht="13.6" customHeight="1" x14ac:dyDescent="0.3">
      <c r="A426" s="18"/>
      <c r="B426" s="18"/>
      <c r="M426" s="98"/>
      <c r="N426" s="98"/>
      <c r="O426" s="98"/>
      <c r="P426" s="98"/>
      <c r="Q426" s="98" t="s">
        <v>568</v>
      </c>
      <c r="R426" s="98">
        <v>156</v>
      </c>
      <c r="S426" s="98">
        <v>159</v>
      </c>
      <c r="T426" s="98">
        <v>160</v>
      </c>
      <c r="U426" s="98">
        <v>165</v>
      </c>
      <c r="V426" s="98">
        <v>168</v>
      </c>
      <c r="W426" s="98">
        <v>169</v>
      </c>
      <c r="X426" s="98">
        <v>170</v>
      </c>
      <c r="Y426" s="98">
        <v>174</v>
      </c>
      <c r="Z426" s="98">
        <v>175</v>
      </c>
      <c r="AA426" s="98"/>
      <c r="AB426" s="98"/>
      <c r="AC426" s="98"/>
      <c r="AD426" s="98"/>
      <c r="AE426" s="98"/>
      <c r="AF426" s="99"/>
      <c r="AG426" s="98"/>
      <c r="AH426" s="98"/>
      <c r="AS426" s="98"/>
      <c r="AT426" s="98"/>
      <c r="AU426" s="98"/>
      <c r="AV426" s="98"/>
      <c r="AW426" s="98"/>
      <c r="AX426" s="98"/>
      <c r="AY426" s="98"/>
    </row>
    <row r="427" spans="1:51" s="5" customFormat="1" ht="13.6" customHeight="1" x14ac:dyDescent="0.3">
      <c r="A427" s="18"/>
      <c r="B427" s="18"/>
      <c r="M427" s="98"/>
      <c r="N427" s="98"/>
      <c r="O427" s="98"/>
      <c r="P427" s="98"/>
      <c r="Q427" s="98" t="s">
        <v>569</v>
      </c>
      <c r="R427" s="98">
        <v>188</v>
      </c>
      <c r="S427" s="98">
        <v>191</v>
      </c>
      <c r="T427" s="98">
        <v>192</v>
      </c>
      <c r="U427" s="98">
        <v>197</v>
      </c>
      <c r="V427" s="98">
        <v>200</v>
      </c>
      <c r="W427" s="98">
        <v>201</v>
      </c>
      <c r="X427" s="98">
        <v>202</v>
      </c>
      <c r="Y427" s="98">
        <v>206</v>
      </c>
      <c r="Z427" s="98">
        <v>207</v>
      </c>
      <c r="AA427" s="98"/>
      <c r="AB427" s="98"/>
      <c r="AC427" s="98"/>
      <c r="AD427" s="98"/>
      <c r="AE427" s="98"/>
      <c r="AF427" s="99"/>
      <c r="AG427" s="98"/>
      <c r="AH427" s="98"/>
      <c r="AS427" s="98"/>
      <c r="AT427" s="98"/>
      <c r="AU427" s="98"/>
      <c r="AV427" s="98"/>
      <c r="AW427" s="98"/>
      <c r="AX427" s="98"/>
      <c r="AY427" s="98"/>
    </row>
    <row r="428" spans="1:51" s="5" customFormat="1" ht="13.6" customHeight="1" x14ac:dyDescent="0.3">
      <c r="A428" s="18"/>
      <c r="B428" s="1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9"/>
      <c r="AG428" s="98"/>
      <c r="AH428" s="98"/>
      <c r="AS428" s="98"/>
      <c r="AT428" s="98"/>
      <c r="AU428" s="98"/>
      <c r="AV428" s="98"/>
      <c r="AW428" s="98"/>
      <c r="AX428" s="98"/>
      <c r="AY428" s="98"/>
    </row>
    <row r="429" spans="1:51" s="5" customFormat="1" ht="13.6" customHeight="1" x14ac:dyDescent="0.3">
      <c r="A429" s="18"/>
      <c r="B429" s="1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9"/>
      <c r="AG429" s="98"/>
      <c r="AH429" s="98"/>
      <c r="AS429" s="98"/>
      <c r="AT429" s="98"/>
      <c r="AU429" s="98"/>
      <c r="AV429" s="98"/>
      <c r="AW429" s="98"/>
      <c r="AX429" s="98"/>
      <c r="AY429" s="98"/>
    </row>
    <row r="430" spans="1:51" s="5" customFormat="1" ht="13.6" customHeight="1" x14ac:dyDescent="0.3">
      <c r="A430" s="18"/>
      <c r="B430" s="1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9"/>
      <c r="AG430" s="98"/>
      <c r="AH430" s="98"/>
      <c r="AS430" s="98"/>
      <c r="AT430" s="98"/>
      <c r="AU430" s="98"/>
      <c r="AV430" s="98"/>
      <c r="AW430" s="98"/>
      <c r="AX430" s="98"/>
      <c r="AY430" s="98"/>
    </row>
    <row r="431" spans="1:51" s="5" customFormat="1" ht="13.6" customHeight="1" x14ac:dyDescent="0.3">
      <c r="A431" s="18"/>
      <c r="B431" s="18"/>
      <c r="M431" s="98"/>
      <c r="N431" s="98"/>
      <c r="O431" s="98"/>
      <c r="P431" s="98"/>
      <c r="Q431" s="98">
        <v>1</v>
      </c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9"/>
      <c r="AG431" s="98"/>
      <c r="AH431" s="98"/>
      <c r="AS431" s="98"/>
      <c r="AT431" s="98"/>
      <c r="AU431" s="98"/>
      <c r="AV431" s="98"/>
      <c r="AW431" s="98"/>
      <c r="AX431" s="98"/>
      <c r="AY431" s="98"/>
    </row>
    <row r="432" spans="1:51" s="5" customFormat="1" ht="146.30000000000001" customHeight="1" x14ac:dyDescent="0.3">
      <c r="A432" s="18"/>
      <c r="B432" s="18"/>
      <c r="M432" s="98"/>
      <c r="N432" s="98"/>
      <c r="O432" s="98"/>
      <c r="P432" s="98"/>
      <c r="Q432" s="125"/>
      <c r="R432" s="104" t="s">
        <v>571</v>
      </c>
      <c r="S432" s="104" t="s">
        <v>22</v>
      </c>
      <c r="T432" s="104" t="s">
        <v>23</v>
      </c>
      <c r="U432" s="104" t="s">
        <v>28</v>
      </c>
      <c r="V432" s="104" t="s">
        <v>531</v>
      </c>
      <c r="W432" s="104" t="s">
        <v>533</v>
      </c>
      <c r="X432" s="104" t="s">
        <v>532</v>
      </c>
      <c r="Y432" s="104" t="s">
        <v>563</v>
      </c>
      <c r="Z432" s="104" t="s">
        <v>561</v>
      </c>
      <c r="AA432" s="100"/>
      <c r="AB432" s="98"/>
      <c r="AC432" s="98"/>
      <c r="AD432" s="98"/>
      <c r="AE432" s="98"/>
      <c r="AF432" s="99"/>
      <c r="AG432" s="98"/>
      <c r="AH432" s="98"/>
      <c r="AS432" s="98"/>
      <c r="AT432" s="98"/>
      <c r="AU432" s="98"/>
      <c r="AV432" s="98"/>
      <c r="AW432" s="98"/>
      <c r="AX432" s="98"/>
      <c r="AY432" s="98"/>
    </row>
    <row r="433" spans="1:51" s="5" customFormat="1" ht="20.95" customHeight="1" x14ac:dyDescent="0.3">
      <c r="A433" s="18"/>
      <c r="B433" s="18"/>
      <c r="M433" s="98"/>
      <c r="N433" s="98"/>
      <c r="O433" s="98"/>
      <c r="P433" s="98"/>
      <c r="Q433" s="125"/>
      <c r="R433" s="105" t="s">
        <v>36</v>
      </c>
      <c r="S433" s="105" t="s">
        <v>38</v>
      </c>
      <c r="T433" s="105" t="s">
        <v>39</v>
      </c>
      <c r="U433" s="105" t="s">
        <v>572</v>
      </c>
      <c r="V433" s="105" t="s">
        <v>41</v>
      </c>
      <c r="W433" s="106" t="s">
        <v>475</v>
      </c>
      <c r="X433" s="105" t="s">
        <v>573</v>
      </c>
      <c r="Y433" s="102" t="s">
        <v>574</v>
      </c>
      <c r="Z433" s="105" t="s">
        <v>573</v>
      </c>
      <c r="AA433" s="100"/>
      <c r="AB433" s="98"/>
      <c r="AC433" s="98"/>
      <c r="AD433" s="98"/>
      <c r="AE433" s="98"/>
      <c r="AF433" s="99"/>
      <c r="AG433" s="98"/>
      <c r="AH433" s="98"/>
      <c r="AS433" s="98"/>
      <c r="AT433" s="98"/>
      <c r="AU433" s="98"/>
      <c r="AV433" s="98"/>
      <c r="AW433" s="98"/>
      <c r="AX433" s="98"/>
      <c r="AY433" s="98"/>
    </row>
    <row r="434" spans="1:51" s="5" customFormat="1" ht="13.6" customHeight="1" x14ac:dyDescent="0.3">
      <c r="A434" s="18"/>
      <c r="B434" s="18"/>
      <c r="M434" s="98"/>
      <c r="N434" s="98"/>
      <c r="O434" s="98"/>
      <c r="P434" s="98"/>
      <c r="Q434" s="100" t="s">
        <v>564</v>
      </c>
      <c r="R434" s="100">
        <f t="shared" ref="R434:X434" si="80">INDEX($A$398:$GY$413,$Q431,R$422)</f>
        <v>1.86</v>
      </c>
      <c r="S434" s="100">
        <f t="shared" si="80"/>
        <v>0.78</v>
      </c>
      <c r="T434" s="100">
        <f t="shared" si="80"/>
        <v>21.5</v>
      </c>
      <c r="U434" s="100">
        <f t="shared" si="80"/>
        <v>-0.11</v>
      </c>
      <c r="V434" s="100">
        <f t="shared" si="80"/>
        <v>14.2</v>
      </c>
      <c r="W434" s="100">
        <f t="shared" si="80"/>
        <v>0.28000000000000003</v>
      </c>
      <c r="X434" s="100">
        <f t="shared" si="80"/>
        <v>6.6000000000000003E-2</v>
      </c>
      <c r="Y434" s="100" t="s">
        <v>570</v>
      </c>
      <c r="Z434" s="100" t="s">
        <v>570</v>
      </c>
      <c r="AA434" s="100"/>
      <c r="AB434" s="98"/>
      <c r="AC434" s="98"/>
      <c r="AD434" s="98"/>
      <c r="AE434" s="98"/>
      <c r="AF434" s="99"/>
      <c r="AG434" s="98"/>
      <c r="AH434" s="98"/>
      <c r="AS434" s="98"/>
      <c r="AT434" s="98"/>
      <c r="AU434" s="98"/>
      <c r="AV434" s="98"/>
      <c r="AW434" s="98"/>
      <c r="AX434" s="98"/>
      <c r="AY434" s="98"/>
    </row>
    <row r="435" spans="1:51" s="5" customFormat="1" ht="13.6" customHeight="1" x14ac:dyDescent="0.3">
      <c r="A435" s="18"/>
      <c r="B435" s="18"/>
      <c r="M435" s="98"/>
      <c r="N435" s="98"/>
      <c r="O435" s="98"/>
      <c r="P435" s="98"/>
      <c r="Q435" s="100" t="s">
        <v>565</v>
      </c>
      <c r="R435" s="100">
        <f t="shared" ref="R435:X435" si="81">INDEX($A$398:$GY$413,$Q431,R$423)</f>
        <v>1.89</v>
      </c>
      <c r="S435" s="100">
        <f t="shared" si="81"/>
        <v>0.86</v>
      </c>
      <c r="T435" s="100">
        <f t="shared" si="81"/>
        <v>31.9</v>
      </c>
      <c r="U435" s="100">
        <f t="shared" si="81"/>
        <v>0.16</v>
      </c>
      <c r="V435" s="100">
        <f t="shared" si="81"/>
        <v>10.7</v>
      </c>
      <c r="W435" s="100">
        <f t="shared" si="81"/>
        <v>0.34</v>
      </c>
      <c r="X435" s="100">
        <f t="shared" si="81"/>
        <v>4.8000000000000001E-2</v>
      </c>
      <c r="Y435" s="100" t="s">
        <v>570</v>
      </c>
      <c r="Z435" s="100" t="s">
        <v>570</v>
      </c>
      <c r="AA435" s="100"/>
      <c r="AB435" s="98"/>
      <c r="AC435" s="98"/>
      <c r="AD435" s="98"/>
      <c r="AE435" s="98"/>
      <c r="AF435" s="99"/>
      <c r="AG435" s="98"/>
      <c r="AH435" s="98"/>
      <c r="AS435" s="98"/>
      <c r="AT435" s="98"/>
      <c r="AU435" s="98"/>
      <c r="AV435" s="98"/>
      <c r="AW435" s="98"/>
      <c r="AX435" s="98"/>
      <c r="AY435" s="98"/>
    </row>
    <row r="436" spans="1:51" s="5" customFormat="1" ht="13.6" customHeight="1" x14ac:dyDescent="0.3">
      <c r="A436" s="18"/>
      <c r="B436" s="18"/>
      <c r="M436" s="98"/>
      <c r="N436" s="98"/>
      <c r="O436" s="98"/>
      <c r="P436" s="98"/>
      <c r="Q436" s="100" t="s">
        <v>566</v>
      </c>
      <c r="R436" s="100">
        <f t="shared" ref="R436:X436" si="82">INDEX($A$398:$GY$413,$Q431,R$424)</f>
        <v>1.84</v>
      </c>
      <c r="S436" s="100">
        <f t="shared" si="82"/>
        <v>0.95</v>
      </c>
      <c r="T436" s="100">
        <f t="shared" si="82"/>
        <v>35.4</v>
      </c>
      <c r="U436" s="100">
        <f t="shared" si="82"/>
        <v>0.46</v>
      </c>
      <c r="V436" s="100">
        <f t="shared" si="82"/>
        <v>7.7</v>
      </c>
      <c r="W436" s="100">
        <f t="shared" si="82"/>
        <v>0.37</v>
      </c>
      <c r="X436" s="100">
        <f t="shared" si="82"/>
        <v>4.2000000000000003E-2</v>
      </c>
      <c r="Y436" s="100" t="s">
        <v>570</v>
      </c>
      <c r="Z436" s="100" t="s">
        <v>570</v>
      </c>
      <c r="AA436" s="100"/>
      <c r="AB436" s="98"/>
      <c r="AC436" s="98"/>
      <c r="AD436" s="98"/>
      <c r="AE436" s="98"/>
      <c r="AF436" s="99"/>
      <c r="AG436" s="98"/>
      <c r="AH436" s="98"/>
      <c r="AS436" s="98"/>
      <c r="AT436" s="98"/>
      <c r="AU436" s="98"/>
      <c r="AV436" s="98"/>
      <c r="AW436" s="98"/>
      <c r="AX436" s="98"/>
      <c r="AY436" s="98"/>
    </row>
    <row r="437" spans="1:51" s="5" customFormat="1" ht="13.6" customHeight="1" x14ac:dyDescent="0.3">
      <c r="A437" s="18"/>
      <c r="B437" s="18"/>
      <c r="M437" s="98"/>
      <c r="N437" s="98"/>
      <c r="O437" s="98"/>
      <c r="P437" s="98"/>
      <c r="Q437" s="100" t="s">
        <v>567</v>
      </c>
      <c r="R437" s="100">
        <f t="shared" ref="R437:X437" si="83">INDEX($A$398:$GY$413,$Q431,R$425)</f>
        <v>1.81</v>
      </c>
      <c r="S437" s="100">
        <f t="shared" si="83"/>
        <v>1.03</v>
      </c>
      <c r="T437" s="100">
        <f t="shared" si="83"/>
        <v>38.200000000000003</v>
      </c>
      <c r="U437" s="100">
        <f t="shared" si="83"/>
        <v>0.62</v>
      </c>
      <c r="V437" s="100">
        <f t="shared" si="83"/>
        <v>4.7</v>
      </c>
      <c r="W437" s="100">
        <f t="shared" si="83"/>
        <v>0.39</v>
      </c>
      <c r="X437" s="100">
        <f t="shared" si="83"/>
        <v>2.5999999999999999E-2</v>
      </c>
      <c r="Y437" s="100" t="s">
        <v>570</v>
      </c>
      <c r="Z437" s="100" t="s">
        <v>570</v>
      </c>
      <c r="AA437" s="100"/>
      <c r="AB437" s="98"/>
      <c r="AC437" s="98"/>
      <c r="AD437" s="98"/>
      <c r="AE437" s="98"/>
      <c r="AF437" s="99"/>
      <c r="AG437" s="98"/>
      <c r="AH437" s="98"/>
      <c r="AS437" s="98"/>
      <c r="AT437" s="98"/>
      <c r="AU437" s="98"/>
      <c r="AV437" s="98"/>
      <c r="AW437" s="98"/>
      <c r="AX437" s="98"/>
      <c r="AY437" s="98"/>
    </row>
    <row r="438" spans="1:51" s="5" customFormat="1" ht="13.6" customHeight="1" x14ac:dyDescent="0.3">
      <c r="A438" s="18"/>
      <c r="B438" s="18"/>
      <c r="M438" s="98"/>
      <c r="N438" s="98"/>
      <c r="O438" s="98"/>
      <c r="P438" s="98"/>
      <c r="Q438" s="100" t="s">
        <v>568</v>
      </c>
      <c r="R438" s="100">
        <f t="shared" ref="R438:Z438" si="84">INDEX($A$398:$GY$413,$Q431,R$426)</f>
        <v>1.78</v>
      </c>
      <c r="S438" s="100">
        <f t="shared" si="84"/>
        <v>1.1000000000000001</v>
      </c>
      <c r="T438" s="100">
        <f t="shared" si="84"/>
        <v>40.5</v>
      </c>
      <c r="U438" s="100">
        <f t="shared" si="84"/>
        <v>0.74</v>
      </c>
      <c r="V438" s="100">
        <f t="shared" si="84"/>
        <v>4.7</v>
      </c>
      <c r="W438" s="100">
        <f t="shared" si="84"/>
        <v>0.41</v>
      </c>
      <c r="X438" s="100">
        <f t="shared" si="84"/>
        <v>2.5000000000000001E-2</v>
      </c>
      <c r="Y438" s="100">
        <f t="shared" si="84"/>
        <v>3.9</v>
      </c>
      <c r="Z438" s="100">
        <f t="shared" si="84"/>
        <v>2.1999999999999999E-2</v>
      </c>
      <c r="AA438" s="100"/>
      <c r="AB438" s="98"/>
      <c r="AC438" s="98"/>
      <c r="AD438" s="98"/>
      <c r="AE438" s="98"/>
      <c r="AF438" s="99"/>
      <c r="AG438" s="98"/>
      <c r="AH438" s="98"/>
      <c r="AS438" s="98"/>
      <c r="AT438" s="98"/>
      <c r="AU438" s="98"/>
      <c r="AV438" s="98"/>
      <c r="AW438" s="98"/>
      <c r="AX438" s="98"/>
      <c r="AY438" s="98"/>
    </row>
    <row r="439" spans="1:51" s="5" customFormat="1" ht="13.6" customHeight="1" x14ac:dyDescent="0.3">
      <c r="A439" s="18"/>
      <c r="B439" s="18"/>
      <c r="M439" s="98"/>
      <c r="N439" s="98"/>
      <c r="O439" s="98"/>
      <c r="P439" s="98"/>
      <c r="Q439" s="100" t="s">
        <v>569</v>
      </c>
      <c r="R439" s="100">
        <f t="shared" ref="R439:Z439" si="85">INDEX($A$398:$GY$413,$Q431,R$427)</f>
        <v>1.78</v>
      </c>
      <c r="S439" s="100">
        <f t="shared" si="85"/>
        <v>1.1100000000000001</v>
      </c>
      <c r="T439" s="100">
        <f t="shared" si="85"/>
        <v>41.5</v>
      </c>
      <c r="U439" s="100">
        <f t="shared" si="85"/>
        <v>0.79</v>
      </c>
      <c r="V439" s="100">
        <f t="shared" si="85"/>
        <v>4</v>
      </c>
      <c r="W439" s="100">
        <f t="shared" si="85"/>
        <v>0.41</v>
      </c>
      <c r="X439" s="100">
        <f t="shared" si="85"/>
        <v>2.3E-2</v>
      </c>
      <c r="Y439" s="100">
        <f t="shared" si="85"/>
        <v>3.1</v>
      </c>
      <c r="Z439" s="100">
        <f t="shared" si="85"/>
        <v>1.9E-2</v>
      </c>
      <c r="AA439" s="100"/>
      <c r="AB439" s="98"/>
      <c r="AC439" s="98"/>
      <c r="AD439" s="98"/>
      <c r="AE439" s="98"/>
      <c r="AF439" s="99"/>
      <c r="AG439" s="98"/>
      <c r="AH439" s="98"/>
      <c r="AS439" s="98"/>
      <c r="AT439" s="98"/>
      <c r="AU439" s="98"/>
      <c r="AV439" s="98"/>
      <c r="AW439" s="98"/>
      <c r="AX439" s="98"/>
      <c r="AY439" s="98"/>
    </row>
    <row r="440" spans="1:51" s="5" customFormat="1" ht="13.6" customHeight="1" x14ac:dyDescent="0.3">
      <c r="A440" s="18"/>
      <c r="B440" s="18"/>
      <c r="M440" s="98"/>
      <c r="N440" s="98"/>
      <c r="O440" s="98"/>
      <c r="P440" s="98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98"/>
      <c r="AC440" s="98"/>
      <c r="AD440" s="98"/>
      <c r="AE440" s="98"/>
      <c r="AF440" s="99"/>
      <c r="AG440" s="98"/>
      <c r="AH440" s="98"/>
      <c r="AS440" s="98"/>
      <c r="AT440" s="98"/>
      <c r="AU440" s="98"/>
      <c r="AV440" s="98"/>
      <c r="AW440" s="98"/>
      <c r="AX440" s="98"/>
      <c r="AY440" s="98"/>
    </row>
    <row r="441" spans="1:51" s="5" customFormat="1" ht="13.6" customHeight="1" x14ac:dyDescent="0.3">
      <c r="A441" s="18"/>
      <c r="B441" s="18"/>
      <c r="M441" s="98"/>
      <c r="N441" s="98"/>
      <c r="O441" s="98"/>
      <c r="P441" s="98"/>
      <c r="Q441" s="100">
        <f>Q431+1</f>
        <v>2</v>
      </c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98"/>
      <c r="AC441" s="98"/>
      <c r="AD441" s="98"/>
      <c r="AE441" s="98"/>
      <c r="AF441" s="99"/>
      <c r="AG441" s="98"/>
      <c r="AH441" s="98"/>
      <c r="AS441" s="98"/>
      <c r="AT441" s="98"/>
      <c r="AU441" s="98"/>
      <c r="AV441" s="98"/>
      <c r="AW441" s="98"/>
      <c r="AX441" s="98"/>
      <c r="AY441" s="98"/>
    </row>
    <row r="442" spans="1:51" s="5" customFormat="1" ht="84.8" customHeight="1" x14ac:dyDescent="0.3">
      <c r="A442" s="18"/>
      <c r="B442" s="18"/>
      <c r="M442" s="98"/>
      <c r="N442" s="98"/>
      <c r="O442" s="98"/>
      <c r="P442" s="98"/>
      <c r="Q442" s="125"/>
      <c r="R442" s="104" t="s">
        <v>571</v>
      </c>
      <c r="S442" s="104" t="s">
        <v>22</v>
      </c>
      <c r="T442" s="104" t="s">
        <v>23</v>
      </c>
      <c r="U442" s="104" t="s">
        <v>28</v>
      </c>
      <c r="V442" s="104" t="s">
        <v>531</v>
      </c>
      <c r="W442" s="104" t="s">
        <v>533</v>
      </c>
      <c r="X442" s="104" t="s">
        <v>532</v>
      </c>
      <c r="Y442" s="104" t="s">
        <v>563</v>
      </c>
      <c r="Z442" s="104" t="s">
        <v>561</v>
      </c>
      <c r="AA442" s="100"/>
      <c r="AB442" s="98"/>
      <c r="AC442" s="98"/>
      <c r="AD442" s="98"/>
      <c r="AE442" s="98"/>
      <c r="AF442" s="99"/>
      <c r="AG442" s="98"/>
      <c r="AH442" s="98"/>
      <c r="AS442" s="98"/>
      <c r="AT442" s="98"/>
      <c r="AU442" s="98"/>
      <c r="AV442" s="98"/>
      <c r="AW442" s="98"/>
      <c r="AX442" s="98"/>
      <c r="AY442" s="98"/>
    </row>
    <row r="443" spans="1:51" s="5" customFormat="1" ht="20.95" customHeight="1" x14ac:dyDescent="0.3">
      <c r="A443" s="18"/>
      <c r="B443" s="18"/>
      <c r="M443" s="98"/>
      <c r="N443" s="98"/>
      <c r="O443" s="98"/>
      <c r="P443" s="98"/>
      <c r="Q443" s="125"/>
      <c r="R443" s="105" t="s">
        <v>36</v>
      </c>
      <c r="S443" s="105" t="s">
        <v>38</v>
      </c>
      <c r="T443" s="105" t="s">
        <v>39</v>
      </c>
      <c r="U443" s="105" t="s">
        <v>572</v>
      </c>
      <c r="V443" s="105" t="s">
        <v>41</v>
      </c>
      <c r="W443" s="106" t="s">
        <v>475</v>
      </c>
      <c r="X443" s="105" t="s">
        <v>573</v>
      </c>
      <c r="Y443" s="102" t="s">
        <v>574</v>
      </c>
      <c r="Z443" s="105" t="s">
        <v>573</v>
      </c>
      <c r="AA443" s="100"/>
      <c r="AB443" s="98"/>
      <c r="AC443" s="98"/>
      <c r="AD443" s="98"/>
      <c r="AE443" s="98"/>
      <c r="AF443" s="99"/>
      <c r="AG443" s="98"/>
      <c r="AH443" s="98"/>
      <c r="AS443" s="98"/>
      <c r="AT443" s="98"/>
      <c r="AU443" s="98"/>
      <c r="AV443" s="98"/>
      <c r="AW443" s="98"/>
      <c r="AX443" s="98"/>
      <c r="AY443" s="98"/>
    </row>
    <row r="444" spans="1:51" s="5" customFormat="1" ht="13.6" customHeight="1" x14ac:dyDescent="0.3">
      <c r="A444" s="18"/>
      <c r="B444" s="18"/>
      <c r="M444" s="98"/>
      <c r="N444" s="98"/>
      <c r="O444" s="98"/>
      <c r="P444" s="98"/>
      <c r="Q444" s="100" t="s">
        <v>564</v>
      </c>
      <c r="R444" s="100">
        <f t="shared" ref="R444:X444" si="86">INDEX($A$398:$GY$413,$Q441,R$422)</f>
        <v>1.94</v>
      </c>
      <c r="S444" s="100">
        <f t="shared" si="86"/>
        <v>0.78</v>
      </c>
      <c r="T444" s="100">
        <f t="shared" si="86"/>
        <v>28.4</v>
      </c>
      <c r="U444" s="100">
        <f t="shared" si="86"/>
        <v>0.92</v>
      </c>
      <c r="V444" s="100">
        <f t="shared" si="86"/>
        <v>4.5</v>
      </c>
      <c r="W444" s="100">
        <f t="shared" si="86"/>
        <v>0.34</v>
      </c>
      <c r="X444" s="100">
        <f t="shared" si="86"/>
        <v>1.7000000000000001E-2</v>
      </c>
      <c r="Y444" s="100" t="s">
        <v>570</v>
      </c>
      <c r="Z444" s="100" t="s">
        <v>570</v>
      </c>
      <c r="AA444" s="100"/>
      <c r="AB444" s="98"/>
      <c r="AC444" s="98"/>
      <c r="AD444" s="98"/>
      <c r="AE444" s="98"/>
      <c r="AF444" s="99"/>
      <c r="AG444" s="98"/>
      <c r="AH444" s="98"/>
      <c r="AS444" s="98"/>
      <c r="AT444" s="98"/>
      <c r="AU444" s="98"/>
      <c r="AV444" s="98"/>
      <c r="AW444" s="98"/>
      <c r="AX444" s="98"/>
      <c r="AY444" s="98"/>
    </row>
    <row r="445" spans="1:51" s="5" customFormat="1" ht="13.6" customHeight="1" x14ac:dyDescent="0.3">
      <c r="A445" s="18"/>
      <c r="B445" s="18"/>
      <c r="M445" s="98"/>
      <c r="N445" s="98"/>
      <c r="O445" s="98"/>
      <c r="P445" s="98"/>
      <c r="Q445" s="100" t="s">
        <v>565</v>
      </c>
      <c r="R445" s="100">
        <f t="shared" ref="R445:X445" si="87">INDEX($A$398:$GY$413,$Q441,R$423)</f>
        <v>1.94</v>
      </c>
      <c r="S445" s="100">
        <f t="shared" si="87"/>
        <v>0.78</v>
      </c>
      <c r="T445" s="100">
        <f t="shared" si="87"/>
        <v>29</v>
      </c>
      <c r="U445" s="100">
        <f t="shared" si="87"/>
        <v>1.04</v>
      </c>
      <c r="V445" s="100">
        <f t="shared" si="87"/>
        <v>4.7</v>
      </c>
      <c r="W445" s="100">
        <f t="shared" si="87"/>
        <v>0.32</v>
      </c>
      <c r="X445" s="100">
        <f t="shared" si="87"/>
        <v>1.6E-2</v>
      </c>
      <c r="Y445" s="100" t="s">
        <v>570</v>
      </c>
      <c r="Z445" s="100" t="s">
        <v>570</v>
      </c>
      <c r="AA445" s="100"/>
      <c r="AB445" s="98"/>
      <c r="AC445" s="98"/>
      <c r="AD445" s="98"/>
      <c r="AE445" s="98"/>
      <c r="AF445" s="99"/>
      <c r="AG445" s="98"/>
      <c r="AH445" s="98"/>
      <c r="AS445" s="98"/>
      <c r="AT445" s="98"/>
      <c r="AU445" s="98"/>
      <c r="AV445" s="98"/>
      <c r="AW445" s="98"/>
      <c r="AX445" s="98"/>
      <c r="AY445" s="98"/>
    </row>
    <row r="446" spans="1:51" s="5" customFormat="1" ht="13.6" customHeight="1" x14ac:dyDescent="0.3">
      <c r="A446" s="18"/>
      <c r="B446" s="18"/>
      <c r="M446" s="98"/>
      <c r="N446" s="98"/>
      <c r="O446" s="98"/>
      <c r="P446" s="98"/>
      <c r="Q446" s="100" t="s">
        <v>566</v>
      </c>
      <c r="R446" s="100">
        <f t="shared" ref="R446:X446" si="88">INDEX($A$398:$GY$413,$Q441,R$424)</f>
        <v>1.93</v>
      </c>
      <c r="S446" s="100">
        <f t="shared" si="88"/>
        <v>0.8</v>
      </c>
      <c r="T446" s="100">
        <f t="shared" si="88"/>
        <v>29.4</v>
      </c>
      <c r="U446" s="100">
        <f t="shared" si="88"/>
        <v>1.1499999999999999</v>
      </c>
      <c r="V446" s="100">
        <f t="shared" si="88"/>
        <v>3.7</v>
      </c>
      <c r="W446" s="100">
        <f t="shared" si="88"/>
        <v>0.34</v>
      </c>
      <c r="X446" s="100">
        <f t="shared" si="88"/>
        <v>1.2999999999999999E-2</v>
      </c>
      <c r="Y446" s="100" t="s">
        <v>570</v>
      </c>
      <c r="Z446" s="100" t="s">
        <v>570</v>
      </c>
      <c r="AA446" s="100"/>
      <c r="AB446" s="98"/>
      <c r="AC446" s="98"/>
      <c r="AD446" s="98"/>
      <c r="AE446" s="98"/>
      <c r="AF446" s="99"/>
      <c r="AG446" s="98"/>
      <c r="AH446" s="98"/>
      <c r="AS446" s="98"/>
      <c r="AT446" s="98"/>
      <c r="AU446" s="98"/>
      <c r="AV446" s="98"/>
      <c r="AW446" s="98"/>
      <c r="AX446" s="98"/>
      <c r="AY446" s="98"/>
    </row>
    <row r="447" spans="1:51" s="5" customFormat="1" ht="13.6" customHeight="1" x14ac:dyDescent="0.3">
      <c r="A447" s="18"/>
      <c r="B447" s="18"/>
      <c r="M447" s="98"/>
      <c r="N447" s="98"/>
      <c r="O447" s="98"/>
      <c r="P447" s="98"/>
      <c r="Q447" s="100" t="s">
        <v>567</v>
      </c>
      <c r="R447" s="100">
        <f t="shared" ref="R447:X447" si="89">INDEX($A$398:$GY$413,$Q441,R$425)</f>
        <v>1.92</v>
      </c>
      <c r="S447" s="100">
        <f t="shared" si="89"/>
        <v>0.82</v>
      </c>
      <c r="T447" s="100">
        <f t="shared" si="89"/>
        <v>30</v>
      </c>
      <c r="U447" s="100">
        <f t="shared" si="89"/>
        <v>1.25</v>
      </c>
      <c r="V447" s="100">
        <f t="shared" si="89"/>
        <v>2.1</v>
      </c>
      <c r="W447" s="100">
        <f t="shared" si="89"/>
        <v>0.35</v>
      </c>
      <c r="X447" s="100">
        <f t="shared" si="89"/>
        <v>8.9999999999999993E-3</v>
      </c>
      <c r="Y447" s="100" t="s">
        <v>570</v>
      </c>
      <c r="Z447" s="100" t="s">
        <v>570</v>
      </c>
      <c r="AA447" s="100"/>
      <c r="AB447" s="98"/>
      <c r="AC447" s="98"/>
      <c r="AD447" s="98"/>
      <c r="AE447" s="98"/>
      <c r="AF447" s="99"/>
      <c r="AG447" s="98"/>
      <c r="AH447" s="98"/>
      <c r="AS447" s="98"/>
      <c r="AT447" s="98"/>
      <c r="AU447" s="98"/>
      <c r="AV447" s="98"/>
      <c r="AW447" s="98"/>
      <c r="AX447" s="98"/>
      <c r="AY447" s="98"/>
    </row>
    <row r="448" spans="1:51" s="5" customFormat="1" ht="13.6" customHeight="1" x14ac:dyDescent="0.3">
      <c r="A448" s="18"/>
      <c r="B448" s="18"/>
      <c r="M448" s="98"/>
      <c r="N448" s="98"/>
      <c r="O448" s="98"/>
      <c r="P448" s="98"/>
      <c r="Q448" s="100" t="s">
        <v>568</v>
      </c>
      <c r="R448" s="100">
        <f t="shared" ref="R448:Z448" si="90">INDEX($A$398:$GY$413,$Q441,R$426)</f>
        <v>1.91</v>
      </c>
      <c r="S448" s="100">
        <f t="shared" si="90"/>
        <v>0.84</v>
      </c>
      <c r="T448" s="100">
        <f t="shared" si="90"/>
        <v>30.7</v>
      </c>
      <c r="U448" s="100">
        <f t="shared" si="90"/>
        <v>1.35</v>
      </c>
      <c r="V448" s="100">
        <f t="shared" si="90"/>
        <v>2.1</v>
      </c>
      <c r="W448" s="100">
        <f t="shared" si="90"/>
        <v>0.32</v>
      </c>
      <c r="X448" s="100">
        <f t="shared" si="90"/>
        <v>8.9999999999999993E-3</v>
      </c>
      <c r="Y448" s="100">
        <f t="shared" si="90"/>
        <v>1.4</v>
      </c>
      <c r="Z448" s="100">
        <f t="shared" si="90"/>
        <v>7.0000000000000001E-3</v>
      </c>
      <c r="AA448" s="100"/>
      <c r="AB448" s="98"/>
      <c r="AC448" s="98"/>
      <c r="AD448" s="98"/>
      <c r="AE448" s="98"/>
      <c r="AF448" s="99"/>
      <c r="AG448" s="98"/>
      <c r="AH448" s="98"/>
      <c r="AS448" s="98"/>
      <c r="AT448" s="98"/>
      <c r="AU448" s="98"/>
      <c r="AV448" s="98"/>
      <c r="AW448" s="98"/>
      <c r="AX448" s="98"/>
      <c r="AY448" s="98"/>
    </row>
    <row r="449" spans="1:51" s="5" customFormat="1" ht="13.6" customHeight="1" x14ac:dyDescent="0.3">
      <c r="A449" s="18"/>
      <c r="B449" s="18"/>
      <c r="M449" s="98"/>
      <c r="N449" s="98"/>
      <c r="O449" s="98"/>
      <c r="P449" s="98"/>
      <c r="Q449" s="100" t="s">
        <v>569</v>
      </c>
      <c r="R449" s="100">
        <f t="shared" ref="R449:Z449" si="91">INDEX($A$398:$GY$413,$Q441,R$427)</f>
        <v>1.92</v>
      </c>
      <c r="S449" s="100">
        <f t="shared" si="91"/>
        <v>0.83</v>
      </c>
      <c r="T449" s="100">
        <f t="shared" si="91"/>
        <v>30.8</v>
      </c>
      <c r="U449" s="100">
        <f t="shared" si="91"/>
        <v>1.37</v>
      </c>
      <c r="V449" s="100">
        <f t="shared" si="91"/>
        <v>1.8</v>
      </c>
      <c r="W449" s="100">
        <f t="shared" si="91"/>
        <v>0.33</v>
      </c>
      <c r="X449" s="100">
        <f t="shared" si="91"/>
        <v>7.0000000000000001E-3</v>
      </c>
      <c r="Y449" s="100">
        <f t="shared" si="91"/>
        <v>1.1000000000000001</v>
      </c>
      <c r="Z449" s="100">
        <f t="shared" si="91"/>
        <v>5.0000000000000001E-3</v>
      </c>
      <c r="AA449" s="100"/>
      <c r="AB449" s="98"/>
      <c r="AC449" s="98"/>
      <c r="AD449" s="98"/>
      <c r="AE449" s="98"/>
      <c r="AF449" s="99"/>
      <c r="AG449" s="98"/>
      <c r="AH449" s="98"/>
      <c r="AS449" s="98"/>
      <c r="AT449" s="98"/>
      <c r="AU449" s="98"/>
      <c r="AV449" s="98"/>
      <c r="AW449" s="98"/>
      <c r="AX449" s="98"/>
      <c r="AY449" s="98"/>
    </row>
    <row r="450" spans="1:51" s="5" customFormat="1" ht="13.6" customHeight="1" x14ac:dyDescent="0.3">
      <c r="A450" s="18"/>
      <c r="B450" s="18"/>
      <c r="M450" s="98"/>
      <c r="N450" s="98"/>
      <c r="O450" s="98"/>
      <c r="P450" s="98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98"/>
      <c r="AC450" s="98"/>
      <c r="AD450" s="98"/>
      <c r="AE450" s="98"/>
      <c r="AF450" s="99"/>
      <c r="AG450" s="98"/>
      <c r="AH450" s="98"/>
      <c r="AS450" s="98"/>
      <c r="AT450" s="98"/>
      <c r="AU450" s="98"/>
      <c r="AV450" s="98"/>
      <c r="AW450" s="98"/>
      <c r="AX450" s="98"/>
      <c r="AY450" s="98"/>
    </row>
    <row r="451" spans="1:51" s="5" customFormat="1" ht="13.6" customHeight="1" x14ac:dyDescent="0.3">
      <c r="A451" s="18"/>
      <c r="B451" s="18"/>
      <c r="M451" s="98"/>
      <c r="N451" s="98"/>
      <c r="O451" s="98"/>
      <c r="P451" s="98"/>
      <c r="Q451" s="100">
        <f>Q441+1</f>
        <v>3</v>
      </c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98"/>
      <c r="AC451" s="98"/>
      <c r="AD451" s="98"/>
      <c r="AE451" s="98"/>
      <c r="AF451" s="99"/>
      <c r="AG451" s="98"/>
      <c r="AH451" s="98"/>
      <c r="AS451" s="98"/>
      <c r="AT451" s="98"/>
      <c r="AU451" s="98"/>
      <c r="AV451" s="98"/>
      <c r="AW451" s="98"/>
      <c r="AX451" s="98"/>
      <c r="AY451" s="98"/>
    </row>
    <row r="452" spans="1:51" s="5" customFormat="1" ht="84.8" customHeight="1" x14ac:dyDescent="0.3">
      <c r="A452" s="18"/>
      <c r="B452" s="18"/>
      <c r="M452" s="98"/>
      <c r="N452" s="98"/>
      <c r="O452" s="98"/>
      <c r="P452" s="98"/>
      <c r="Q452" s="125"/>
      <c r="R452" s="104" t="s">
        <v>571</v>
      </c>
      <c r="S452" s="104" t="s">
        <v>22</v>
      </c>
      <c r="T452" s="104" t="s">
        <v>23</v>
      </c>
      <c r="U452" s="104" t="s">
        <v>28</v>
      </c>
      <c r="V452" s="104" t="s">
        <v>531</v>
      </c>
      <c r="W452" s="104" t="s">
        <v>533</v>
      </c>
      <c r="X452" s="104" t="s">
        <v>532</v>
      </c>
      <c r="Y452" s="104" t="s">
        <v>563</v>
      </c>
      <c r="Z452" s="104" t="s">
        <v>561</v>
      </c>
      <c r="AA452" s="100"/>
      <c r="AB452" s="98"/>
      <c r="AC452" s="98"/>
      <c r="AD452" s="98"/>
      <c r="AE452" s="98"/>
      <c r="AF452" s="99"/>
      <c r="AG452" s="98"/>
      <c r="AH452" s="98"/>
      <c r="AS452" s="98"/>
      <c r="AT452" s="98"/>
      <c r="AU452" s="98"/>
      <c r="AV452" s="98"/>
      <c r="AW452" s="98"/>
      <c r="AX452" s="98"/>
      <c r="AY452" s="98"/>
    </row>
    <row r="453" spans="1:51" s="5" customFormat="1" ht="20.95" customHeight="1" x14ac:dyDescent="0.3">
      <c r="A453" s="18"/>
      <c r="B453" s="18"/>
      <c r="M453" s="98"/>
      <c r="N453" s="98"/>
      <c r="O453" s="98"/>
      <c r="P453" s="98"/>
      <c r="Q453" s="125"/>
      <c r="R453" s="105" t="s">
        <v>36</v>
      </c>
      <c r="S453" s="105" t="s">
        <v>38</v>
      </c>
      <c r="T453" s="105" t="s">
        <v>39</v>
      </c>
      <c r="U453" s="105" t="s">
        <v>572</v>
      </c>
      <c r="V453" s="105" t="s">
        <v>41</v>
      </c>
      <c r="W453" s="106" t="s">
        <v>475</v>
      </c>
      <c r="X453" s="105" t="s">
        <v>573</v>
      </c>
      <c r="Y453" s="102" t="s">
        <v>574</v>
      </c>
      <c r="Z453" s="105" t="s">
        <v>573</v>
      </c>
      <c r="AA453" s="100"/>
      <c r="AB453" s="98"/>
      <c r="AC453" s="98"/>
      <c r="AD453" s="98"/>
      <c r="AE453" s="98"/>
      <c r="AF453" s="99"/>
      <c r="AG453" s="98"/>
      <c r="AH453" s="98"/>
      <c r="AS453" s="98"/>
      <c r="AT453" s="98"/>
      <c r="AU453" s="98"/>
      <c r="AV453" s="98"/>
      <c r="AW453" s="98"/>
      <c r="AX453" s="98"/>
      <c r="AY453" s="98"/>
    </row>
    <row r="454" spans="1:51" s="5" customFormat="1" ht="13.6" customHeight="1" x14ac:dyDescent="0.3">
      <c r="A454" s="18"/>
      <c r="B454" s="18"/>
      <c r="M454" s="98"/>
      <c r="N454" s="98"/>
      <c r="O454" s="98"/>
      <c r="P454" s="98"/>
      <c r="Q454" s="100" t="s">
        <v>564</v>
      </c>
      <c r="R454" s="100">
        <f t="shared" ref="R454:X454" si="92">INDEX($A$398:$GY$413,$Q451,R$422)</f>
        <v>2.0299999999999998</v>
      </c>
      <c r="S454" s="100">
        <f t="shared" si="92"/>
        <v>0.64</v>
      </c>
      <c r="T454" s="100">
        <f t="shared" si="92"/>
        <v>22.1</v>
      </c>
      <c r="U454" s="100">
        <f t="shared" si="92"/>
        <v>0.08</v>
      </c>
      <c r="V454" s="100">
        <f t="shared" si="92"/>
        <v>14.7</v>
      </c>
      <c r="W454" s="100">
        <f t="shared" si="92"/>
        <v>0.3</v>
      </c>
      <c r="X454" s="100">
        <f t="shared" si="92"/>
        <v>6.2E-2</v>
      </c>
      <c r="Y454" s="100" t="s">
        <v>570</v>
      </c>
      <c r="Z454" s="100" t="s">
        <v>570</v>
      </c>
      <c r="AA454" s="100"/>
      <c r="AB454" s="98"/>
      <c r="AC454" s="98"/>
      <c r="AD454" s="98"/>
      <c r="AE454" s="98"/>
      <c r="AF454" s="99"/>
      <c r="AG454" s="98"/>
      <c r="AH454" s="98"/>
      <c r="AS454" s="98"/>
      <c r="AT454" s="98"/>
      <c r="AU454" s="98"/>
      <c r="AV454" s="98"/>
      <c r="AW454" s="98"/>
      <c r="AX454" s="98"/>
      <c r="AY454" s="98"/>
    </row>
    <row r="455" spans="1:51" s="5" customFormat="1" ht="13.6" customHeight="1" x14ac:dyDescent="0.3">
      <c r="A455" s="18"/>
      <c r="B455" s="18"/>
      <c r="M455" s="98"/>
      <c r="N455" s="98"/>
      <c r="O455" s="98"/>
      <c r="P455" s="98"/>
      <c r="Q455" s="100" t="s">
        <v>565</v>
      </c>
      <c r="R455" s="100">
        <f t="shared" ref="R455:X455" si="93">INDEX($A$398:$GY$413,$Q451,R$423)</f>
        <v>2.04</v>
      </c>
      <c r="S455" s="100">
        <f t="shared" si="93"/>
        <v>0.64</v>
      </c>
      <c r="T455" s="100">
        <f t="shared" si="93"/>
        <v>23.3</v>
      </c>
      <c r="U455" s="100">
        <f t="shared" si="93"/>
        <v>0.19</v>
      </c>
      <c r="V455" s="100">
        <f t="shared" si="93"/>
        <v>11.8</v>
      </c>
      <c r="W455" s="100">
        <f t="shared" si="93"/>
        <v>0.33</v>
      </c>
      <c r="X455" s="100">
        <f t="shared" si="93"/>
        <v>0.05</v>
      </c>
      <c r="Y455" s="100" t="s">
        <v>570</v>
      </c>
      <c r="Z455" s="100" t="s">
        <v>570</v>
      </c>
      <c r="AA455" s="100"/>
      <c r="AB455" s="98"/>
      <c r="AC455" s="98"/>
      <c r="AD455" s="98"/>
      <c r="AE455" s="98"/>
      <c r="AF455" s="99"/>
      <c r="AG455" s="98"/>
      <c r="AH455" s="98"/>
      <c r="AS455" s="98"/>
      <c r="AT455" s="98"/>
      <c r="AU455" s="98"/>
      <c r="AV455" s="98"/>
      <c r="AW455" s="98"/>
      <c r="AX455" s="98"/>
      <c r="AY455" s="98"/>
    </row>
    <row r="456" spans="1:51" s="5" customFormat="1" ht="13.6" customHeight="1" x14ac:dyDescent="0.3">
      <c r="A456" s="18"/>
      <c r="B456" s="18"/>
      <c r="M456" s="98"/>
      <c r="N456" s="98"/>
      <c r="O456" s="98"/>
      <c r="P456" s="98"/>
      <c r="Q456" s="100" t="s">
        <v>566</v>
      </c>
      <c r="R456" s="100">
        <f t="shared" ref="R456:X456" si="94">INDEX($A$398:$GY$413,$Q451,R$424)</f>
        <v>1.93</v>
      </c>
      <c r="S456" s="100">
        <f t="shared" si="94"/>
        <v>0.82</v>
      </c>
      <c r="T456" s="100">
        <f t="shared" si="94"/>
        <v>29.5</v>
      </c>
      <c r="U456" s="100">
        <f t="shared" si="94"/>
        <v>0.53</v>
      </c>
      <c r="V456" s="100">
        <f t="shared" si="94"/>
        <v>9.1999999999999993</v>
      </c>
      <c r="W456" s="100">
        <f t="shared" si="94"/>
        <v>0.37</v>
      </c>
      <c r="X456" s="100">
        <f t="shared" si="94"/>
        <v>3.9E-2</v>
      </c>
      <c r="Y456" s="100" t="s">
        <v>570</v>
      </c>
      <c r="Z456" s="100" t="s">
        <v>570</v>
      </c>
      <c r="AA456" s="100"/>
      <c r="AB456" s="98"/>
      <c r="AC456" s="98"/>
      <c r="AD456" s="98"/>
      <c r="AE456" s="98"/>
      <c r="AF456" s="99"/>
      <c r="AG456" s="98"/>
      <c r="AH456" s="98"/>
      <c r="AS456" s="98"/>
      <c r="AT456" s="98"/>
      <c r="AU456" s="98"/>
      <c r="AV456" s="98"/>
      <c r="AW456" s="98"/>
      <c r="AX456" s="98"/>
      <c r="AY456" s="98"/>
    </row>
    <row r="457" spans="1:51" s="5" customFormat="1" ht="13.6" customHeight="1" x14ac:dyDescent="0.3">
      <c r="A457" s="18"/>
      <c r="B457" s="18"/>
      <c r="M457" s="98"/>
      <c r="N457" s="98"/>
      <c r="O457" s="98"/>
      <c r="P457" s="98"/>
      <c r="Q457" s="100" t="s">
        <v>567</v>
      </c>
      <c r="R457" s="100">
        <f t="shared" ref="R457:X457" si="95">INDEX($A$398:$GY$413,$Q451,R$425)</f>
        <v>1.89</v>
      </c>
      <c r="S457" s="100">
        <f t="shared" si="95"/>
        <v>0.91</v>
      </c>
      <c r="T457" s="100">
        <f t="shared" si="95"/>
        <v>32.9</v>
      </c>
      <c r="U457" s="100">
        <f t="shared" si="95"/>
        <v>0.75</v>
      </c>
      <c r="V457" s="100">
        <f t="shared" si="95"/>
        <v>3.5</v>
      </c>
      <c r="W457" s="100">
        <f t="shared" si="95"/>
        <v>0.4</v>
      </c>
      <c r="X457" s="100">
        <f t="shared" si="95"/>
        <v>0.02</v>
      </c>
      <c r="Y457" s="100" t="s">
        <v>570</v>
      </c>
      <c r="Z457" s="100" t="s">
        <v>570</v>
      </c>
      <c r="AA457" s="100"/>
      <c r="AB457" s="98"/>
      <c r="AC457" s="98"/>
      <c r="AD457" s="98"/>
      <c r="AE457" s="98"/>
      <c r="AF457" s="99"/>
      <c r="AG457" s="98"/>
      <c r="AH457" s="98"/>
      <c r="AS457" s="98"/>
      <c r="AT457" s="98"/>
      <c r="AU457" s="98"/>
      <c r="AV457" s="98"/>
      <c r="AW457" s="98"/>
      <c r="AX457" s="98"/>
      <c r="AY457" s="98"/>
    </row>
    <row r="458" spans="1:51" s="5" customFormat="1" ht="13.6" customHeight="1" x14ac:dyDescent="0.3">
      <c r="A458" s="18"/>
      <c r="B458" s="18"/>
      <c r="M458" s="98"/>
      <c r="N458" s="98"/>
      <c r="O458" s="98"/>
      <c r="P458" s="98"/>
      <c r="Q458" s="100" t="s">
        <v>568</v>
      </c>
      <c r="R458" s="100">
        <f t="shared" ref="R458:Z458" si="96">INDEX($A$398:$GY$413,$Q451,R$426)</f>
        <v>1.89</v>
      </c>
      <c r="S458" s="100">
        <f t="shared" si="96"/>
        <v>0.91</v>
      </c>
      <c r="T458" s="100">
        <f t="shared" si="96"/>
        <v>32.9</v>
      </c>
      <c r="U458" s="100">
        <f t="shared" si="96"/>
        <v>0.86</v>
      </c>
      <c r="V458" s="100">
        <f t="shared" si="96"/>
        <v>3.6</v>
      </c>
      <c r="W458" s="100">
        <f t="shared" si="96"/>
        <v>0.41</v>
      </c>
      <c r="X458" s="100">
        <f t="shared" si="96"/>
        <v>0.02</v>
      </c>
      <c r="Y458" s="100">
        <f t="shared" si="96"/>
        <v>2.6</v>
      </c>
      <c r="Z458" s="100">
        <f t="shared" si="96"/>
        <v>1.7000000000000001E-2</v>
      </c>
      <c r="AA458" s="100"/>
      <c r="AB458" s="98"/>
      <c r="AC458" s="98"/>
      <c r="AD458" s="98"/>
      <c r="AE458" s="98"/>
      <c r="AF458" s="99"/>
      <c r="AG458" s="98"/>
      <c r="AH458" s="98"/>
      <c r="AS458" s="98"/>
      <c r="AT458" s="98"/>
      <c r="AU458" s="98"/>
      <c r="AV458" s="98"/>
      <c r="AW458" s="98"/>
      <c r="AX458" s="98"/>
      <c r="AY458" s="98"/>
    </row>
    <row r="459" spans="1:51" s="5" customFormat="1" ht="13.6" customHeight="1" x14ac:dyDescent="0.3">
      <c r="A459" s="18"/>
      <c r="B459" s="18"/>
      <c r="M459" s="98"/>
      <c r="N459" s="98"/>
      <c r="O459" s="98"/>
      <c r="P459" s="98"/>
      <c r="Q459" s="100" t="s">
        <v>569</v>
      </c>
      <c r="R459" s="100">
        <f t="shared" ref="R459:Z459" si="97">INDEX($A$398:$GY$413,$Q451,R$427)</f>
        <v>1.89</v>
      </c>
      <c r="S459" s="100">
        <f t="shared" si="97"/>
        <v>0.92</v>
      </c>
      <c r="T459" s="100">
        <f t="shared" si="97"/>
        <v>33.299999999999997</v>
      </c>
      <c r="U459" s="100">
        <f t="shared" si="97"/>
        <v>0.9</v>
      </c>
      <c r="V459" s="100">
        <f t="shared" si="97"/>
        <v>2.8</v>
      </c>
      <c r="W459" s="100">
        <f t="shared" si="97"/>
        <v>0.42</v>
      </c>
      <c r="X459" s="100">
        <f t="shared" si="97"/>
        <v>1.7000000000000001E-2</v>
      </c>
      <c r="Y459" s="100">
        <f t="shared" si="97"/>
        <v>2</v>
      </c>
      <c r="Z459" s="100">
        <f t="shared" si="97"/>
        <v>1.4E-2</v>
      </c>
      <c r="AA459" s="100"/>
      <c r="AB459" s="98"/>
      <c r="AC459" s="98"/>
      <c r="AD459" s="98"/>
      <c r="AE459" s="98"/>
      <c r="AF459" s="99"/>
      <c r="AG459" s="98"/>
      <c r="AH459" s="98"/>
      <c r="AS459" s="98"/>
      <c r="AT459" s="98"/>
      <c r="AU459" s="98"/>
      <c r="AV459" s="98"/>
      <c r="AW459" s="98"/>
      <c r="AX459" s="98"/>
      <c r="AY459" s="98"/>
    </row>
    <row r="460" spans="1:51" s="5" customFormat="1" ht="13.6" customHeight="1" x14ac:dyDescent="0.3">
      <c r="A460" s="18"/>
      <c r="B460" s="18"/>
      <c r="M460" s="98"/>
      <c r="N460" s="98"/>
      <c r="O460" s="98"/>
      <c r="P460" s="98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98"/>
      <c r="AC460" s="98"/>
      <c r="AD460" s="98"/>
      <c r="AE460" s="98"/>
      <c r="AF460" s="99"/>
      <c r="AG460" s="98"/>
      <c r="AH460" s="98"/>
      <c r="AS460" s="98"/>
      <c r="AT460" s="98"/>
      <c r="AU460" s="98"/>
      <c r="AV460" s="98"/>
      <c r="AW460" s="98"/>
      <c r="AX460" s="98"/>
      <c r="AY460" s="98"/>
    </row>
    <row r="461" spans="1:51" s="5" customFormat="1" ht="13.6" customHeight="1" x14ac:dyDescent="0.3">
      <c r="A461" s="18"/>
      <c r="B461" s="18"/>
      <c r="M461" s="98"/>
      <c r="N461" s="98"/>
      <c r="O461" s="98"/>
      <c r="P461" s="98"/>
      <c r="Q461" s="100">
        <f>Q451+1</f>
        <v>4</v>
      </c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98"/>
      <c r="AC461" s="98"/>
      <c r="AD461" s="98"/>
      <c r="AE461" s="98"/>
      <c r="AF461" s="99"/>
      <c r="AG461" s="98"/>
      <c r="AH461" s="98"/>
      <c r="AS461" s="98"/>
      <c r="AT461" s="98"/>
      <c r="AU461" s="98"/>
      <c r="AV461" s="98"/>
      <c r="AW461" s="98"/>
      <c r="AX461" s="98"/>
      <c r="AY461" s="98"/>
    </row>
    <row r="462" spans="1:51" s="5" customFormat="1" ht="84.8" customHeight="1" x14ac:dyDescent="0.3">
      <c r="A462" s="18"/>
      <c r="B462" s="18"/>
      <c r="M462" s="98"/>
      <c r="N462" s="98"/>
      <c r="O462" s="98"/>
      <c r="P462" s="98"/>
      <c r="Q462" s="125"/>
      <c r="R462" s="104" t="s">
        <v>571</v>
      </c>
      <c r="S462" s="104" t="s">
        <v>22</v>
      </c>
      <c r="T462" s="104" t="s">
        <v>23</v>
      </c>
      <c r="U462" s="104" t="s">
        <v>28</v>
      </c>
      <c r="V462" s="104" t="s">
        <v>531</v>
      </c>
      <c r="W462" s="104" t="s">
        <v>533</v>
      </c>
      <c r="X462" s="104" t="s">
        <v>532</v>
      </c>
      <c r="Y462" s="104" t="s">
        <v>563</v>
      </c>
      <c r="Z462" s="104" t="s">
        <v>561</v>
      </c>
      <c r="AA462" s="100"/>
      <c r="AB462" s="98"/>
      <c r="AC462" s="98"/>
      <c r="AD462" s="98"/>
      <c r="AE462" s="98"/>
      <c r="AF462" s="99"/>
      <c r="AG462" s="98"/>
      <c r="AH462" s="98"/>
      <c r="AS462" s="98"/>
      <c r="AT462" s="98"/>
      <c r="AU462" s="98"/>
      <c r="AV462" s="98"/>
      <c r="AW462" s="98"/>
      <c r="AX462" s="98"/>
      <c r="AY462" s="98"/>
    </row>
    <row r="463" spans="1:51" s="5" customFormat="1" ht="20.95" customHeight="1" x14ac:dyDescent="0.3">
      <c r="A463" s="18"/>
      <c r="B463" s="18"/>
      <c r="M463" s="98"/>
      <c r="N463" s="98"/>
      <c r="O463" s="98"/>
      <c r="P463" s="98"/>
      <c r="Q463" s="125"/>
      <c r="R463" s="105" t="s">
        <v>36</v>
      </c>
      <c r="S463" s="105" t="s">
        <v>38</v>
      </c>
      <c r="T463" s="105" t="s">
        <v>39</v>
      </c>
      <c r="U463" s="105" t="s">
        <v>572</v>
      </c>
      <c r="V463" s="105" t="s">
        <v>41</v>
      </c>
      <c r="W463" s="106" t="s">
        <v>475</v>
      </c>
      <c r="X463" s="105" t="s">
        <v>573</v>
      </c>
      <c r="Y463" s="102" t="s">
        <v>574</v>
      </c>
      <c r="Z463" s="105" t="s">
        <v>573</v>
      </c>
      <c r="AA463" s="100"/>
      <c r="AB463" s="98"/>
      <c r="AC463" s="98"/>
      <c r="AD463" s="98"/>
      <c r="AE463" s="98"/>
      <c r="AF463" s="99"/>
      <c r="AG463" s="98"/>
      <c r="AH463" s="98"/>
      <c r="AS463" s="98"/>
      <c r="AT463" s="98"/>
      <c r="AU463" s="98"/>
      <c r="AV463" s="98"/>
      <c r="AW463" s="98"/>
      <c r="AX463" s="98"/>
      <c r="AY463" s="98"/>
    </row>
    <row r="464" spans="1:51" s="5" customFormat="1" ht="13.6" customHeight="1" x14ac:dyDescent="0.3">
      <c r="A464" s="18"/>
      <c r="B464" s="18"/>
      <c r="M464" s="98"/>
      <c r="N464" s="98"/>
      <c r="O464" s="98"/>
      <c r="P464" s="98"/>
      <c r="Q464" s="100" t="s">
        <v>564</v>
      </c>
      <c r="R464" s="100">
        <f t="shared" ref="R464:X464" si="98">INDEX($A$398:$GY$413,$Q461,R$422)</f>
        <v>1.95</v>
      </c>
      <c r="S464" s="100">
        <f t="shared" si="98"/>
        <v>0.8</v>
      </c>
      <c r="T464" s="100">
        <f t="shared" si="98"/>
        <v>28.2</v>
      </c>
      <c r="U464" s="100">
        <f t="shared" si="98"/>
        <v>0.42</v>
      </c>
      <c r="V464" s="100">
        <f t="shared" si="98"/>
        <v>9.6</v>
      </c>
      <c r="W464" s="100">
        <f t="shared" si="98"/>
        <v>0.37</v>
      </c>
      <c r="X464" s="100">
        <f t="shared" si="98"/>
        <v>4.2999999999999997E-2</v>
      </c>
      <c r="Y464" s="100" t="s">
        <v>570</v>
      </c>
      <c r="Z464" s="100" t="s">
        <v>570</v>
      </c>
      <c r="AA464" s="100"/>
      <c r="AB464" s="98"/>
      <c r="AC464" s="98"/>
      <c r="AD464" s="98"/>
      <c r="AE464" s="98"/>
      <c r="AF464" s="99"/>
      <c r="AG464" s="98"/>
      <c r="AH464" s="98"/>
      <c r="AS464" s="98"/>
      <c r="AT464" s="98"/>
      <c r="AU464" s="98"/>
      <c r="AV464" s="98"/>
      <c r="AW464" s="98"/>
      <c r="AX464" s="98"/>
      <c r="AY464" s="98"/>
    </row>
    <row r="465" spans="1:51" s="5" customFormat="1" ht="13.6" customHeight="1" x14ac:dyDescent="0.3">
      <c r="A465" s="18"/>
      <c r="B465" s="18"/>
      <c r="M465" s="98"/>
      <c r="N465" s="98"/>
      <c r="O465" s="98"/>
      <c r="P465" s="98"/>
      <c r="Q465" s="100" t="s">
        <v>565</v>
      </c>
      <c r="R465" s="100">
        <f t="shared" ref="R465:X465" si="99">INDEX($A$398:$GY$413,$Q461,R$423)</f>
        <v>1.95</v>
      </c>
      <c r="S465" s="100">
        <f t="shared" si="99"/>
        <v>0.81</v>
      </c>
      <c r="T465" s="100">
        <f t="shared" si="99"/>
        <v>29.5</v>
      </c>
      <c r="U465" s="100">
        <f t="shared" si="99"/>
        <v>0.52</v>
      </c>
      <c r="V465" s="100">
        <f t="shared" si="99"/>
        <v>8.8000000000000007</v>
      </c>
      <c r="W465" s="100">
        <f t="shared" si="99"/>
        <v>0.37</v>
      </c>
      <c r="X465" s="100">
        <f t="shared" si="99"/>
        <v>3.4000000000000002E-2</v>
      </c>
      <c r="Y465" s="100" t="s">
        <v>570</v>
      </c>
      <c r="Z465" s="100" t="s">
        <v>570</v>
      </c>
      <c r="AA465" s="100"/>
      <c r="AB465" s="98"/>
      <c r="AC465" s="98"/>
      <c r="AD465" s="98"/>
      <c r="AE465" s="98"/>
      <c r="AF465" s="99"/>
      <c r="AG465" s="98"/>
      <c r="AH465" s="98"/>
      <c r="AS465" s="98"/>
      <c r="AT465" s="98"/>
      <c r="AU465" s="98"/>
      <c r="AV465" s="98"/>
      <c r="AW465" s="98"/>
      <c r="AX465" s="98"/>
      <c r="AY465" s="98"/>
    </row>
    <row r="466" spans="1:51" s="5" customFormat="1" ht="13.6" customHeight="1" x14ac:dyDescent="0.3">
      <c r="A466" s="18"/>
      <c r="B466" s="18"/>
      <c r="M466" s="98"/>
      <c r="N466" s="98"/>
      <c r="O466" s="98"/>
      <c r="P466" s="98"/>
      <c r="Q466" s="100" t="s">
        <v>566</v>
      </c>
      <c r="R466" s="100">
        <f t="shared" ref="R466:X466" si="100">INDEX($A$398:$GY$413,$Q461,R$424)</f>
        <v>1.9</v>
      </c>
      <c r="S466" s="100">
        <f t="shared" si="100"/>
        <v>0.9</v>
      </c>
      <c r="T466" s="100">
        <f t="shared" si="100"/>
        <v>32.6</v>
      </c>
      <c r="U466" s="100">
        <f t="shared" si="100"/>
        <v>0.75</v>
      </c>
      <c r="V466" s="100">
        <f t="shared" si="100"/>
        <v>6.9</v>
      </c>
      <c r="W466" s="100">
        <f t="shared" si="100"/>
        <v>0.38</v>
      </c>
      <c r="X466" s="100">
        <f t="shared" si="100"/>
        <v>2.5999999999999999E-2</v>
      </c>
      <c r="Y466" s="100" t="s">
        <v>570</v>
      </c>
      <c r="Z466" s="100" t="s">
        <v>570</v>
      </c>
      <c r="AA466" s="100"/>
      <c r="AB466" s="98"/>
      <c r="AC466" s="98"/>
      <c r="AD466" s="98"/>
      <c r="AE466" s="98"/>
      <c r="AF466" s="99"/>
      <c r="AG466" s="98"/>
      <c r="AH466" s="98"/>
      <c r="AS466" s="98"/>
      <c r="AT466" s="98"/>
      <c r="AU466" s="98"/>
      <c r="AV466" s="98"/>
      <c r="AW466" s="98"/>
      <c r="AX466" s="98"/>
      <c r="AY466" s="98"/>
    </row>
    <row r="467" spans="1:51" s="5" customFormat="1" ht="13.6" customHeight="1" x14ac:dyDescent="0.3">
      <c r="A467" s="18"/>
      <c r="B467" s="18"/>
      <c r="M467" s="98"/>
      <c r="N467" s="98"/>
      <c r="O467" s="98"/>
      <c r="P467" s="98"/>
      <c r="Q467" s="100" t="s">
        <v>567</v>
      </c>
      <c r="R467" s="100">
        <f t="shared" ref="R467:X467" si="101">INDEX($A$398:$GY$413,$Q461,R$425)</f>
        <v>1.88</v>
      </c>
      <c r="S467" s="100">
        <f t="shared" si="101"/>
        <v>0.94</v>
      </c>
      <c r="T467" s="100">
        <f t="shared" si="101"/>
        <v>33.799999999999997</v>
      </c>
      <c r="U467" s="100">
        <f t="shared" si="101"/>
        <v>0.84</v>
      </c>
      <c r="V467" s="100">
        <f t="shared" si="101"/>
        <v>2.4</v>
      </c>
      <c r="W467" s="100">
        <f t="shared" si="101"/>
        <v>0.42</v>
      </c>
      <c r="X467" s="100">
        <f t="shared" si="101"/>
        <v>1.6E-2</v>
      </c>
      <c r="Y467" s="100" t="s">
        <v>570</v>
      </c>
      <c r="Z467" s="100" t="s">
        <v>570</v>
      </c>
      <c r="AA467" s="100"/>
      <c r="AB467" s="98"/>
      <c r="AC467" s="98"/>
      <c r="AD467" s="98"/>
      <c r="AE467" s="98"/>
      <c r="AF467" s="99"/>
      <c r="AG467" s="98"/>
      <c r="AH467" s="98"/>
      <c r="AS467" s="98"/>
      <c r="AT467" s="98"/>
      <c r="AU467" s="98"/>
      <c r="AV467" s="98"/>
      <c r="AW467" s="98"/>
      <c r="AX467" s="98"/>
      <c r="AY467" s="98"/>
    </row>
    <row r="468" spans="1:51" s="5" customFormat="1" ht="13.6" customHeight="1" x14ac:dyDescent="0.3">
      <c r="A468" s="18"/>
      <c r="B468" s="18"/>
      <c r="M468" s="98"/>
      <c r="N468" s="98"/>
      <c r="O468" s="98"/>
      <c r="P468" s="98"/>
      <c r="Q468" s="100" t="s">
        <v>568</v>
      </c>
      <c r="R468" s="100">
        <f t="shared" ref="R468:Z468" si="102">INDEX($A$398:$GY$413,$Q461,R$426)</f>
        <v>1.86</v>
      </c>
      <c r="S468" s="100">
        <f t="shared" si="102"/>
        <v>0.99</v>
      </c>
      <c r="T468" s="100">
        <f t="shared" si="102"/>
        <v>35.700000000000003</v>
      </c>
      <c r="U468" s="100">
        <f t="shared" si="102"/>
        <v>0.9</v>
      </c>
      <c r="V468" s="100">
        <f t="shared" si="102"/>
        <v>2.5</v>
      </c>
      <c r="W468" s="100">
        <f t="shared" si="102"/>
        <v>0.42</v>
      </c>
      <c r="X468" s="100">
        <f t="shared" si="102"/>
        <v>1.6E-2</v>
      </c>
      <c r="Y468" s="100">
        <f t="shared" si="102"/>
        <v>1.8</v>
      </c>
      <c r="Z468" s="100">
        <f t="shared" si="102"/>
        <v>1.4999999999999999E-2</v>
      </c>
      <c r="AA468" s="100"/>
      <c r="AB468" s="98"/>
      <c r="AC468" s="98"/>
      <c r="AD468" s="98"/>
      <c r="AE468" s="98"/>
      <c r="AF468" s="99"/>
      <c r="AG468" s="98"/>
      <c r="AH468" s="98"/>
      <c r="AS468" s="98"/>
      <c r="AT468" s="98"/>
      <c r="AU468" s="98"/>
      <c r="AV468" s="98"/>
      <c r="AW468" s="98"/>
      <c r="AX468" s="98"/>
      <c r="AY468" s="98"/>
    </row>
    <row r="469" spans="1:51" s="5" customFormat="1" ht="13.6" customHeight="1" x14ac:dyDescent="0.3">
      <c r="A469" s="18"/>
      <c r="B469" s="18"/>
      <c r="M469" s="98"/>
      <c r="N469" s="98"/>
      <c r="O469" s="98"/>
      <c r="P469" s="98"/>
      <c r="Q469" s="100" t="s">
        <v>569</v>
      </c>
      <c r="R469" s="100">
        <f t="shared" ref="R469:Z469" si="103">INDEX($A$398:$GY$413,$Q461,R$427)</f>
        <v>1.86</v>
      </c>
      <c r="S469" s="100">
        <f t="shared" si="103"/>
        <v>1</v>
      </c>
      <c r="T469" s="100">
        <f t="shared" si="103"/>
        <v>36.299999999999997</v>
      </c>
      <c r="U469" s="100">
        <f t="shared" si="103"/>
        <v>0.94</v>
      </c>
      <c r="V469" s="100">
        <f t="shared" si="103"/>
        <v>2</v>
      </c>
      <c r="W469" s="100">
        <f t="shared" si="103"/>
        <v>0.43</v>
      </c>
      <c r="X469" s="100">
        <f t="shared" si="103"/>
        <v>1.4E-2</v>
      </c>
      <c r="Y469" s="100">
        <f t="shared" si="103"/>
        <v>1.3</v>
      </c>
      <c r="Z469" s="100">
        <f t="shared" si="103"/>
        <v>1.2E-2</v>
      </c>
      <c r="AA469" s="100"/>
      <c r="AB469" s="98"/>
      <c r="AC469" s="98"/>
      <c r="AD469" s="98"/>
      <c r="AE469" s="98"/>
      <c r="AF469" s="99"/>
      <c r="AG469" s="98"/>
      <c r="AH469" s="98"/>
      <c r="AS469" s="98"/>
      <c r="AT469" s="98"/>
      <c r="AU469" s="98"/>
      <c r="AV469" s="98"/>
      <c r="AW469" s="98"/>
      <c r="AX469" s="98"/>
      <c r="AY469" s="98"/>
    </row>
    <row r="470" spans="1:51" s="5" customFormat="1" ht="13.6" customHeight="1" x14ac:dyDescent="0.3">
      <c r="A470" s="18"/>
      <c r="B470" s="18"/>
      <c r="M470" s="98"/>
      <c r="N470" s="98"/>
      <c r="O470" s="98"/>
      <c r="P470" s="98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98"/>
      <c r="AC470" s="98"/>
      <c r="AD470" s="98"/>
      <c r="AE470" s="98"/>
      <c r="AF470" s="99"/>
      <c r="AG470" s="98"/>
      <c r="AH470" s="98"/>
      <c r="AS470" s="98"/>
      <c r="AT470" s="98"/>
      <c r="AU470" s="98"/>
      <c r="AV470" s="98"/>
      <c r="AW470" s="98"/>
      <c r="AX470" s="98"/>
      <c r="AY470" s="98"/>
    </row>
    <row r="471" spans="1:51" s="5" customFormat="1" ht="13.6" customHeight="1" x14ac:dyDescent="0.3">
      <c r="A471" s="18"/>
      <c r="B471" s="18"/>
      <c r="M471" s="98"/>
      <c r="N471" s="98"/>
      <c r="O471" s="98"/>
      <c r="P471" s="98"/>
      <c r="Q471" s="100">
        <f>Q461+1</f>
        <v>5</v>
      </c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98"/>
      <c r="AC471" s="98"/>
      <c r="AD471" s="98"/>
      <c r="AE471" s="98"/>
      <c r="AF471" s="99"/>
      <c r="AG471" s="98"/>
      <c r="AH471" s="98"/>
      <c r="AS471" s="98"/>
      <c r="AT471" s="98"/>
      <c r="AU471" s="98"/>
      <c r="AV471" s="98"/>
      <c r="AW471" s="98"/>
      <c r="AX471" s="98"/>
      <c r="AY471" s="98"/>
    </row>
    <row r="472" spans="1:51" s="5" customFormat="1" ht="84.8" customHeight="1" x14ac:dyDescent="0.3">
      <c r="A472" s="18"/>
      <c r="B472" s="18"/>
      <c r="M472" s="98"/>
      <c r="N472" s="98"/>
      <c r="O472" s="98"/>
      <c r="P472" s="98"/>
      <c r="Q472" s="125"/>
      <c r="R472" s="104" t="s">
        <v>571</v>
      </c>
      <c r="S472" s="104" t="s">
        <v>22</v>
      </c>
      <c r="T472" s="104" t="s">
        <v>23</v>
      </c>
      <c r="U472" s="104" t="s">
        <v>28</v>
      </c>
      <c r="V472" s="104" t="s">
        <v>531</v>
      </c>
      <c r="W472" s="104" t="s">
        <v>533</v>
      </c>
      <c r="X472" s="104" t="s">
        <v>532</v>
      </c>
      <c r="Y472" s="104" t="s">
        <v>563</v>
      </c>
      <c r="Z472" s="104" t="s">
        <v>561</v>
      </c>
      <c r="AA472" s="100"/>
      <c r="AB472" s="98"/>
      <c r="AC472" s="98"/>
      <c r="AD472" s="98"/>
      <c r="AE472" s="98"/>
      <c r="AF472" s="99"/>
      <c r="AG472" s="98"/>
      <c r="AH472" s="98"/>
      <c r="AS472" s="98"/>
      <c r="AT472" s="98"/>
      <c r="AU472" s="98"/>
      <c r="AV472" s="98"/>
      <c r="AW472" s="98"/>
      <c r="AX472" s="98"/>
      <c r="AY472" s="98"/>
    </row>
    <row r="473" spans="1:51" s="5" customFormat="1" ht="20.95" customHeight="1" x14ac:dyDescent="0.3">
      <c r="A473" s="18"/>
      <c r="B473" s="18"/>
      <c r="M473" s="98"/>
      <c r="N473" s="98"/>
      <c r="O473" s="98"/>
      <c r="P473" s="98"/>
      <c r="Q473" s="125"/>
      <c r="R473" s="105" t="s">
        <v>36</v>
      </c>
      <c r="S473" s="105" t="s">
        <v>38</v>
      </c>
      <c r="T473" s="105" t="s">
        <v>39</v>
      </c>
      <c r="U473" s="105" t="s">
        <v>572</v>
      </c>
      <c r="V473" s="105" t="s">
        <v>41</v>
      </c>
      <c r="W473" s="106" t="s">
        <v>475</v>
      </c>
      <c r="X473" s="105" t="s">
        <v>573</v>
      </c>
      <c r="Y473" s="102" t="s">
        <v>574</v>
      </c>
      <c r="Z473" s="105" t="s">
        <v>573</v>
      </c>
      <c r="AA473" s="100"/>
      <c r="AB473" s="98"/>
      <c r="AC473" s="98"/>
      <c r="AD473" s="98"/>
      <c r="AE473" s="98"/>
      <c r="AF473" s="99"/>
      <c r="AG473" s="98"/>
      <c r="AH473" s="98"/>
      <c r="AS473" s="98"/>
      <c r="AT473" s="98"/>
      <c r="AU473" s="98"/>
      <c r="AV473" s="98"/>
      <c r="AW473" s="98"/>
      <c r="AX473" s="98"/>
      <c r="AY473" s="98"/>
    </row>
    <row r="474" spans="1:51" s="5" customFormat="1" ht="13.6" customHeight="1" x14ac:dyDescent="0.3">
      <c r="A474" s="18"/>
      <c r="B474" s="18"/>
      <c r="M474" s="98"/>
      <c r="N474" s="98"/>
      <c r="O474" s="98"/>
      <c r="P474" s="98"/>
      <c r="Q474" s="100" t="s">
        <v>564</v>
      </c>
      <c r="R474" s="100">
        <f t="shared" ref="R474:X474" si="104">INDEX($A$398:$GY$413,$Q471,R$422)</f>
        <v>1.94</v>
      </c>
      <c r="S474" s="100">
        <f t="shared" si="104"/>
        <v>0.79</v>
      </c>
      <c r="T474" s="100">
        <f t="shared" si="104"/>
        <v>27.4</v>
      </c>
      <c r="U474" s="100">
        <f t="shared" si="104"/>
        <v>0.01</v>
      </c>
      <c r="V474" s="100">
        <f t="shared" si="104"/>
        <v>18.8</v>
      </c>
      <c r="W474" s="100">
        <f t="shared" si="104"/>
        <v>0.28999999999999998</v>
      </c>
      <c r="X474" s="100">
        <f t="shared" si="104"/>
        <v>9.4E-2</v>
      </c>
      <c r="Y474" s="100" t="s">
        <v>570</v>
      </c>
      <c r="Z474" s="100" t="s">
        <v>570</v>
      </c>
      <c r="AA474" s="100"/>
      <c r="AB474" s="98"/>
      <c r="AC474" s="98"/>
      <c r="AD474" s="98"/>
      <c r="AE474" s="98"/>
      <c r="AF474" s="99"/>
      <c r="AG474" s="98"/>
      <c r="AH474" s="98"/>
      <c r="AS474" s="98"/>
      <c r="AT474" s="98"/>
      <c r="AU474" s="98"/>
      <c r="AV474" s="98"/>
      <c r="AW474" s="98"/>
      <c r="AX474" s="98"/>
      <c r="AY474" s="98"/>
    </row>
    <row r="475" spans="1:51" s="5" customFormat="1" ht="13.6" customHeight="1" x14ac:dyDescent="0.3">
      <c r="A475" s="18"/>
      <c r="B475" s="18"/>
      <c r="M475" s="98"/>
      <c r="N475" s="98"/>
      <c r="O475" s="98"/>
      <c r="P475" s="98"/>
      <c r="Q475" s="100" t="s">
        <v>565</v>
      </c>
      <c r="R475" s="100">
        <f t="shared" ref="R475:X475" si="105">INDEX($A$398:$GY$413,$Q471,R$423)</f>
        <v>1.96</v>
      </c>
      <c r="S475" s="100">
        <f t="shared" si="105"/>
        <v>0.79</v>
      </c>
      <c r="T475" s="100">
        <f t="shared" si="105"/>
        <v>28.3</v>
      </c>
      <c r="U475" s="100">
        <f t="shared" si="105"/>
        <v>0.06</v>
      </c>
      <c r="V475" s="100">
        <f t="shared" si="105"/>
        <v>15.8</v>
      </c>
      <c r="W475" s="100">
        <f t="shared" si="105"/>
        <v>0.28000000000000003</v>
      </c>
      <c r="X475" s="100">
        <f t="shared" si="105"/>
        <v>7.9000000000000001E-2</v>
      </c>
      <c r="Y475" s="100" t="s">
        <v>570</v>
      </c>
      <c r="Z475" s="100" t="s">
        <v>570</v>
      </c>
      <c r="AA475" s="100"/>
      <c r="AB475" s="98"/>
      <c r="AC475" s="98"/>
      <c r="AD475" s="98"/>
      <c r="AE475" s="98"/>
      <c r="AF475" s="99"/>
      <c r="AG475" s="98"/>
      <c r="AH475" s="98"/>
      <c r="AS475" s="98"/>
      <c r="AT475" s="98"/>
      <c r="AU475" s="98"/>
      <c r="AV475" s="98"/>
      <c r="AW475" s="98"/>
      <c r="AX475" s="98"/>
      <c r="AY475" s="98"/>
    </row>
    <row r="476" spans="1:51" s="5" customFormat="1" ht="13.6" customHeight="1" x14ac:dyDescent="0.3">
      <c r="A476" s="18"/>
      <c r="B476" s="18"/>
      <c r="M476" s="98"/>
      <c r="N476" s="98"/>
      <c r="O476" s="98"/>
      <c r="P476" s="98"/>
      <c r="Q476" s="100" t="s">
        <v>566</v>
      </c>
      <c r="R476" s="100">
        <f t="shared" ref="R476:X476" si="106">INDEX($A$398:$GY$413,$Q471,R$424)</f>
        <v>1.92</v>
      </c>
      <c r="S476" s="100">
        <f t="shared" si="106"/>
        <v>0.86</v>
      </c>
      <c r="T476" s="100">
        <f t="shared" si="106"/>
        <v>31.2</v>
      </c>
      <c r="U476" s="100">
        <f t="shared" si="106"/>
        <v>0.2</v>
      </c>
      <c r="V476" s="100">
        <f t="shared" si="106"/>
        <v>15.1</v>
      </c>
      <c r="W476" s="100">
        <f t="shared" si="106"/>
        <v>0.34</v>
      </c>
      <c r="X476" s="100">
        <f t="shared" si="106"/>
        <v>6.7000000000000004E-2</v>
      </c>
      <c r="Y476" s="100" t="s">
        <v>570</v>
      </c>
      <c r="Z476" s="100" t="s">
        <v>570</v>
      </c>
      <c r="AA476" s="100"/>
      <c r="AB476" s="98"/>
      <c r="AC476" s="98"/>
      <c r="AD476" s="98"/>
      <c r="AE476" s="98"/>
      <c r="AF476" s="99"/>
      <c r="AG476" s="98"/>
      <c r="AH476" s="98"/>
      <c r="AS476" s="98"/>
      <c r="AT476" s="98"/>
      <c r="AU476" s="98"/>
      <c r="AV476" s="98"/>
      <c r="AW476" s="98"/>
      <c r="AX476" s="98"/>
      <c r="AY476" s="98"/>
    </row>
    <row r="477" spans="1:51" s="5" customFormat="1" ht="13.6" customHeight="1" x14ac:dyDescent="0.3">
      <c r="A477" s="18"/>
      <c r="B477" s="18"/>
      <c r="M477" s="98"/>
      <c r="N477" s="98"/>
      <c r="O477" s="98"/>
      <c r="P477" s="98"/>
      <c r="Q477" s="100" t="s">
        <v>567</v>
      </c>
      <c r="R477" s="100">
        <f t="shared" ref="R477:X477" si="107">INDEX($A$398:$GY$413,$Q471,R$425)</f>
        <v>1.89</v>
      </c>
      <c r="S477" s="100">
        <f t="shared" si="107"/>
        <v>0.93</v>
      </c>
      <c r="T477" s="100">
        <f t="shared" si="107"/>
        <v>33.299999999999997</v>
      </c>
      <c r="U477" s="100">
        <f t="shared" si="107"/>
        <v>0.28999999999999998</v>
      </c>
      <c r="V477" s="100">
        <f t="shared" si="107"/>
        <v>9.8000000000000007</v>
      </c>
      <c r="W477" s="100">
        <f t="shared" si="107"/>
        <v>0.38</v>
      </c>
      <c r="X477" s="100">
        <f t="shared" si="107"/>
        <v>3.7999999999999999E-2</v>
      </c>
      <c r="Y477" s="100" t="s">
        <v>570</v>
      </c>
      <c r="Z477" s="100" t="s">
        <v>570</v>
      </c>
      <c r="AA477" s="100"/>
      <c r="AB477" s="98"/>
      <c r="AC477" s="98"/>
      <c r="AD477" s="98"/>
      <c r="AE477" s="98"/>
      <c r="AF477" s="99"/>
      <c r="AG477" s="98"/>
      <c r="AH477" s="98"/>
      <c r="AS477" s="98"/>
      <c r="AT477" s="98"/>
      <c r="AU477" s="98"/>
      <c r="AV477" s="98"/>
      <c r="AW477" s="98"/>
      <c r="AX477" s="98"/>
      <c r="AY477" s="98"/>
    </row>
    <row r="478" spans="1:51" s="5" customFormat="1" ht="13.6" customHeight="1" x14ac:dyDescent="0.3">
      <c r="A478" s="18"/>
      <c r="B478" s="18"/>
      <c r="M478" s="98"/>
      <c r="N478" s="98"/>
      <c r="O478" s="98"/>
      <c r="P478" s="98"/>
      <c r="Q478" s="100" t="s">
        <v>568</v>
      </c>
      <c r="R478" s="100">
        <f t="shared" ref="R478:Z478" si="108">INDEX($A$398:$GY$413,$Q471,R$426)</f>
        <v>1.85</v>
      </c>
      <c r="S478" s="100">
        <f t="shared" si="108"/>
        <v>1.01</v>
      </c>
      <c r="T478" s="100">
        <f t="shared" si="108"/>
        <v>36.5</v>
      </c>
      <c r="U478" s="100">
        <f t="shared" si="108"/>
        <v>0.39</v>
      </c>
      <c r="V478" s="100">
        <f t="shared" si="108"/>
        <v>9.8000000000000007</v>
      </c>
      <c r="W478" s="100">
        <f t="shared" si="108"/>
        <v>0.37</v>
      </c>
      <c r="X478" s="100">
        <f t="shared" si="108"/>
        <v>3.7999999999999999E-2</v>
      </c>
      <c r="Y478" s="100">
        <f t="shared" si="108"/>
        <v>8.4</v>
      </c>
      <c r="Z478" s="100">
        <f t="shared" si="108"/>
        <v>3.2000000000000001E-2</v>
      </c>
      <c r="AA478" s="100"/>
      <c r="AB478" s="98"/>
      <c r="AC478" s="98"/>
      <c r="AD478" s="98"/>
      <c r="AE478" s="98"/>
      <c r="AF478" s="99"/>
      <c r="AG478" s="98"/>
      <c r="AH478" s="98"/>
      <c r="AS478" s="98"/>
      <c r="AT478" s="98"/>
      <c r="AU478" s="98"/>
      <c r="AV478" s="98"/>
      <c r="AW478" s="98"/>
      <c r="AX478" s="98"/>
      <c r="AY478" s="98"/>
    </row>
    <row r="479" spans="1:51" s="5" customFormat="1" ht="13.6" customHeight="1" x14ac:dyDescent="0.3">
      <c r="A479" s="18"/>
      <c r="B479" s="18"/>
      <c r="M479" s="98"/>
      <c r="N479" s="98"/>
      <c r="O479" s="98"/>
      <c r="P479" s="98"/>
      <c r="Q479" s="100" t="s">
        <v>569</v>
      </c>
      <c r="R479" s="100">
        <f t="shared" ref="R479:Z479" si="109">INDEX($A$398:$GY$413,$Q471,R$427)</f>
        <v>1.84</v>
      </c>
      <c r="S479" s="100">
        <f t="shared" si="109"/>
        <v>1.03</v>
      </c>
      <c r="T479" s="100">
        <f t="shared" si="109"/>
        <v>37.200000000000003</v>
      </c>
      <c r="U479" s="100">
        <f t="shared" si="109"/>
        <v>0.42</v>
      </c>
      <c r="V479" s="100">
        <f t="shared" si="109"/>
        <v>9.6999999999999993</v>
      </c>
      <c r="W479" s="100">
        <f t="shared" si="109"/>
        <v>0.37</v>
      </c>
      <c r="X479" s="100">
        <f t="shared" si="109"/>
        <v>3.3000000000000002E-2</v>
      </c>
      <c r="Y479" s="100">
        <f t="shared" si="109"/>
        <v>8</v>
      </c>
      <c r="Z479" s="100">
        <f t="shared" si="109"/>
        <v>2.9000000000000001E-2</v>
      </c>
      <c r="AA479" s="100"/>
      <c r="AB479" s="98"/>
      <c r="AC479" s="98"/>
      <c r="AD479" s="98"/>
      <c r="AE479" s="98"/>
      <c r="AF479" s="99"/>
      <c r="AG479" s="98"/>
      <c r="AH479" s="98"/>
      <c r="AS479" s="98"/>
      <c r="AT479" s="98"/>
      <c r="AU479" s="98"/>
      <c r="AV479" s="98"/>
      <c r="AW479" s="98"/>
      <c r="AX479" s="98"/>
      <c r="AY479" s="98"/>
    </row>
    <row r="480" spans="1:51" s="5" customFormat="1" ht="13.6" customHeight="1" x14ac:dyDescent="0.3">
      <c r="A480" s="18"/>
      <c r="B480" s="18"/>
      <c r="M480" s="98"/>
      <c r="N480" s="98"/>
      <c r="O480" s="98"/>
      <c r="P480" s="98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98"/>
      <c r="AC480" s="98"/>
      <c r="AD480" s="98"/>
      <c r="AE480" s="98"/>
      <c r="AF480" s="99"/>
      <c r="AG480" s="98"/>
      <c r="AH480" s="98"/>
      <c r="AS480" s="98"/>
      <c r="AT480" s="98"/>
      <c r="AU480" s="98"/>
      <c r="AV480" s="98"/>
      <c r="AW480" s="98"/>
      <c r="AX480" s="98"/>
      <c r="AY480" s="98"/>
    </row>
    <row r="481" spans="1:51" s="5" customFormat="1" ht="13.6" customHeight="1" x14ac:dyDescent="0.3">
      <c r="A481" s="18"/>
      <c r="B481" s="18"/>
      <c r="M481" s="98"/>
      <c r="N481" s="98"/>
      <c r="O481" s="98"/>
      <c r="P481" s="98"/>
      <c r="Q481" s="100">
        <f>Q471+1</f>
        <v>6</v>
      </c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98"/>
      <c r="AC481" s="98"/>
      <c r="AD481" s="98"/>
      <c r="AE481" s="98"/>
      <c r="AF481" s="99"/>
      <c r="AG481" s="98"/>
      <c r="AH481" s="98"/>
      <c r="AS481" s="98"/>
      <c r="AT481" s="98"/>
      <c r="AU481" s="98"/>
      <c r="AV481" s="98"/>
      <c r="AW481" s="98"/>
      <c r="AX481" s="98"/>
      <c r="AY481" s="98"/>
    </row>
    <row r="482" spans="1:51" s="5" customFormat="1" ht="84.8" customHeight="1" x14ac:dyDescent="0.3">
      <c r="A482" s="18"/>
      <c r="B482" s="18"/>
      <c r="M482" s="98"/>
      <c r="N482" s="98"/>
      <c r="O482" s="98"/>
      <c r="P482" s="98"/>
      <c r="Q482" s="125"/>
      <c r="R482" s="104" t="s">
        <v>571</v>
      </c>
      <c r="S482" s="104" t="s">
        <v>22</v>
      </c>
      <c r="T482" s="104" t="s">
        <v>23</v>
      </c>
      <c r="U482" s="104" t="s">
        <v>28</v>
      </c>
      <c r="V482" s="104" t="s">
        <v>531</v>
      </c>
      <c r="W482" s="104" t="s">
        <v>533</v>
      </c>
      <c r="X482" s="104" t="s">
        <v>532</v>
      </c>
      <c r="Y482" s="104" t="s">
        <v>563</v>
      </c>
      <c r="Z482" s="104" t="s">
        <v>561</v>
      </c>
      <c r="AA482" s="100"/>
      <c r="AB482" s="98"/>
      <c r="AC482" s="98"/>
      <c r="AD482" s="98"/>
      <c r="AE482" s="98"/>
      <c r="AF482" s="99"/>
      <c r="AG482" s="98"/>
      <c r="AH482" s="98"/>
      <c r="AS482" s="98"/>
      <c r="AT482" s="98"/>
      <c r="AU482" s="98"/>
      <c r="AV482" s="98"/>
      <c r="AW482" s="98"/>
      <c r="AX482" s="98"/>
      <c r="AY482" s="98"/>
    </row>
    <row r="483" spans="1:51" s="5" customFormat="1" ht="20.95" customHeight="1" x14ac:dyDescent="0.3">
      <c r="A483" s="18"/>
      <c r="B483" s="18"/>
      <c r="M483" s="98"/>
      <c r="N483" s="98"/>
      <c r="O483" s="98"/>
      <c r="P483" s="98"/>
      <c r="Q483" s="125"/>
      <c r="R483" s="105" t="s">
        <v>36</v>
      </c>
      <c r="S483" s="105" t="s">
        <v>38</v>
      </c>
      <c r="T483" s="105" t="s">
        <v>39</v>
      </c>
      <c r="U483" s="105" t="s">
        <v>572</v>
      </c>
      <c r="V483" s="105" t="s">
        <v>41</v>
      </c>
      <c r="W483" s="106" t="s">
        <v>475</v>
      </c>
      <c r="X483" s="105" t="s">
        <v>573</v>
      </c>
      <c r="Y483" s="102" t="s">
        <v>574</v>
      </c>
      <c r="Z483" s="105" t="s">
        <v>573</v>
      </c>
      <c r="AA483" s="100"/>
      <c r="AB483" s="98"/>
      <c r="AC483" s="98"/>
      <c r="AD483" s="98"/>
      <c r="AE483" s="98"/>
      <c r="AF483" s="99"/>
      <c r="AG483" s="98"/>
      <c r="AH483" s="98"/>
      <c r="AS483" s="98"/>
      <c r="AT483" s="98"/>
      <c r="AU483" s="98"/>
      <c r="AV483" s="98"/>
      <c r="AW483" s="98"/>
      <c r="AX483" s="98"/>
      <c r="AY483" s="98"/>
    </row>
    <row r="484" spans="1:51" s="5" customFormat="1" ht="13.6" customHeight="1" x14ac:dyDescent="0.3">
      <c r="A484" s="18"/>
      <c r="B484" s="18"/>
      <c r="M484" s="98"/>
      <c r="N484" s="98"/>
      <c r="O484" s="98"/>
      <c r="P484" s="98"/>
      <c r="Q484" s="100" t="s">
        <v>564</v>
      </c>
      <c r="R484" s="100">
        <f t="shared" ref="R484:X484" si="110">INDEX($A$398:$GY$413,$Q481,R$422)</f>
        <v>2</v>
      </c>
      <c r="S484" s="100">
        <f t="shared" si="110"/>
        <v>0.71</v>
      </c>
      <c r="T484" s="100">
        <f t="shared" si="110"/>
        <v>24.8</v>
      </c>
      <c r="U484" s="100">
        <f t="shared" si="110"/>
        <v>-0.25</v>
      </c>
      <c r="V484" s="100">
        <f t="shared" si="110"/>
        <v>26.4</v>
      </c>
      <c r="W484" s="100">
        <f t="shared" si="110"/>
        <v>0.23</v>
      </c>
      <c r="X484" s="100">
        <f t="shared" si="110"/>
        <v>0.16200000000000001</v>
      </c>
      <c r="Y484" s="100" t="s">
        <v>570</v>
      </c>
      <c r="Z484" s="100" t="s">
        <v>570</v>
      </c>
      <c r="AA484" s="100"/>
      <c r="AB484" s="98"/>
      <c r="AC484" s="98"/>
      <c r="AD484" s="98"/>
      <c r="AE484" s="98"/>
      <c r="AF484" s="99"/>
      <c r="AG484" s="98"/>
      <c r="AH484" s="98"/>
      <c r="AS484" s="98"/>
      <c r="AT484" s="98"/>
      <c r="AU484" s="98"/>
      <c r="AV484" s="98"/>
      <c r="AW484" s="98"/>
      <c r="AX484" s="98"/>
      <c r="AY484" s="98"/>
    </row>
    <row r="485" spans="1:51" s="5" customFormat="1" ht="13.6" customHeight="1" x14ac:dyDescent="0.3">
      <c r="A485" s="18"/>
      <c r="B485" s="18"/>
      <c r="M485" s="98"/>
      <c r="N485" s="98"/>
      <c r="O485" s="98"/>
      <c r="P485" s="98"/>
      <c r="Q485" s="100" t="s">
        <v>565</v>
      </c>
      <c r="R485" s="100">
        <f t="shared" ref="R485:X485" si="111">INDEX($A$398:$GY$413,$Q481,R$423)</f>
        <v>1.98</v>
      </c>
      <c r="S485" s="100">
        <f t="shared" si="111"/>
        <v>0.76</v>
      </c>
      <c r="T485" s="100">
        <f t="shared" si="111"/>
        <v>27.2</v>
      </c>
      <c r="U485" s="100">
        <f t="shared" si="111"/>
        <v>-0.14000000000000001</v>
      </c>
      <c r="V485" s="100">
        <f t="shared" si="111"/>
        <v>23.9</v>
      </c>
      <c r="W485" s="100">
        <f t="shared" si="111"/>
        <v>0.25</v>
      </c>
      <c r="X485" s="100">
        <f t="shared" si="111"/>
        <v>0.14599999999999999</v>
      </c>
      <c r="Y485" s="100" t="s">
        <v>570</v>
      </c>
      <c r="Z485" s="100" t="s">
        <v>570</v>
      </c>
      <c r="AA485" s="100"/>
      <c r="AB485" s="98"/>
      <c r="AC485" s="98"/>
      <c r="AD485" s="98"/>
      <c r="AE485" s="98"/>
      <c r="AF485" s="99"/>
      <c r="AG485" s="98"/>
      <c r="AH485" s="98"/>
      <c r="AS485" s="98"/>
      <c r="AT485" s="98"/>
      <c r="AU485" s="98"/>
      <c r="AV485" s="98"/>
      <c r="AW485" s="98"/>
      <c r="AX485" s="98"/>
      <c r="AY485" s="98"/>
    </row>
    <row r="486" spans="1:51" s="5" customFormat="1" ht="13.6" customHeight="1" x14ac:dyDescent="0.3">
      <c r="A486" s="18"/>
      <c r="B486" s="18"/>
      <c r="M486" s="98"/>
      <c r="N486" s="98"/>
      <c r="O486" s="98"/>
      <c r="P486" s="98"/>
      <c r="Q486" s="100" t="s">
        <v>566</v>
      </c>
      <c r="R486" s="100">
        <f t="shared" ref="R486:X486" si="112">INDEX($A$398:$GY$413,$Q481,R$424)</f>
        <v>1.88</v>
      </c>
      <c r="S486" s="100">
        <f t="shared" si="112"/>
        <v>0.97</v>
      </c>
      <c r="T486" s="100">
        <f t="shared" si="112"/>
        <v>34.9</v>
      </c>
      <c r="U486" s="100">
        <f t="shared" si="112"/>
        <v>0.13</v>
      </c>
      <c r="V486" s="100">
        <f t="shared" si="112"/>
        <v>19</v>
      </c>
      <c r="W486" s="100">
        <f t="shared" si="112"/>
        <v>0.32</v>
      </c>
      <c r="X486" s="100">
        <f t="shared" si="112"/>
        <v>8.4000000000000005E-2</v>
      </c>
      <c r="Y486" s="100" t="s">
        <v>570</v>
      </c>
      <c r="Z486" s="100" t="s">
        <v>570</v>
      </c>
      <c r="AA486" s="100"/>
      <c r="AB486" s="98"/>
      <c r="AC486" s="98"/>
      <c r="AD486" s="98"/>
      <c r="AE486" s="98"/>
      <c r="AF486" s="99"/>
      <c r="AG486" s="98"/>
      <c r="AH486" s="98"/>
      <c r="AS486" s="98"/>
      <c r="AT486" s="98"/>
      <c r="AU486" s="98"/>
      <c r="AV486" s="98"/>
      <c r="AW486" s="98"/>
      <c r="AX486" s="98"/>
      <c r="AY486" s="98"/>
    </row>
    <row r="487" spans="1:51" s="5" customFormat="1" ht="13.6" customHeight="1" x14ac:dyDescent="0.3">
      <c r="A487" s="18"/>
      <c r="B487" s="18"/>
      <c r="M487" s="98"/>
      <c r="N487" s="98"/>
      <c r="O487" s="98"/>
      <c r="P487" s="98"/>
      <c r="Q487" s="100" t="s">
        <v>567</v>
      </c>
      <c r="R487" s="100">
        <f t="shared" ref="R487:X487" si="113">INDEX($A$398:$GY$413,$Q481,R$425)</f>
        <v>1.83</v>
      </c>
      <c r="S487" s="100">
        <f t="shared" si="113"/>
        <v>1.05</v>
      </c>
      <c r="T487" s="100">
        <f t="shared" si="113"/>
        <v>37.6</v>
      </c>
      <c r="U487" s="100">
        <f t="shared" si="113"/>
        <v>0.24</v>
      </c>
      <c r="V487" s="100">
        <f t="shared" si="113"/>
        <v>8.8000000000000007</v>
      </c>
      <c r="W487" s="100">
        <f t="shared" si="113"/>
        <v>0.35</v>
      </c>
      <c r="X487" s="100">
        <f t="shared" si="113"/>
        <v>3.6999999999999998E-2</v>
      </c>
      <c r="Y487" s="100" t="s">
        <v>570</v>
      </c>
      <c r="Z487" s="100" t="s">
        <v>570</v>
      </c>
      <c r="AA487" s="100"/>
      <c r="AB487" s="98"/>
      <c r="AC487" s="98"/>
      <c r="AD487" s="98"/>
      <c r="AE487" s="98"/>
      <c r="AF487" s="99"/>
      <c r="AG487" s="98"/>
      <c r="AH487" s="98"/>
      <c r="AS487" s="98"/>
      <c r="AT487" s="98"/>
      <c r="AU487" s="98"/>
      <c r="AV487" s="98"/>
      <c r="AW487" s="98"/>
      <c r="AX487" s="98"/>
      <c r="AY487" s="98"/>
    </row>
    <row r="488" spans="1:51" s="5" customFormat="1" ht="13.6" customHeight="1" x14ac:dyDescent="0.3">
      <c r="A488" s="18"/>
      <c r="B488" s="18"/>
      <c r="M488" s="98"/>
      <c r="N488" s="98"/>
      <c r="O488" s="98"/>
      <c r="P488" s="98"/>
      <c r="Q488" s="100" t="s">
        <v>568</v>
      </c>
      <c r="R488" s="100">
        <f t="shared" ref="R488:Z488" si="114">INDEX($A$398:$GY$413,$Q481,R$426)</f>
        <v>1.79</v>
      </c>
      <c r="S488" s="100">
        <f t="shared" si="114"/>
        <v>1.1599999999999999</v>
      </c>
      <c r="T488" s="100">
        <f t="shared" si="114"/>
        <v>41.5</v>
      </c>
      <c r="U488" s="100">
        <f t="shared" si="114"/>
        <v>0.47</v>
      </c>
      <c r="V488" s="100">
        <f t="shared" si="114"/>
        <v>8.6999999999999993</v>
      </c>
      <c r="W488" s="100">
        <f t="shared" si="114"/>
        <v>0.38</v>
      </c>
      <c r="X488" s="100">
        <f t="shared" si="114"/>
        <v>3.5999999999999997E-2</v>
      </c>
      <c r="Y488" s="100">
        <f t="shared" si="114"/>
        <v>7</v>
      </c>
      <c r="Z488" s="100">
        <f t="shared" si="114"/>
        <v>2.5000000000000001E-2</v>
      </c>
      <c r="AA488" s="100"/>
      <c r="AB488" s="98"/>
      <c r="AC488" s="98"/>
      <c r="AD488" s="98"/>
      <c r="AE488" s="98"/>
      <c r="AF488" s="99"/>
      <c r="AG488" s="98"/>
      <c r="AH488" s="98"/>
      <c r="AS488" s="98"/>
      <c r="AT488" s="98"/>
      <c r="AU488" s="98"/>
      <c r="AV488" s="98"/>
      <c r="AW488" s="98"/>
      <c r="AX488" s="98"/>
      <c r="AY488" s="98"/>
    </row>
    <row r="489" spans="1:51" s="5" customFormat="1" ht="13.6" customHeight="1" x14ac:dyDescent="0.3">
      <c r="A489" s="18"/>
      <c r="B489" s="18"/>
      <c r="M489" s="98"/>
      <c r="N489" s="98"/>
      <c r="O489" s="98"/>
      <c r="P489" s="98"/>
      <c r="Q489" s="100" t="s">
        <v>569</v>
      </c>
      <c r="R489" s="100">
        <f t="shared" ref="R489:Z489" si="115">INDEX($A$398:$GY$413,$Q481,R$427)</f>
        <v>1.79</v>
      </c>
      <c r="S489" s="100">
        <f t="shared" si="115"/>
        <v>1.18</v>
      </c>
      <c r="T489" s="100">
        <f t="shared" si="115"/>
        <v>42.4</v>
      </c>
      <c r="U489" s="100">
        <f t="shared" si="115"/>
        <v>0.51</v>
      </c>
      <c r="V489" s="100">
        <f t="shared" si="115"/>
        <v>8.4</v>
      </c>
      <c r="W489" s="100">
        <f t="shared" si="115"/>
        <v>0.39</v>
      </c>
      <c r="X489" s="100">
        <f t="shared" si="115"/>
        <v>2.8000000000000001E-2</v>
      </c>
      <c r="Y489" s="100">
        <f t="shared" si="115"/>
        <v>6.4</v>
      </c>
      <c r="Z489" s="100">
        <f t="shared" si="115"/>
        <v>2.1000000000000001E-2</v>
      </c>
      <c r="AA489" s="100"/>
      <c r="AB489" s="98"/>
      <c r="AC489" s="98"/>
      <c r="AD489" s="98"/>
      <c r="AE489" s="98"/>
      <c r="AF489" s="99"/>
      <c r="AG489" s="98"/>
      <c r="AH489" s="98"/>
      <c r="AS489" s="98"/>
      <c r="AT489" s="98"/>
      <c r="AU489" s="98"/>
      <c r="AV489" s="98"/>
      <c r="AW489" s="98"/>
      <c r="AX489" s="98"/>
      <c r="AY489" s="98"/>
    </row>
    <row r="490" spans="1:51" s="5" customFormat="1" ht="13.6" customHeight="1" x14ac:dyDescent="0.3">
      <c r="A490" s="18"/>
      <c r="B490" s="18"/>
      <c r="M490" s="98"/>
      <c r="N490" s="98"/>
      <c r="O490" s="98"/>
      <c r="P490" s="98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98"/>
      <c r="AC490" s="98"/>
      <c r="AD490" s="98"/>
      <c r="AE490" s="98"/>
      <c r="AF490" s="99"/>
      <c r="AG490" s="98"/>
      <c r="AH490" s="98"/>
      <c r="AS490" s="98"/>
      <c r="AT490" s="98"/>
      <c r="AU490" s="98"/>
      <c r="AV490" s="98"/>
      <c r="AW490" s="98"/>
      <c r="AX490" s="98"/>
      <c r="AY490" s="98"/>
    </row>
    <row r="491" spans="1:51" s="5" customFormat="1" ht="13.6" customHeight="1" x14ac:dyDescent="0.3">
      <c r="A491" s="18"/>
      <c r="B491" s="18"/>
      <c r="M491" s="98"/>
      <c r="N491" s="98"/>
      <c r="O491" s="98"/>
      <c r="P491" s="98"/>
      <c r="Q491" s="100">
        <f>Q481+1</f>
        <v>7</v>
      </c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98"/>
      <c r="AC491" s="98"/>
      <c r="AD491" s="98"/>
      <c r="AE491" s="98"/>
      <c r="AF491" s="99"/>
      <c r="AG491" s="98"/>
      <c r="AH491" s="98"/>
      <c r="AS491" s="98"/>
      <c r="AT491" s="98"/>
      <c r="AU491" s="98"/>
      <c r="AV491" s="98"/>
      <c r="AW491" s="98"/>
      <c r="AX491" s="98"/>
      <c r="AY491" s="98"/>
    </row>
    <row r="492" spans="1:51" s="5" customFormat="1" ht="84.8" customHeight="1" x14ac:dyDescent="0.3">
      <c r="A492" s="18"/>
      <c r="B492" s="18"/>
      <c r="M492" s="98"/>
      <c r="N492" s="98"/>
      <c r="O492" s="98"/>
      <c r="P492" s="98"/>
      <c r="Q492" s="125"/>
      <c r="R492" s="104" t="s">
        <v>571</v>
      </c>
      <c r="S492" s="104" t="s">
        <v>22</v>
      </c>
      <c r="T492" s="104" t="s">
        <v>23</v>
      </c>
      <c r="U492" s="104" t="s">
        <v>28</v>
      </c>
      <c r="V492" s="104" t="s">
        <v>531</v>
      </c>
      <c r="W492" s="104" t="s">
        <v>533</v>
      </c>
      <c r="X492" s="104" t="s">
        <v>532</v>
      </c>
      <c r="Y492" s="104" t="s">
        <v>563</v>
      </c>
      <c r="Z492" s="104" t="s">
        <v>561</v>
      </c>
      <c r="AA492" s="100"/>
      <c r="AB492" s="98"/>
      <c r="AC492" s="98"/>
      <c r="AD492" s="98"/>
      <c r="AE492" s="98"/>
      <c r="AF492" s="99"/>
      <c r="AG492" s="98"/>
      <c r="AH492" s="98"/>
      <c r="AS492" s="98"/>
      <c r="AT492" s="98"/>
      <c r="AU492" s="98"/>
      <c r="AV492" s="98"/>
      <c r="AW492" s="98"/>
      <c r="AX492" s="98"/>
      <c r="AY492" s="98"/>
    </row>
    <row r="493" spans="1:51" s="5" customFormat="1" ht="20.95" customHeight="1" x14ac:dyDescent="0.3">
      <c r="A493" s="18"/>
      <c r="B493" s="18"/>
      <c r="M493" s="98"/>
      <c r="N493" s="98"/>
      <c r="O493" s="98"/>
      <c r="P493" s="98"/>
      <c r="Q493" s="125"/>
      <c r="R493" s="105" t="s">
        <v>36</v>
      </c>
      <c r="S493" s="105" t="s">
        <v>38</v>
      </c>
      <c r="T493" s="105" t="s">
        <v>39</v>
      </c>
      <c r="U493" s="105" t="s">
        <v>572</v>
      </c>
      <c r="V493" s="105" t="s">
        <v>41</v>
      </c>
      <c r="W493" s="106" t="s">
        <v>475</v>
      </c>
      <c r="X493" s="105" t="s">
        <v>573</v>
      </c>
      <c r="Y493" s="102" t="s">
        <v>574</v>
      </c>
      <c r="Z493" s="105" t="s">
        <v>573</v>
      </c>
      <c r="AA493" s="100"/>
      <c r="AB493" s="98"/>
      <c r="AC493" s="98"/>
      <c r="AD493" s="98"/>
      <c r="AE493" s="98"/>
      <c r="AF493" s="99"/>
      <c r="AG493" s="98"/>
      <c r="AH493" s="98"/>
      <c r="AS493" s="98"/>
      <c r="AT493" s="98"/>
      <c r="AU493" s="98"/>
      <c r="AV493" s="98"/>
      <c r="AW493" s="98"/>
      <c r="AX493" s="98"/>
      <c r="AY493" s="98"/>
    </row>
    <row r="494" spans="1:51" s="5" customFormat="1" ht="13.6" customHeight="1" x14ac:dyDescent="0.3">
      <c r="A494" s="18"/>
      <c r="B494" s="18"/>
      <c r="M494" s="98"/>
      <c r="N494" s="98"/>
      <c r="O494" s="98"/>
      <c r="P494" s="98"/>
      <c r="Q494" s="100" t="s">
        <v>564</v>
      </c>
      <c r="R494" s="100">
        <f t="shared" ref="R494:X494" si="116">INDEX($A$398:$GY$413,$Q491,R$422)</f>
        <v>1.93</v>
      </c>
      <c r="S494" s="100">
        <f t="shared" si="116"/>
        <v>0.83</v>
      </c>
      <c r="T494" s="100">
        <f t="shared" si="116"/>
        <v>28.6</v>
      </c>
      <c r="U494" s="100">
        <f t="shared" si="116"/>
        <v>-0.09</v>
      </c>
      <c r="V494" s="100">
        <f t="shared" si="116"/>
        <v>20.2</v>
      </c>
      <c r="W494" s="100">
        <f t="shared" si="116"/>
        <v>0.3</v>
      </c>
      <c r="X494" s="100">
        <f t="shared" si="116"/>
        <v>0.11</v>
      </c>
      <c r="Y494" s="100" t="s">
        <v>570</v>
      </c>
      <c r="Z494" s="100" t="s">
        <v>570</v>
      </c>
      <c r="AA494" s="100"/>
      <c r="AB494" s="98"/>
      <c r="AC494" s="98"/>
      <c r="AD494" s="98"/>
      <c r="AE494" s="98"/>
      <c r="AF494" s="99"/>
      <c r="AG494" s="98"/>
      <c r="AH494" s="98"/>
      <c r="AS494" s="98"/>
      <c r="AT494" s="98"/>
      <c r="AU494" s="98"/>
      <c r="AV494" s="98"/>
      <c r="AW494" s="98"/>
      <c r="AX494" s="98"/>
      <c r="AY494" s="98"/>
    </row>
    <row r="495" spans="1:51" s="5" customFormat="1" ht="13.6" customHeight="1" x14ac:dyDescent="0.3">
      <c r="A495" s="18"/>
      <c r="B495" s="18"/>
      <c r="M495" s="98"/>
      <c r="N495" s="98"/>
      <c r="O495" s="98"/>
      <c r="P495" s="98"/>
      <c r="Q495" s="100" t="s">
        <v>565</v>
      </c>
      <c r="R495" s="100">
        <f t="shared" ref="R495:X495" si="117">INDEX($A$398:$GY$413,$Q491,R$423)</f>
        <v>1.91</v>
      </c>
      <c r="S495" s="100">
        <f t="shared" si="117"/>
        <v>0.89</v>
      </c>
      <c r="T495" s="100">
        <f t="shared" si="117"/>
        <v>31.9</v>
      </c>
      <c r="U495" s="100">
        <f t="shared" si="117"/>
        <v>0.03</v>
      </c>
      <c r="V495" s="100">
        <f t="shared" si="117"/>
        <v>16</v>
      </c>
      <c r="W495" s="100">
        <f t="shared" si="117"/>
        <v>0.35</v>
      </c>
      <c r="X495" s="100">
        <f t="shared" si="117"/>
        <v>0.09</v>
      </c>
      <c r="Y495" s="100" t="s">
        <v>570</v>
      </c>
      <c r="Z495" s="100" t="s">
        <v>570</v>
      </c>
      <c r="AA495" s="100"/>
      <c r="AB495" s="98"/>
      <c r="AC495" s="98"/>
      <c r="AD495" s="98"/>
      <c r="AE495" s="98"/>
      <c r="AF495" s="99"/>
      <c r="AG495" s="98"/>
      <c r="AH495" s="98"/>
      <c r="AS495" s="98"/>
      <c r="AT495" s="98"/>
      <c r="AU495" s="98"/>
      <c r="AV495" s="98"/>
      <c r="AW495" s="98"/>
      <c r="AX495" s="98"/>
      <c r="AY495" s="98"/>
    </row>
    <row r="496" spans="1:51" s="5" customFormat="1" ht="13.6" customHeight="1" x14ac:dyDescent="0.3">
      <c r="A496" s="18"/>
      <c r="B496" s="18"/>
      <c r="M496" s="98"/>
      <c r="N496" s="98"/>
      <c r="O496" s="98"/>
      <c r="P496" s="98"/>
      <c r="Q496" s="100" t="s">
        <v>566</v>
      </c>
      <c r="R496" s="100">
        <f t="shared" ref="R496:X496" si="118">INDEX($A$398:$GY$413,$Q491,R$424)</f>
        <v>1.85</v>
      </c>
      <c r="S496" s="100">
        <f t="shared" si="118"/>
        <v>1.02</v>
      </c>
      <c r="T496" s="100">
        <f t="shared" si="118"/>
        <v>36.799999999999997</v>
      </c>
      <c r="U496" s="100">
        <f t="shared" si="118"/>
        <v>0.33</v>
      </c>
      <c r="V496" s="100">
        <f t="shared" si="118"/>
        <v>11.7</v>
      </c>
      <c r="W496" s="100">
        <f t="shared" si="118"/>
        <v>0.37</v>
      </c>
      <c r="X496" s="100">
        <f t="shared" si="118"/>
        <v>5.8999999999999997E-2</v>
      </c>
      <c r="Y496" s="100" t="s">
        <v>570</v>
      </c>
      <c r="Z496" s="100" t="s">
        <v>570</v>
      </c>
      <c r="AA496" s="100"/>
      <c r="AB496" s="98"/>
      <c r="AC496" s="98"/>
      <c r="AD496" s="98"/>
      <c r="AE496" s="98"/>
      <c r="AF496" s="99"/>
      <c r="AG496" s="98"/>
      <c r="AH496" s="98"/>
      <c r="AS496" s="98"/>
      <c r="AT496" s="98"/>
      <c r="AU496" s="98"/>
      <c r="AV496" s="98"/>
      <c r="AW496" s="98"/>
      <c r="AX496" s="98"/>
      <c r="AY496" s="98"/>
    </row>
    <row r="497" spans="1:51" s="5" customFormat="1" ht="13.6" customHeight="1" x14ac:dyDescent="0.3">
      <c r="A497" s="18"/>
      <c r="B497" s="18"/>
      <c r="M497" s="98"/>
      <c r="N497" s="98"/>
      <c r="O497" s="98"/>
      <c r="P497" s="98"/>
      <c r="Q497" s="100" t="s">
        <v>567</v>
      </c>
      <c r="R497" s="100">
        <f t="shared" ref="R497:X497" si="119">INDEX($A$398:$GY$413,$Q491,R$425)</f>
        <v>1.82</v>
      </c>
      <c r="S497" s="100">
        <f t="shared" si="119"/>
        <v>1.1000000000000001</v>
      </c>
      <c r="T497" s="100">
        <f t="shared" si="119"/>
        <v>39.4</v>
      </c>
      <c r="U497" s="100">
        <f t="shared" si="119"/>
        <v>0.45</v>
      </c>
      <c r="V497" s="100">
        <f t="shared" si="119"/>
        <v>7.4</v>
      </c>
      <c r="W497" s="100">
        <f t="shared" si="119"/>
        <v>0.4</v>
      </c>
      <c r="X497" s="100">
        <f t="shared" si="119"/>
        <v>0.03</v>
      </c>
      <c r="Y497" s="100" t="s">
        <v>570</v>
      </c>
      <c r="Z497" s="100" t="s">
        <v>570</v>
      </c>
      <c r="AA497" s="100"/>
      <c r="AB497" s="98"/>
      <c r="AC497" s="98"/>
      <c r="AD497" s="98"/>
      <c r="AE497" s="98"/>
      <c r="AF497" s="99"/>
      <c r="AG497" s="98"/>
      <c r="AH497" s="98"/>
      <c r="AS497" s="98"/>
      <c r="AT497" s="98"/>
      <c r="AU497" s="98"/>
      <c r="AV497" s="98"/>
      <c r="AW497" s="98"/>
      <c r="AX497" s="98"/>
      <c r="AY497" s="98"/>
    </row>
    <row r="498" spans="1:51" s="5" customFormat="1" ht="13.6" customHeight="1" x14ac:dyDescent="0.3">
      <c r="A498" s="18"/>
      <c r="B498" s="18"/>
      <c r="M498" s="98"/>
      <c r="N498" s="98"/>
      <c r="O498" s="98"/>
      <c r="P498" s="98"/>
      <c r="Q498" s="100" t="s">
        <v>568</v>
      </c>
      <c r="R498" s="100">
        <f t="shared" ref="R498:Z498" si="120">INDEX($A$398:$GY$413,$Q491,R$426)</f>
        <v>1.79</v>
      </c>
      <c r="S498" s="100">
        <f t="shared" si="120"/>
        <v>1.19</v>
      </c>
      <c r="T498" s="100">
        <f t="shared" si="120"/>
        <v>42.7</v>
      </c>
      <c r="U498" s="100">
        <f t="shared" si="120"/>
        <v>0.51</v>
      </c>
      <c r="V498" s="100">
        <f t="shared" si="120"/>
        <v>7.5</v>
      </c>
      <c r="W498" s="100">
        <f t="shared" si="120"/>
        <v>0.38</v>
      </c>
      <c r="X498" s="100">
        <f t="shared" si="120"/>
        <v>0.03</v>
      </c>
      <c r="Y498" s="100">
        <f t="shared" si="120"/>
        <v>6.1</v>
      </c>
      <c r="Z498" s="100">
        <f t="shared" si="120"/>
        <v>2.5999999999999999E-2</v>
      </c>
      <c r="AA498" s="100"/>
      <c r="AB498" s="98"/>
      <c r="AC498" s="98"/>
      <c r="AD498" s="98"/>
      <c r="AE498" s="98"/>
      <c r="AF498" s="99"/>
      <c r="AG498" s="98"/>
      <c r="AH498" s="98"/>
      <c r="AS498" s="98"/>
      <c r="AT498" s="98"/>
      <c r="AU498" s="98"/>
      <c r="AV498" s="98"/>
      <c r="AW498" s="98"/>
      <c r="AX498" s="98"/>
      <c r="AY498" s="98"/>
    </row>
    <row r="499" spans="1:51" s="5" customFormat="1" ht="13.6" customHeight="1" x14ac:dyDescent="0.3">
      <c r="A499" s="18"/>
      <c r="B499" s="18"/>
      <c r="M499" s="98"/>
      <c r="N499" s="98"/>
      <c r="O499" s="98"/>
      <c r="P499" s="98"/>
      <c r="Q499" s="100" t="s">
        <v>569</v>
      </c>
      <c r="R499" s="100">
        <f t="shared" ref="R499:Z499" si="121">INDEX($A$398:$GY$413,$Q491,R$427)</f>
        <v>1.78</v>
      </c>
      <c r="S499" s="100">
        <f t="shared" si="121"/>
        <v>1.21</v>
      </c>
      <c r="T499" s="100">
        <f t="shared" si="121"/>
        <v>43.6</v>
      </c>
      <c r="U499" s="100">
        <f t="shared" si="121"/>
        <v>0.55000000000000004</v>
      </c>
      <c r="V499" s="100">
        <f t="shared" si="121"/>
        <v>7</v>
      </c>
      <c r="W499" s="100">
        <f t="shared" si="121"/>
        <v>0.38</v>
      </c>
      <c r="X499" s="100">
        <f t="shared" si="121"/>
        <v>2.7E-2</v>
      </c>
      <c r="Y499" s="100">
        <f t="shared" si="121"/>
        <v>5.4</v>
      </c>
      <c r="Z499" s="100">
        <f t="shared" si="121"/>
        <v>2.1999999999999999E-2</v>
      </c>
      <c r="AA499" s="100"/>
      <c r="AB499" s="98"/>
      <c r="AC499" s="98"/>
      <c r="AD499" s="98"/>
      <c r="AE499" s="98"/>
      <c r="AF499" s="99"/>
      <c r="AG499" s="98"/>
      <c r="AH499" s="98"/>
      <c r="AS499" s="98"/>
      <c r="AT499" s="98"/>
      <c r="AU499" s="98"/>
      <c r="AV499" s="98"/>
      <c r="AW499" s="98"/>
      <c r="AX499" s="98"/>
      <c r="AY499" s="98"/>
    </row>
    <row r="500" spans="1:51" s="5" customFormat="1" ht="13.6" customHeight="1" x14ac:dyDescent="0.3">
      <c r="A500" s="18"/>
      <c r="B500" s="18"/>
      <c r="M500" s="98"/>
      <c r="N500" s="98"/>
      <c r="O500" s="98"/>
      <c r="P500" s="98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98"/>
      <c r="AC500" s="98"/>
      <c r="AD500" s="98"/>
      <c r="AE500" s="98"/>
      <c r="AF500" s="99"/>
      <c r="AG500" s="98"/>
      <c r="AH500" s="98"/>
      <c r="AS500" s="98"/>
      <c r="AT500" s="98"/>
      <c r="AU500" s="98"/>
      <c r="AV500" s="98"/>
      <c r="AW500" s="98"/>
      <c r="AX500" s="98"/>
      <c r="AY500" s="98"/>
    </row>
    <row r="501" spans="1:51" s="5" customFormat="1" ht="13.6" customHeight="1" x14ac:dyDescent="0.3">
      <c r="A501" s="18"/>
      <c r="B501" s="18"/>
      <c r="M501" s="98"/>
      <c r="N501" s="98"/>
      <c r="O501" s="98"/>
      <c r="P501" s="98"/>
      <c r="Q501" s="100">
        <f>Q491+1</f>
        <v>8</v>
      </c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98"/>
      <c r="AC501" s="98"/>
      <c r="AD501" s="98"/>
      <c r="AE501" s="98"/>
      <c r="AF501" s="99"/>
      <c r="AG501" s="98"/>
      <c r="AH501" s="98"/>
      <c r="AS501" s="98"/>
      <c r="AT501" s="98"/>
      <c r="AU501" s="98"/>
      <c r="AV501" s="98"/>
      <c r="AW501" s="98"/>
      <c r="AX501" s="98"/>
      <c r="AY501" s="98"/>
    </row>
    <row r="502" spans="1:51" s="5" customFormat="1" ht="84.8" customHeight="1" x14ac:dyDescent="0.3">
      <c r="A502" s="18"/>
      <c r="B502" s="18"/>
      <c r="M502" s="98"/>
      <c r="N502" s="98"/>
      <c r="O502" s="98"/>
      <c r="P502" s="98"/>
      <c r="Q502" s="125"/>
      <c r="R502" s="104" t="s">
        <v>571</v>
      </c>
      <c r="S502" s="104" t="s">
        <v>22</v>
      </c>
      <c r="T502" s="104" t="s">
        <v>23</v>
      </c>
      <c r="U502" s="104" t="s">
        <v>28</v>
      </c>
      <c r="V502" s="104" t="s">
        <v>531</v>
      </c>
      <c r="W502" s="104" t="s">
        <v>533</v>
      </c>
      <c r="X502" s="104" t="s">
        <v>532</v>
      </c>
      <c r="Y502" s="104" t="s">
        <v>563</v>
      </c>
      <c r="Z502" s="104" t="s">
        <v>561</v>
      </c>
      <c r="AA502" s="100"/>
      <c r="AB502" s="98"/>
      <c r="AC502" s="98"/>
      <c r="AD502" s="98"/>
      <c r="AE502" s="98"/>
      <c r="AF502" s="99"/>
      <c r="AG502" s="98"/>
      <c r="AH502" s="98"/>
      <c r="AS502" s="98"/>
      <c r="AT502" s="98"/>
      <c r="AU502" s="98"/>
      <c r="AV502" s="98"/>
      <c r="AW502" s="98"/>
      <c r="AX502" s="98"/>
      <c r="AY502" s="98"/>
    </row>
    <row r="503" spans="1:51" s="5" customFormat="1" ht="20.95" customHeight="1" x14ac:dyDescent="0.3">
      <c r="A503" s="18"/>
      <c r="B503" s="18"/>
      <c r="M503" s="98"/>
      <c r="N503" s="98"/>
      <c r="O503" s="98"/>
      <c r="P503" s="98"/>
      <c r="Q503" s="125"/>
      <c r="R503" s="105" t="s">
        <v>36</v>
      </c>
      <c r="S503" s="105" t="s">
        <v>38</v>
      </c>
      <c r="T503" s="105" t="s">
        <v>39</v>
      </c>
      <c r="U503" s="105" t="s">
        <v>572</v>
      </c>
      <c r="V503" s="105" t="s">
        <v>41</v>
      </c>
      <c r="W503" s="106" t="s">
        <v>475</v>
      </c>
      <c r="X503" s="105" t="s">
        <v>573</v>
      </c>
      <c r="Y503" s="102" t="s">
        <v>574</v>
      </c>
      <c r="Z503" s="105" t="s">
        <v>573</v>
      </c>
      <c r="AA503" s="100"/>
      <c r="AB503" s="98"/>
      <c r="AC503" s="98"/>
      <c r="AD503" s="98"/>
      <c r="AE503" s="98"/>
      <c r="AF503" s="99"/>
      <c r="AG503" s="98"/>
      <c r="AH503" s="98"/>
      <c r="AS503" s="98"/>
      <c r="AT503" s="98"/>
      <c r="AU503" s="98"/>
      <c r="AV503" s="98"/>
      <c r="AW503" s="98"/>
      <c r="AX503" s="98"/>
      <c r="AY503" s="98"/>
    </row>
    <row r="504" spans="1:51" s="5" customFormat="1" ht="13.6" customHeight="1" x14ac:dyDescent="0.3">
      <c r="A504" s="18"/>
      <c r="B504" s="18"/>
      <c r="M504" s="98"/>
      <c r="N504" s="98"/>
      <c r="O504" s="98"/>
      <c r="P504" s="98"/>
      <c r="Q504" s="100" t="s">
        <v>564</v>
      </c>
      <c r="R504" s="100">
        <f t="shared" ref="R504:X504" si="122">INDEX($A$398:$GY$413,$Q501,R$422)</f>
        <v>1.86</v>
      </c>
      <c r="S504" s="100">
        <f t="shared" si="122"/>
        <v>0.96</v>
      </c>
      <c r="T504" s="100">
        <f t="shared" si="122"/>
        <v>33.4</v>
      </c>
      <c r="U504" s="100">
        <f t="shared" si="122"/>
        <v>0.06</v>
      </c>
      <c r="V504" s="100">
        <f t="shared" si="122"/>
        <v>16.5</v>
      </c>
      <c r="W504" s="100">
        <f t="shared" si="122"/>
        <v>0.34</v>
      </c>
      <c r="X504" s="100">
        <f t="shared" si="122"/>
        <v>0.09</v>
      </c>
      <c r="Y504" s="100" t="s">
        <v>570</v>
      </c>
      <c r="Z504" s="100" t="s">
        <v>570</v>
      </c>
      <c r="AA504" s="100"/>
      <c r="AB504" s="98"/>
      <c r="AC504" s="98"/>
      <c r="AD504" s="98"/>
      <c r="AE504" s="98"/>
      <c r="AF504" s="99"/>
      <c r="AG504" s="98"/>
      <c r="AH504" s="98"/>
      <c r="AS504" s="98"/>
      <c r="AT504" s="98"/>
      <c r="AU504" s="98"/>
      <c r="AV504" s="98"/>
      <c r="AW504" s="98"/>
      <c r="AX504" s="98"/>
      <c r="AY504" s="98"/>
    </row>
    <row r="505" spans="1:51" s="5" customFormat="1" ht="13.6" customHeight="1" x14ac:dyDescent="0.3">
      <c r="A505" s="18"/>
      <c r="B505" s="18"/>
      <c r="M505" s="98"/>
      <c r="N505" s="98"/>
      <c r="O505" s="98"/>
      <c r="P505" s="98"/>
      <c r="Q505" s="100" t="s">
        <v>565</v>
      </c>
      <c r="R505" s="100">
        <f t="shared" ref="R505:X505" si="123">INDEX($A$398:$GY$413,$Q501,R$423)</f>
        <v>1.87</v>
      </c>
      <c r="S505" s="100">
        <f t="shared" si="123"/>
        <v>0.98</v>
      </c>
      <c r="T505" s="100">
        <f t="shared" si="123"/>
        <v>35.6</v>
      </c>
      <c r="U505" s="100">
        <f t="shared" si="123"/>
        <v>0.15</v>
      </c>
      <c r="V505" s="100">
        <f t="shared" si="123"/>
        <v>15</v>
      </c>
      <c r="W505" s="100">
        <f t="shared" si="123"/>
        <v>0.36</v>
      </c>
      <c r="X505" s="100">
        <f t="shared" si="123"/>
        <v>6.9000000000000006E-2</v>
      </c>
      <c r="Y505" s="100" t="s">
        <v>570</v>
      </c>
      <c r="Z505" s="100" t="s">
        <v>570</v>
      </c>
      <c r="AA505" s="100"/>
      <c r="AB505" s="98"/>
      <c r="AC505" s="98"/>
      <c r="AD505" s="98"/>
      <c r="AE505" s="98"/>
      <c r="AF505" s="99"/>
      <c r="AG505" s="98"/>
      <c r="AH505" s="98"/>
      <c r="AS505" s="98"/>
      <c r="AT505" s="98"/>
      <c r="AU505" s="98"/>
      <c r="AV505" s="98"/>
      <c r="AW505" s="98"/>
      <c r="AX505" s="98"/>
      <c r="AY505" s="98"/>
    </row>
    <row r="506" spans="1:51" s="5" customFormat="1" ht="13.6" customHeight="1" x14ac:dyDescent="0.3">
      <c r="A506" s="18"/>
      <c r="B506" s="18"/>
      <c r="M506" s="98"/>
      <c r="N506" s="98"/>
      <c r="O506" s="98"/>
      <c r="P506" s="98"/>
      <c r="Q506" s="100" t="s">
        <v>566</v>
      </c>
      <c r="R506" s="100">
        <f t="shared" ref="R506:X506" si="124">INDEX($A$398:$GY$413,$Q501,R$424)</f>
        <v>1.81</v>
      </c>
      <c r="S506" s="100">
        <f t="shared" si="124"/>
        <v>1.1000000000000001</v>
      </c>
      <c r="T506" s="100">
        <f t="shared" si="124"/>
        <v>39.299999999999997</v>
      </c>
      <c r="U506" s="100">
        <f t="shared" si="124"/>
        <v>0.33</v>
      </c>
      <c r="V506" s="100">
        <f t="shared" si="124"/>
        <v>11.3</v>
      </c>
      <c r="W506" s="100">
        <f t="shared" si="124"/>
        <v>0.39</v>
      </c>
      <c r="X506" s="100">
        <f t="shared" si="124"/>
        <v>4.9000000000000002E-2</v>
      </c>
      <c r="Y506" s="100" t="s">
        <v>570</v>
      </c>
      <c r="Z506" s="100" t="s">
        <v>570</v>
      </c>
      <c r="AA506" s="100"/>
      <c r="AB506" s="98"/>
      <c r="AC506" s="98"/>
      <c r="AD506" s="98"/>
      <c r="AE506" s="98"/>
      <c r="AF506" s="99"/>
      <c r="AG506" s="98"/>
      <c r="AH506" s="98"/>
      <c r="AS506" s="98"/>
      <c r="AT506" s="98"/>
      <c r="AU506" s="98"/>
      <c r="AV506" s="98"/>
      <c r="AW506" s="98"/>
      <c r="AX506" s="98"/>
      <c r="AY506" s="98"/>
    </row>
    <row r="507" spans="1:51" s="5" customFormat="1" ht="13.6" customHeight="1" x14ac:dyDescent="0.3">
      <c r="A507" s="18"/>
      <c r="B507" s="18"/>
      <c r="M507" s="98"/>
      <c r="N507" s="98"/>
      <c r="O507" s="98"/>
      <c r="P507" s="98"/>
      <c r="Q507" s="100" t="s">
        <v>567</v>
      </c>
      <c r="R507" s="100">
        <f t="shared" ref="R507:X507" si="125">INDEX($A$398:$GY$413,$Q501,R$425)</f>
        <v>1.79</v>
      </c>
      <c r="S507" s="100">
        <f t="shared" si="125"/>
        <v>1.1599999999999999</v>
      </c>
      <c r="T507" s="100">
        <f t="shared" si="125"/>
        <v>41.8</v>
      </c>
      <c r="U507" s="100">
        <f t="shared" si="125"/>
        <v>0.43</v>
      </c>
      <c r="V507" s="100">
        <f t="shared" si="125"/>
        <v>6.9</v>
      </c>
      <c r="W507" s="100">
        <f t="shared" si="125"/>
        <v>0.38</v>
      </c>
      <c r="X507" s="100">
        <f t="shared" si="125"/>
        <v>3.1E-2</v>
      </c>
      <c r="Y507" s="100" t="s">
        <v>570</v>
      </c>
      <c r="Z507" s="100" t="s">
        <v>570</v>
      </c>
      <c r="AA507" s="100"/>
      <c r="AB507" s="98"/>
      <c r="AC507" s="98"/>
      <c r="AD507" s="98"/>
      <c r="AE507" s="98"/>
      <c r="AF507" s="99"/>
      <c r="AG507" s="98"/>
      <c r="AH507" s="98"/>
      <c r="AS507" s="98"/>
      <c r="AT507" s="98"/>
      <c r="AU507" s="98"/>
      <c r="AV507" s="98"/>
      <c r="AW507" s="98"/>
      <c r="AX507" s="98"/>
      <c r="AY507" s="98"/>
    </row>
    <row r="508" spans="1:51" s="5" customFormat="1" ht="13.6" customHeight="1" x14ac:dyDescent="0.3">
      <c r="A508" s="18"/>
      <c r="B508" s="18"/>
      <c r="M508" s="98"/>
      <c r="N508" s="98"/>
      <c r="O508" s="98"/>
      <c r="P508" s="98"/>
      <c r="Q508" s="100" t="s">
        <v>568</v>
      </c>
      <c r="R508" s="100">
        <f t="shared" ref="R508:Z508" si="126">INDEX($A$398:$GY$413,$Q501,R$426)</f>
        <v>1.77</v>
      </c>
      <c r="S508" s="100">
        <f t="shared" si="126"/>
        <v>1.22</v>
      </c>
      <c r="T508" s="100">
        <f t="shared" si="126"/>
        <v>43.7</v>
      </c>
      <c r="U508" s="100">
        <f t="shared" si="126"/>
        <v>0.51</v>
      </c>
      <c r="V508" s="100">
        <f t="shared" si="126"/>
        <v>6.7</v>
      </c>
      <c r="W508" s="100">
        <f t="shared" si="126"/>
        <v>0.37</v>
      </c>
      <c r="X508" s="100">
        <f t="shared" si="126"/>
        <v>3.2000000000000001E-2</v>
      </c>
      <c r="Y508" s="100">
        <f t="shared" si="126"/>
        <v>4.9000000000000004</v>
      </c>
      <c r="Z508" s="100">
        <f t="shared" si="126"/>
        <v>2.4E-2</v>
      </c>
      <c r="AA508" s="100"/>
      <c r="AB508" s="98"/>
      <c r="AC508" s="98"/>
      <c r="AD508" s="98"/>
      <c r="AE508" s="98"/>
      <c r="AF508" s="99"/>
      <c r="AG508" s="98"/>
      <c r="AH508" s="98"/>
      <c r="AS508" s="98"/>
      <c r="AT508" s="98"/>
      <c r="AU508" s="98"/>
      <c r="AV508" s="98"/>
      <c r="AW508" s="98"/>
      <c r="AX508" s="98"/>
      <c r="AY508" s="98"/>
    </row>
    <row r="509" spans="1:51" s="5" customFormat="1" ht="13.6" customHeight="1" x14ac:dyDescent="0.3">
      <c r="A509" s="18"/>
      <c r="B509" s="18"/>
      <c r="M509" s="98"/>
      <c r="N509" s="98"/>
      <c r="O509" s="98"/>
      <c r="P509" s="98"/>
      <c r="Q509" s="100" t="s">
        <v>569</v>
      </c>
      <c r="R509" s="100">
        <f t="shared" ref="R509:Z509" si="127">INDEX($A$398:$GY$413,$Q501,R$427)</f>
        <v>1.77</v>
      </c>
      <c r="S509" s="100">
        <f t="shared" si="127"/>
        <v>1.24</v>
      </c>
      <c r="T509" s="100">
        <f t="shared" si="127"/>
        <v>44.7</v>
      </c>
      <c r="U509" s="100">
        <f t="shared" si="127"/>
        <v>0.55000000000000004</v>
      </c>
      <c r="V509" s="100">
        <f t="shared" si="127"/>
        <v>6.7</v>
      </c>
      <c r="W509" s="100">
        <f t="shared" si="127"/>
        <v>0.37</v>
      </c>
      <c r="X509" s="100">
        <f t="shared" si="127"/>
        <v>2.8000000000000001E-2</v>
      </c>
      <c r="Y509" s="100">
        <f t="shared" si="127"/>
        <v>4.7</v>
      </c>
      <c r="Z509" s="100">
        <f t="shared" si="127"/>
        <v>0.02</v>
      </c>
      <c r="AA509" s="100"/>
      <c r="AB509" s="98"/>
      <c r="AC509" s="98"/>
      <c r="AD509" s="98"/>
      <c r="AE509" s="98"/>
      <c r="AF509" s="99"/>
      <c r="AG509" s="98"/>
      <c r="AH509" s="98"/>
      <c r="AS509" s="98"/>
      <c r="AT509" s="98"/>
      <c r="AU509" s="98"/>
      <c r="AV509" s="98"/>
      <c r="AW509" s="98"/>
      <c r="AX509" s="98"/>
      <c r="AY509" s="98"/>
    </row>
    <row r="510" spans="1:51" s="5" customFormat="1" ht="13.6" customHeight="1" x14ac:dyDescent="0.3">
      <c r="A510" s="18"/>
      <c r="B510" s="18"/>
      <c r="M510" s="98"/>
      <c r="N510" s="98"/>
      <c r="O510" s="98"/>
      <c r="P510" s="98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98"/>
      <c r="AC510" s="98"/>
      <c r="AD510" s="98"/>
      <c r="AE510" s="98"/>
      <c r="AF510" s="99"/>
      <c r="AG510" s="98"/>
      <c r="AH510" s="98"/>
      <c r="AS510" s="98"/>
      <c r="AT510" s="98"/>
      <c r="AU510" s="98"/>
      <c r="AV510" s="98"/>
      <c r="AW510" s="98"/>
      <c r="AX510" s="98"/>
      <c r="AY510" s="98"/>
    </row>
    <row r="511" spans="1:51" s="5" customFormat="1" ht="13.6" customHeight="1" x14ac:dyDescent="0.3">
      <c r="A511" s="18"/>
      <c r="B511" s="18"/>
      <c r="M511" s="98"/>
      <c r="N511" s="98"/>
      <c r="O511" s="98"/>
      <c r="P511" s="98"/>
      <c r="Q511" s="100">
        <f>Q501+1</f>
        <v>9</v>
      </c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98"/>
      <c r="AC511" s="98"/>
      <c r="AD511" s="98"/>
      <c r="AE511" s="98"/>
      <c r="AF511" s="99"/>
      <c r="AG511" s="98"/>
      <c r="AH511" s="98"/>
      <c r="AS511" s="98"/>
      <c r="AT511" s="98"/>
      <c r="AU511" s="98"/>
      <c r="AV511" s="98"/>
      <c r="AW511" s="98"/>
      <c r="AX511" s="98"/>
      <c r="AY511" s="98"/>
    </row>
    <row r="512" spans="1:51" s="5" customFormat="1" ht="84.8" customHeight="1" x14ac:dyDescent="0.3">
      <c r="A512" s="18"/>
      <c r="B512" s="18"/>
      <c r="M512" s="98"/>
      <c r="N512" s="98"/>
      <c r="O512" s="98"/>
      <c r="P512" s="98"/>
      <c r="Q512" s="125"/>
      <c r="R512" s="104" t="s">
        <v>571</v>
      </c>
      <c r="S512" s="104" t="s">
        <v>22</v>
      </c>
      <c r="T512" s="104" t="s">
        <v>23</v>
      </c>
      <c r="U512" s="104" t="s">
        <v>28</v>
      </c>
      <c r="V512" s="104" t="s">
        <v>531</v>
      </c>
      <c r="W512" s="104" t="s">
        <v>533</v>
      </c>
      <c r="X512" s="104" t="s">
        <v>532</v>
      </c>
      <c r="Y512" s="104" t="s">
        <v>563</v>
      </c>
      <c r="Z512" s="104" t="s">
        <v>561</v>
      </c>
      <c r="AA512" s="100"/>
      <c r="AB512" s="98"/>
      <c r="AC512" s="98"/>
      <c r="AD512" s="98"/>
      <c r="AE512" s="98"/>
      <c r="AF512" s="99"/>
      <c r="AG512" s="98"/>
      <c r="AH512" s="98"/>
      <c r="AS512" s="98"/>
      <c r="AT512" s="98"/>
      <c r="AU512" s="98"/>
      <c r="AV512" s="98"/>
      <c r="AW512" s="98"/>
      <c r="AX512" s="98"/>
      <c r="AY512" s="98"/>
    </row>
    <row r="513" spans="1:51" s="5" customFormat="1" ht="20.95" customHeight="1" x14ac:dyDescent="0.3">
      <c r="A513" s="18"/>
      <c r="B513" s="18"/>
      <c r="M513" s="98"/>
      <c r="N513" s="98"/>
      <c r="O513" s="98"/>
      <c r="P513" s="98"/>
      <c r="Q513" s="125"/>
      <c r="R513" s="105" t="s">
        <v>36</v>
      </c>
      <c r="S513" s="105" t="s">
        <v>38</v>
      </c>
      <c r="T513" s="105" t="s">
        <v>39</v>
      </c>
      <c r="U513" s="105" t="s">
        <v>572</v>
      </c>
      <c r="V513" s="105" t="s">
        <v>41</v>
      </c>
      <c r="W513" s="106" t="s">
        <v>475</v>
      </c>
      <c r="X513" s="105" t="s">
        <v>573</v>
      </c>
      <c r="Y513" s="102" t="s">
        <v>574</v>
      </c>
      <c r="Z513" s="105" t="s">
        <v>573</v>
      </c>
      <c r="AA513" s="100"/>
      <c r="AB513" s="98"/>
      <c r="AC513" s="98"/>
      <c r="AD513" s="98"/>
      <c r="AE513" s="98"/>
      <c r="AF513" s="99"/>
      <c r="AG513" s="98"/>
      <c r="AH513" s="98"/>
      <c r="AS513" s="98"/>
      <c r="AT513" s="98"/>
      <c r="AU513" s="98"/>
      <c r="AV513" s="98"/>
      <c r="AW513" s="98"/>
      <c r="AX513" s="98"/>
      <c r="AY513" s="98"/>
    </row>
    <row r="514" spans="1:51" s="5" customFormat="1" ht="13.6" customHeight="1" x14ac:dyDescent="0.3">
      <c r="A514" s="18"/>
      <c r="B514" s="18"/>
      <c r="M514" s="98"/>
      <c r="N514" s="98"/>
      <c r="O514" s="98"/>
      <c r="P514" s="98"/>
      <c r="Q514" s="100" t="s">
        <v>564</v>
      </c>
      <c r="R514" s="100">
        <f t="shared" ref="R514:X514" si="128">INDEX($A$398:$GY$413,$Q511,R$422)</f>
        <v>2.09</v>
      </c>
      <c r="S514" s="100">
        <f t="shared" si="128"/>
        <v>0.57999999999999996</v>
      </c>
      <c r="T514" s="100">
        <f t="shared" si="128"/>
        <v>20.7</v>
      </c>
      <c r="U514" s="100">
        <f t="shared" si="128"/>
        <v>-0.35</v>
      </c>
      <c r="V514" s="100">
        <f t="shared" si="128"/>
        <v>28.7</v>
      </c>
      <c r="W514" s="100">
        <f t="shared" si="128"/>
        <v>0.24</v>
      </c>
      <c r="X514" s="100">
        <f t="shared" si="128"/>
        <v>0.17399999999999999</v>
      </c>
      <c r="Y514" s="100" t="s">
        <v>570</v>
      </c>
      <c r="Z514" s="100" t="s">
        <v>570</v>
      </c>
      <c r="AA514" s="100"/>
      <c r="AB514" s="98"/>
      <c r="AC514" s="98"/>
      <c r="AD514" s="98"/>
      <c r="AE514" s="98"/>
      <c r="AF514" s="99"/>
      <c r="AG514" s="98"/>
      <c r="AH514" s="98"/>
      <c r="AS514" s="98"/>
      <c r="AT514" s="98"/>
      <c r="AU514" s="98"/>
      <c r="AV514" s="98"/>
      <c r="AW514" s="98"/>
      <c r="AX514" s="98"/>
      <c r="AY514" s="98"/>
    </row>
    <row r="515" spans="1:51" s="5" customFormat="1" ht="13.6" customHeight="1" x14ac:dyDescent="0.3">
      <c r="A515" s="18"/>
      <c r="B515" s="18"/>
      <c r="M515" s="98"/>
      <c r="N515" s="98"/>
      <c r="O515" s="98"/>
      <c r="P515" s="98"/>
      <c r="Q515" s="100" t="s">
        <v>565</v>
      </c>
      <c r="R515" s="100">
        <f t="shared" ref="R515:X515" si="129">INDEX($A$398:$GY$413,$Q511,R$423)</f>
        <v>2.04</v>
      </c>
      <c r="S515" s="100">
        <f t="shared" si="129"/>
        <v>0.66</v>
      </c>
      <c r="T515" s="100">
        <f t="shared" si="129"/>
        <v>23.7</v>
      </c>
      <c r="U515" s="100">
        <f t="shared" si="129"/>
        <v>-0.21</v>
      </c>
      <c r="V515" s="100">
        <f t="shared" si="129"/>
        <v>23.7</v>
      </c>
      <c r="W515" s="100">
        <f t="shared" si="129"/>
        <v>0.27</v>
      </c>
      <c r="X515" s="100">
        <f t="shared" si="129"/>
        <v>0.154</v>
      </c>
      <c r="Y515" s="100" t="s">
        <v>570</v>
      </c>
      <c r="Z515" s="100" t="s">
        <v>570</v>
      </c>
      <c r="AA515" s="100"/>
      <c r="AB515" s="98"/>
      <c r="AC515" s="98"/>
      <c r="AD515" s="98"/>
      <c r="AE515" s="98"/>
      <c r="AF515" s="99"/>
      <c r="AG515" s="98"/>
      <c r="AH515" s="98"/>
      <c r="AS515" s="98"/>
      <c r="AT515" s="98"/>
      <c r="AU515" s="98"/>
      <c r="AV515" s="98"/>
      <c r="AW515" s="98"/>
      <c r="AX515" s="98"/>
      <c r="AY515" s="98"/>
    </row>
    <row r="516" spans="1:51" s="5" customFormat="1" ht="13.6" customHeight="1" x14ac:dyDescent="0.3">
      <c r="A516" s="18"/>
      <c r="B516" s="18"/>
      <c r="M516" s="98"/>
      <c r="N516" s="98"/>
      <c r="O516" s="98"/>
      <c r="P516" s="98"/>
      <c r="Q516" s="100" t="s">
        <v>566</v>
      </c>
      <c r="R516" s="100">
        <f t="shared" ref="R516:X516" si="130">INDEX($A$398:$GY$413,$Q511,R$424)</f>
        <v>1.9</v>
      </c>
      <c r="S516" s="100">
        <f t="shared" si="130"/>
        <v>0.92</v>
      </c>
      <c r="T516" s="100">
        <f t="shared" si="130"/>
        <v>32.799999999999997</v>
      </c>
      <c r="U516" s="100">
        <f t="shared" si="130"/>
        <v>0.16</v>
      </c>
      <c r="V516" s="100">
        <f t="shared" si="130"/>
        <v>16.2</v>
      </c>
      <c r="W516" s="100">
        <f t="shared" si="130"/>
        <v>0.34</v>
      </c>
      <c r="X516" s="100">
        <f t="shared" si="130"/>
        <v>8.7999999999999995E-2</v>
      </c>
      <c r="Y516" s="100" t="s">
        <v>570</v>
      </c>
      <c r="Z516" s="100" t="s">
        <v>570</v>
      </c>
      <c r="AA516" s="100"/>
      <c r="AB516" s="98"/>
      <c r="AC516" s="98"/>
      <c r="AD516" s="98"/>
      <c r="AE516" s="98"/>
      <c r="AF516" s="99"/>
      <c r="AG516" s="98"/>
      <c r="AH516" s="98"/>
      <c r="AS516" s="98"/>
      <c r="AT516" s="98"/>
      <c r="AU516" s="98"/>
      <c r="AV516" s="98"/>
      <c r="AW516" s="98"/>
      <c r="AX516" s="98"/>
      <c r="AY516" s="98"/>
    </row>
    <row r="517" spans="1:51" s="5" customFormat="1" ht="13.6" customHeight="1" x14ac:dyDescent="0.3">
      <c r="A517" s="18"/>
      <c r="B517" s="18"/>
      <c r="M517" s="98"/>
      <c r="N517" s="98"/>
      <c r="O517" s="98"/>
      <c r="P517" s="98"/>
      <c r="Q517" s="100" t="s">
        <v>567</v>
      </c>
      <c r="R517" s="100">
        <f t="shared" ref="R517:X517" si="131">INDEX($A$398:$GY$413,$Q511,R$425)</f>
        <v>1.84</v>
      </c>
      <c r="S517" s="100">
        <f t="shared" si="131"/>
        <v>1.05</v>
      </c>
      <c r="T517" s="100">
        <f t="shared" si="131"/>
        <v>37.4</v>
      </c>
      <c r="U517" s="100">
        <f t="shared" si="131"/>
        <v>0.37</v>
      </c>
      <c r="V517" s="100">
        <f t="shared" si="131"/>
        <v>7.7</v>
      </c>
      <c r="W517" s="100">
        <f t="shared" si="131"/>
        <v>0.36</v>
      </c>
      <c r="X517" s="100">
        <f t="shared" si="131"/>
        <v>3.4000000000000002E-2</v>
      </c>
      <c r="Y517" s="100" t="s">
        <v>570</v>
      </c>
      <c r="Z517" s="100" t="s">
        <v>570</v>
      </c>
      <c r="AA517" s="100"/>
      <c r="AB517" s="98"/>
      <c r="AC517" s="98"/>
      <c r="AD517" s="98"/>
      <c r="AE517" s="98"/>
      <c r="AF517" s="99"/>
      <c r="AG517" s="98"/>
      <c r="AH517" s="98"/>
      <c r="AS517" s="98"/>
      <c r="AT517" s="98"/>
      <c r="AU517" s="98"/>
      <c r="AV517" s="98"/>
      <c r="AW517" s="98"/>
      <c r="AX517" s="98"/>
      <c r="AY517" s="98"/>
    </row>
    <row r="518" spans="1:51" s="5" customFormat="1" ht="13.6" customHeight="1" x14ac:dyDescent="0.3">
      <c r="A518" s="18"/>
      <c r="B518" s="18"/>
      <c r="M518" s="98"/>
      <c r="N518" s="98"/>
      <c r="O518" s="98"/>
      <c r="P518" s="98"/>
      <c r="Q518" s="100" t="s">
        <v>568</v>
      </c>
      <c r="R518" s="100">
        <f t="shared" ref="R518:Z518" si="132">INDEX($A$398:$GY$413,$Q511,R$426)</f>
        <v>1.82</v>
      </c>
      <c r="S518" s="100">
        <f t="shared" si="132"/>
        <v>1.1000000000000001</v>
      </c>
      <c r="T518" s="100">
        <f t="shared" si="132"/>
        <v>39</v>
      </c>
      <c r="U518" s="100">
        <f t="shared" si="132"/>
        <v>0.47</v>
      </c>
      <c r="V518" s="100">
        <f t="shared" si="132"/>
        <v>7.5</v>
      </c>
      <c r="W518" s="100">
        <f t="shared" si="132"/>
        <v>0.4</v>
      </c>
      <c r="X518" s="100">
        <f t="shared" si="132"/>
        <v>3.4000000000000002E-2</v>
      </c>
      <c r="Y518" s="100">
        <f t="shared" si="132"/>
        <v>5.9</v>
      </c>
      <c r="Z518" s="100">
        <f t="shared" si="132"/>
        <v>2.7E-2</v>
      </c>
      <c r="AA518" s="100"/>
      <c r="AB518" s="98"/>
      <c r="AC518" s="98"/>
      <c r="AD518" s="98"/>
      <c r="AE518" s="98"/>
      <c r="AF518" s="99"/>
      <c r="AG518" s="98"/>
      <c r="AH518" s="98"/>
      <c r="AS518" s="98"/>
      <c r="AT518" s="98"/>
      <c r="AU518" s="98"/>
      <c r="AV518" s="98"/>
      <c r="AW518" s="98"/>
      <c r="AX518" s="98"/>
      <c r="AY518" s="98"/>
    </row>
    <row r="519" spans="1:51" s="5" customFormat="1" ht="13.6" customHeight="1" x14ac:dyDescent="0.3">
      <c r="A519" s="18"/>
      <c r="B519" s="18"/>
      <c r="M519" s="98"/>
      <c r="N519" s="98"/>
      <c r="O519" s="98"/>
      <c r="P519" s="98"/>
      <c r="Q519" s="100" t="s">
        <v>569</v>
      </c>
      <c r="R519" s="100">
        <f t="shared" ref="R519:Z519" si="133">INDEX($A$398:$GY$413,$Q511,R$427)</f>
        <v>1.82</v>
      </c>
      <c r="S519" s="100">
        <f t="shared" si="133"/>
        <v>1.1100000000000001</v>
      </c>
      <c r="T519" s="100">
        <f t="shared" si="133"/>
        <v>40</v>
      </c>
      <c r="U519" s="100">
        <f t="shared" si="133"/>
        <v>0.51</v>
      </c>
      <c r="V519" s="100">
        <f t="shared" si="133"/>
        <v>6.8</v>
      </c>
      <c r="W519" s="100">
        <f t="shared" si="133"/>
        <v>0.38</v>
      </c>
      <c r="X519" s="100">
        <f t="shared" si="133"/>
        <v>2.5999999999999999E-2</v>
      </c>
      <c r="Y519" s="100">
        <f t="shared" si="133"/>
        <v>5.2</v>
      </c>
      <c r="Z519" s="100">
        <f t="shared" si="133"/>
        <v>1.6E-2</v>
      </c>
      <c r="AA519" s="100"/>
      <c r="AB519" s="98"/>
      <c r="AC519" s="98"/>
      <c r="AD519" s="98"/>
      <c r="AE519" s="98"/>
      <c r="AF519" s="99"/>
      <c r="AG519" s="98"/>
      <c r="AH519" s="98"/>
      <c r="AS519" s="98"/>
      <c r="AT519" s="98"/>
      <c r="AU519" s="98"/>
      <c r="AV519" s="98"/>
      <c r="AW519" s="98"/>
      <c r="AX519" s="98"/>
      <c r="AY519" s="98"/>
    </row>
    <row r="520" spans="1:51" s="5" customFormat="1" ht="13.6" customHeight="1" x14ac:dyDescent="0.3">
      <c r="A520" s="18"/>
      <c r="B520" s="18"/>
      <c r="M520" s="98"/>
      <c r="N520" s="98"/>
      <c r="O520" s="98"/>
      <c r="P520" s="98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98"/>
      <c r="AC520" s="98"/>
      <c r="AD520" s="98"/>
      <c r="AE520" s="98"/>
      <c r="AF520" s="99"/>
      <c r="AG520" s="98"/>
      <c r="AH520" s="98"/>
      <c r="AS520" s="98"/>
      <c r="AT520" s="98"/>
      <c r="AU520" s="98"/>
      <c r="AV520" s="98"/>
      <c r="AW520" s="98"/>
      <c r="AX520" s="98"/>
      <c r="AY520" s="98"/>
    </row>
    <row r="521" spans="1:51" s="5" customFormat="1" ht="13.6" customHeight="1" x14ac:dyDescent="0.3">
      <c r="A521" s="18"/>
      <c r="B521" s="18"/>
      <c r="M521" s="98"/>
      <c r="N521" s="98"/>
      <c r="O521" s="98"/>
      <c r="P521" s="98"/>
      <c r="Q521" s="100">
        <f>Q511+1</f>
        <v>10</v>
      </c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98"/>
      <c r="AC521" s="98"/>
      <c r="AD521" s="98"/>
      <c r="AE521" s="98"/>
      <c r="AF521" s="99"/>
      <c r="AG521" s="98"/>
      <c r="AH521" s="98"/>
      <c r="AS521" s="98"/>
      <c r="AT521" s="98"/>
      <c r="AU521" s="98"/>
      <c r="AV521" s="98"/>
      <c r="AW521" s="98"/>
      <c r="AX521" s="98"/>
      <c r="AY521" s="98"/>
    </row>
    <row r="522" spans="1:51" s="5" customFormat="1" ht="84.8" customHeight="1" x14ac:dyDescent="0.3">
      <c r="A522" s="18"/>
      <c r="B522" s="18"/>
      <c r="M522" s="98"/>
      <c r="N522" s="98"/>
      <c r="O522" s="98"/>
      <c r="P522" s="98"/>
      <c r="Q522" s="125"/>
      <c r="R522" s="104" t="s">
        <v>571</v>
      </c>
      <c r="S522" s="104" t="s">
        <v>22</v>
      </c>
      <c r="T522" s="104" t="s">
        <v>23</v>
      </c>
      <c r="U522" s="104" t="s">
        <v>28</v>
      </c>
      <c r="V522" s="104" t="s">
        <v>531</v>
      </c>
      <c r="W522" s="104" t="s">
        <v>533</v>
      </c>
      <c r="X522" s="104" t="s">
        <v>532</v>
      </c>
      <c r="Y522" s="104" t="s">
        <v>563</v>
      </c>
      <c r="Z522" s="104" t="s">
        <v>561</v>
      </c>
      <c r="AA522" s="100"/>
      <c r="AB522" s="98"/>
      <c r="AC522" s="98"/>
      <c r="AD522" s="98"/>
      <c r="AE522" s="98"/>
      <c r="AF522" s="99"/>
      <c r="AG522" s="98"/>
      <c r="AH522" s="98"/>
      <c r="AS522" s="98"/>
      <c r="AT522" s="98"/>
      <c r="AU522" s="98"/>
      <c r="AV522" s="98"/>
      <c r="AW522" s="98"/>
      <c r="AX522" s="98"/>
      <c r="AY522" s="98"/>
    </row>
    <row r="523" spans="1:51" s="5" customFormat="1" ht="20.95" customHeight="1" x14ac:dyDescent="0.3">
      <c r="A523" s="18"/>
      <c r="B523" s="18"/>
      <c r="M523" s="98"/>
      <c r="N523" s="98"/>
      <c r="O523" s="98"/>
      <c r="P523" s="98"/>
      <c r="Q523" s="125"/>
      <c r="R523" s="105" t="s">
        <v>36</v>
      </c>
      <c r="S523" s="105" t="s">
        <v>38</v>
      </c>
      <c r="T523" s="105" t="s">
        <v>39</v>
      </c>
      <c r="U523" s="105" t="s">
        <v>572</v>
      </c>
      <c r="V523" s="105" t="s">
        <v>41</v>
      </c>
      <c r="W523" s="106" t="s">
        <v>475</v>
      </c>
      <c r="X523" s="105" t="s">
        <v>573</v>
      </c>
      <c r="Y523" s="102" t="s">
        <v>574</v>
      </c>
      <c r="Z523" s="105" t="s">
        <v>573</v>
      </c>
      <c r="AA523" s="100"/>
      <c r="AB523" s="98"/>
      <c r="AC523" s="98"/>
      <c r="AD523" s="98"/>
      <c r="AE523" s="98"/>
      <c r="AF523" s="99"/>
      <c r="AG523" s="98"/>
      <c r="AH523" s="98"/>
      <c r="AS523" s="98"/>
      <c r="AT523" s="98"/>
      <c r="AU523" s="98"/>
      <c r="AV523" s="98"/>
      <c r="AW523" s="98"/>
      <c r="AX523" s="98"/>
      <c r="AY523" s="98"/>
    </row>
    <row r="524" spans="1:51" s="5" customFormat="1" ht="13.6" customHeight="1" x14ac:dyDescent="0.3">
      <c r="A524" s="18"/>
      <c r="B524" s="18"/>
      <c r="M524" s="98"/>
      <c r="N524" s="98"/>
      <c r="O524" s="98"/>
      <c r="P524" s="98"/>
      <c r="Q524" s="100" t="s">
        <v>564</v>
      </c>
      <c r="R524" s="100">
        <f t="shared" ref="R524:X524" si="134">INDEX($A$398:$GY$413,$Q521,R$422)</f>
        <v>1.85</v>
      </c>
      <c r="S524" s="100">
        <f t="shared" si="134"/>
        <v>1</v>
      </c>
      <c r="T524" s="100">
        <f t="shared" si="134"/>
        <v>35.1</v>
      </c>
      <c r="U524" s="100">
        <f t="shared" si="134"/>
        <v>0.31</v>
      </c>
      <c r="V524" s="100">
        <f t="shared" si="134"/>
        <v>12.9</v>
      </c>
      <c r="W524" s="100">
        <f t="shared" si="134"/>
        <v>0.39</v>
      </c>
      <c r="X524" s="100">
        <f t="shared" si="134"/>
        <v>6.8000000000000005E-2</v>
      </c>
      <c r="Y524" s="100" t="s">
        <v>570</v>
      </c>
      <c r="Z524" s="100" t="s">
        <v>570</v>
      </c>
      <c r="AA524" s="100"/>
      <c r="AB524" s="98"/>
      <c r="AC524" s="98"/>
      <c r="AD524" s="98"/>
      <c r="AE524" s="98"/>
      <c r="AF524" s="99"/>
      <c r="AG524" s="98"/>
      <c r="AH524" s="98"/>
      <c r="AS524" s="98"/>
      <c r="AT524" s="98"/>
      <c r="AU524" s="98"/>
      <c r="AV524" s="98"/>
      <c r="AW524" s="98"/>
      <c r="AX524" s="98"/>
      <c r="AY524" s="98"/>
    </row>
    <row r="525" spans="1:51" s="5" customFormat="1" ht="13.6" customHeight="1" x14ac:dyDescent="0.3">
      <c r="A525" s="18"/>
      <c r="B525" s="18"/>
      <c r="M525" s="98"/>
      <c r="N525" s="98"/>
      <c r="O525" s="98"/>
      <c r="P525" s="98"/>
      <c r="Q525" s="100" t="s">
        <v>565</v>
      </c>
      <c r="R525" s="100">
        <f t="shared" ref="R525:X525" si="135">INDEX($A$398:$GY$413,$Q521,R$423)</f>
        <v>1.85</v>
      </c>
      <c r="S525" s="100">
        <f t="shared" si="135"/>
        <v>1.03</v>
      </c>
      <c r="T525" s="100">
        <f t="shared" si="135"/>
        <v>37.200000000000003</v>
      </c>
      <c r="U525" s="100">
        <f t="shared" si="135"/>
        <v>0.41</v>
      </c>
      <c r="V525" s="100">
        <f t="shared" si="135"/>
        <v>10.199999999999999</v>
      </c>
      <c r="W525" s="100">
        <f t="shared" si="135"/>
        <v>0.37</v>
      </c>
      <c r="X525" s="100">
        <f t="shared" si="135"/>
        <v>0.05</v>
      </c>
      <c r="Y525" s="100" t="s">
        <v>570</v>
      </c>
      <c r="Z525" s="100" t="s">
        <v>570</v>
      </c>
      <c r="AA525" s="100"/>
      <c r="AB525" s="98"/>
      <c r="AC525" s="98"/>
      <c r="AD525" s="98"/>
      <c r="AE525" s="98"/>
      <c r="AF525" s="99"/>
      <c r="AG525" s="98"/>
      <c r="AH525" s="98"/>
      <c r="AS525" s="98"/>
      <c r="AT525" s="98"/>
      <c r="AU525" s="98"/>
      <c r="AV525" s="98"/>
      <c r="AW525" s="98"/>
      <c r="AX525" s="98"/>
      <c r="AY525" s="98"/>
    </row>
    <row r="526" spans="1:51" s="5" customFormat="1" ht="13.6" customHeight="1" x14ac:dyDescent="0.3">
      <c r="A526" s="18"/>
      <c r="B526" s="18"/>
      <c r="M526" s="98"/>
      <c r="N526" s="98"/>
      <c r="O526" s="98"/>
      <c r="P526" s="98"/>
      <c r="Q526" s="100" t="s">
        <v>566</v>
      </c>
      <c r="R526" s="100">
        <f t="shared" ref="R526:X526" si="136">INDEX($A$398:$GY$413,$Q521,R$424)</f>
        <v>1.84</v>
      </c>
      <c r="S526" s="100">
        <f t="shared" si="136"/>
        <v>1.06</v>
      </c>
      <c r="T526" s="100">
        <f t="shared" si="136"/>
        <v>38.4</v>
      </c>
      <c r="U526" s="100">
        <f t="shared" si="136"/>
        <v>0.46</v>
      </c>
      <c r="V526" s="100">
        <f t="shared" si="136"/>
        <v>9</v>
      </c>
      <c r="W526" s="100">
        <f t="shared" si="136"/>
        <v>0.39</v>
      </c>
      <c r="X526" s="100">
        <f t="shared" si="136"/>
        <v>4.1000000000000002E-2</v>
      </c>
      <c r="Y526" s="100" t="s">
        <v>570</v>
      </c>
      <c r="Z526" s="100" t="s">
        <v>570</v>
      </c>
      <c r="AA526" s="100"/>
      <c r="AB526" s="98"/>
      <c r="AC526" s="98"/>
      <c r="AD526" s="98"/>
      <c r="AE526" s="98"/>
      <c r="AF526" s="99"/>
      <c r="AG526" s="98"/>
      <c r="AH526" s="98"/>
      <c r="AS526" s="98"/>
      <c r="AT526" s="98"/>
      <c r="AU526" s="98"/>
      <c r="AV526" s="98"/>
      <c r="AW526" s="98"/>
      <c r="AX526" s="98"/>
      <c r="AY526" s="98"/>
    </row>
    <row r="527" spans="1:51" s="5" customFormat="1" ht="13.6" customHeight="1" x14ac:dyDescent="0.3">
      <c r="A527" s="18"/>
      <c r="B527" s="18"/>
      <c r="M527" s="98"/>
      <c r="N527" s="98"/>
      <c r="O527" s="98"/>
      <c r="P527" s="98"/>
      <c r="Q527" s="100" t="s">
        <v>567</v>
      </c>
      <c r="R527" s="100">
        <f t="shared" ref="R527:X527" si="137">INDEX($A$398:$GY$413,$Q521,R$425)</f>
        <v>1.82</v>
      </c>
      <c r="S527" s="100">
        <f t="shared" si="137"/>
        <v>1.1000000000000001</v>
      </c>
      <c r="T527" s="100">
        <f t="shared" si="137"/>
        <v>39.200000000000003</v>
      </c>
      <c r="U527" s="100">
        <f t="shared" si="137"/>
        <v>0.5</v>
      </c>
      <c r="V527" s="100">
        <f t="shared" si="137"/>
        <v>5.7</v>
      </c>
      <c r="W527" s="100">
        <f t="shared" si="137"/>
        <v>0.4</v>
      </c>
      <c r="X527" s="100">
        <f t="shared" si="137"/>
        <v>2.9000000000000001E-2</v>
      </c>
      <c r="Y527" s="100" t="s">
        <v>570</v>
      </c>
      <c r="Z527" s="100" t="s">
        <v>570</v>
      </c>
      <c r="AA527" s="100"/>
      <c r="AB527" s="98"/>
      <c r="AC527" s="98"/>
      <c r="AD527" s="98"/>
      <c r="AE527" s="98"/>
      <c r="AF527" s="99"/>
      <c r="AG527" s="98"/>
      <c r="AH527" s="98"/>
      <c r="AS527" s="98"/>
      <c r="AT527" s="98"/>
      <c r="AU527" s="98"/>
      <c r="AV527" s="98"/>
      <c r="AW527" s="98"/>
      <c r="AX527" s="98"/>
      <c r="AY527" s="98"/>
    </row>
    <row r="528" spans="1:51" s="5" customFormat="1" ht="13.6" customHeight="1" x14ac:dyDescent="0.3">
      <c r="A528" s="18"/>
      <c r="B528" s="18"/>
      <c r="M528" s="98"/>
      <c r="N528" s="98"/>
      <c r="O528" s="98"/>
      <c r="P528" s="98"/>
      <c r="Q528" s="100" t="s">
        <v>568</v>
      </c>
      <c r="R528" s="100">
        <f t="shared" ref="R528:Z528" si="138">INDEX($A$398:$GY$413,$Q521,R$426)</f>
        <v>1.8</v>
      </c>
      <c r="S528" s="100">
        <f t="shared" si="138"/>
        <v>1.1399999999999999</v>
      </c>
      <c r="T528" s="100">
        <f t="shared" si="138"/>
        <v>40.700000000000003</v>
      </c>
      <c r="U528" s="100">
        <f t="shared" si="138"/>
        <v>0.56999999999999995</v>
      </c>
      <c r="V528" s="100">
        <f t="shared" si="138"/>
        <v>5.6</v>
      </c>
      <c r="W528" s="100">
        <f t="shared" si="138"/>
        <v>0.39</v>
      </c>
      <c r="X528" s="100">
        <f t="shared" si="138"/>
        <v>2.9000000000000001E-2</v>
      </c>
      <c r="Y528" s="100">
        <f t="shared" si="138"/>
        <v>4.9000000000000004</v>
      </c>
      <c r="Z528" s="100">
        <f t="shared" si="138"/>
        <v>2.3E-2</v>
      </c>
      <c r="AA528" s="100"/>
      <c r="AB528" s="98"/>
      <c r="AC528" s="98"/>
      <c r="AD528" s="98"/>
      <c r="AE528" s="98"/>
      <c r="AF528" s="99"/>
      <c r="AG528" s="98"/>
      <c r="AH528" s="98"/>
      <c r="AS528" s="98"/>
      <c r="AT528" s="98"/>
      <c r="AU528" s="98"/>
      <c r="AV528" s="98"/>
      <c r="AW528" s="98"/>
      <c r="AX528" s="98"/>
      <c r="AY528" s="98"/>
    </row>
    <row r="529" spans="1:51" s="5" customFormat="1" ht="13.6" customHeight="1" x14ac:dyDescent="0.3">
      <c r="A529" s="18"/>
      <c r="B529" s="18"/>
      <c r="M529" s="98"/>
      <c r="N529" s="98"/>
      <c r="O529" s="98"/>
      <c r="P529" s="98"/>
      <c r="Q529" s="100" t="s">
        <v>569</v>
      </c>
      <c r="R529" s="100">
        <f t="shared" ref="R529:Z529" si="139">INDEX($A$398:$GY$413,$Q521,R$427)</f>
        <v>1.81</v>
      </c>
      <c r="S529" s="100">
        <f t="shared" si="139"/>
        <v>1.1399999999999999</v>
      </c>
      <c r="T529" s="100">
        <f t="shared" si="139"/>
        <v>41.1</v>
      </c>
      <c r="U529" s="100">
        <f t="shared" si="139"/>
        <v>0.59</v>
      </c>
      <c r="V529" s="100">
        <f t="shared" si="139"/>
        <v>5.4</v>
      </c>
      <c r="W529" s="100">
        <f t="shared" si="139"/>
        <v>0.37</v>
      </c>
      <c r="X529" s="100">
        <f t="shared" si="139"/>
        <v>2.7E-2</v>
      </c>
      <c r="Y529" s="100">
        <f t="shared" si="139"/>
        <v>4.3</v>
      </c>
      <c r="Z529" s="100">
        <f t="shared" si="139"/>
        <v>1.7999999999999999E-2</v>
      </c>
      <c r="AA529" s="100"/>
      <c r="AB529" s="98"/>
      <c r="AC529" s="98"/>
      <c r="AD529" s="98"/>
      <c r="AE529" s="98"/>
      <c r="AF529" s="99"/>
      <c r="AG529" s="98"/>
      <c r="AH529" s="98"/>
      <c r="AS529" s="98"/>
      <c r="AT529" s="98"/>
      <c r="AU529" s="98"/>
      <c r="AV529" s="98"/>
      <c r="AW529" s="98"/>
      <c r="AX529" s="98"/>
      <c r="AY529" s="98"/>
    </row>
    <row r="530" spans="1:51" s="5" customFormat="1" ht="13.6" customHeight="1" x14ac:dyDescent="0.3">
      <c r="A530" s="18"/>
      <c r="B530" s="18"/>
      <c r="M530" s="98"/>
      <c r="N530" s="98"/>
      <c r="O530" s="98"/>
      <c r="P530" s="98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98"/>
      <c r="AC530" s="98"/>
      <c r="AD530" s="98"/>
      <c r="AE530" s="98"/>
      <c r="AF530" s="99"/>
      <c r="AG530" s="98"/>
      <c r="AH530" s="98"/>
      <c r="AS530" s="98"/>
      <c r="AT530" s="98"/>
      <c r="AU530" s="98"/>
      <c r="AV530" s="98"/>
      <c r="AW530" s="98"/>
      <c r="AX530" s="98"/>
      <c r="AY530" s="98"/>
    </row>
    <row r="531" spans="1:51" s="5" customFormat="1" ht="13.6" customHeight="1" x14ac:dyDescent="0.3">
      <c r="A531" s="18"/>
      <c r="B531" s="18"/>
      <c r="M531" s="98"/>
      <c r="N531" s="98"/>
      <c r="O531" s="98"/>
      <c r="P531" s="98"/>
      <c r="Q531" s="100">
        <f>Q521+1</f>
        <v>11</v>
      </c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98"/>
      <c r="AC531" s="98"/>
      <c r="AD531" s="98"/>
      <c r="AE531" s="98"/>
      <c r="AF531" s="99"/>
      <c r="AG531" s="98"/>
      <c r="AH531" s="98"/>
      <c r="AS531" s="98"/>
      <c r="AT531" s="98"/>
      <c r="AU531" s="98"/>
      <c r="AV531" s="98"/>
      <c r="AW531" s="98"/>
      <c r="AX531" s="98"/>
      <c r="AY531" s="98"/>
    </row>
    <row r="532" spans="1:51" s="5" customFormat="1" ht="84.8" customHeight="1" x14ac:dyDescent="0.3">
      <c r="A532" s="18"/>
      <c r="B532" s="18"/>
      <c r="M532" s="98"/>
      <c r="N532" s="98"/>
      <c r="O532" s="98"/>
      <c r="P532" s="98"/>
      <c r="Q532" s="125"/>
      <c r="R532" s="104" t="s">
        <v>571</v>
      </c>
      <c r="S532" s="104" t="s">
        <v>22</v>
      </c>
      <c r="T532" s="104" t="s">
        <v>23</v>
      </c>
      <c r="U532" s="104" t="s">
        <v>28</v>
      </c>
      <c r="V532" s="104" t="s">
        <v>531</v>
      </c>
      <c r="W532" s="104" t="s">
        <v>533</v>
      </c>
      <c r="X532" s="104" t="s">
        <v>532</v>
      </c>
      <c r="Y532" s="104" t="s">
        <v>563</v>
      </c>
      <c r="Z532" s="104" t="s">
        <v>561</v>
      </c>
      <c r="AA532" s="100"/>
      <c r="AB532" s="98"/>
      <c r="AC532" s="98"/>
      <c r="AD532" s="98"/>
      <c r="AE532" s="98"/>
      <c r="AF532" s="99"/>
      <c r="AG532" s="98"/>
      <c r="AH532" s="98"/>
      <c r="AS532" s="98"/>
      <c r="AT532" s="98"/>
      <c r="AU532" s="98"/>
      <c r="AV532" s="98"/>
      <c r="AW532" s="98"/>
      <c r="AX532" s="98"/>
      <c r="AY532" s="98"/>
    </row>
    <row r="533" spans="1:51" s="5" customFormat="1" ht="20.95" customHeight="1" x14ac:dyDescent="0.3">
      <c r="A533" s="18"/>
      <c r="B533" s="18"/>
      <c r="M533" s="98"/>
      <c r="N533" s="98"/>
      <c r="O533" s="98"/>
      <c r="P533" s="98"/>
      <c r="Q533" s="125"/>
      <c r="R533" s="105" t="s">
        <v>36</v>
      </c>
      <c r="S533" s="105" t="s">
        <v>38</v>
      </c>
      <c r="T533" s="105" t="s">
        <v>39</v>
      </c>
      <c r="U533" s="105" t="s">
        <v>572</v>
      </c>
      <c r="V533" s="105" t="s">
        <v>41</v>
      </c>
      <c r="W533" s="106" t="s">
        <v>475</v>
      </c>
      <c r="X533" s="105" t="s">
        <v>573</v>
      </c>
      <c r="Y533" s="102" t="s">
        <v>574</v>
      </c>
      <c r="Z533" s="105" t="s">
        <v>573</v>
      </c>
      <c r="AA533" s="100"/>
      <c r="AB533" s="98"/>
      <c r="AC533" s="98"/>
      <c r="AD533" s="98"/>
      <c r="AE533" s="98"/>
      <c r="AF533" s="99"/>
      <c r="AG533" s="98"/>
      <c r="AH533" s="98"/>
      <c r="AS533" s="98"/>
      <c r="AT533" s="98"/>
      <c r="AU533" s="98"/>
      <c r="AV533" s="98"/>
      <c r="AW533" s="98"/>
      <c r="AX533" s="98"/>
      <c r="AY533" s="98"/>
    </row>
    <row r="534" spans="1:51" s="5" customFormat="1" ht="13.6" customHeight="1" x14ac:dyDescent="0.3">
      <c r="A534" s="18"/>
      <c r="B534" s="18"/>
      <c r="M534" s="98"/>
      <c r="N534" s="98"/>
      <c r="O534" s="98"/>
      <c r="P534" s="98"/>
      <c r="Q534" s="100" t="s">
        <v>564</v>
      </c>
      <c r="R534" s="100">
        <f t="shared" ref="R534:X534" si="140">INDEX($A$398:$GY$413,$Q531,R$422)</f>
        <v>2.11</v>
      </c>
      <c r="S534" s="100">
        <f t="shared" si="140"/>
        <v>0.52</v>
      </c>
      <c r="T534" s="100">
        <f t="shared" si="140"/>
        <v>18.100000000000001</v>
      </c>
      <c r="U534" s="100">
        <f t="shared" si="140"/>
        <v>-0.25</v>
      </c>
      <c r="V534" s="100">
        <f t="shared" si="140"/>
        <v>27.1</v>
      </c>
      <c r="W534" s="100">
        <f t="shared" si="140"/>
        <v>0.26</v>
      </c>
      <c r="X534" s="100">
        <f t="shared" si="140"/>
        <v>0.15</v>
      </c>
      <c r="Y534" s="100" t="s">
        <v>570</v>
      </c>
      <c r="Z534" s="100" t="s">
        <v>570</v>
      </c>
      <c r="AA534" s="100"/>
      <c r="AB534" s="98"/>
      <c r="AC534" s="98"/>
      <c r="AD534" s="98"/>
      <c r="AE534" s="98"/>
      <c r="AF534" s="99"/>
      <c r="AG534" s="98"/>
      <c r="AH534" s="98"/>
      <c r="AS534" s="98"/>
      <c r="AT534" s="98"/>
      <c r="AU534" s="98"/>
      <c r="AV534" s="98"/>
      <c r="AW534" s="98"/>
      <c r="AX534" s="98"/>
      <c r="AY534" s="98"/>
    </row>
    <row r="535" spans="1:51" s="5" customFormat="1" ht="13.6" customHeight="1" x14ac:dyDescent="0.3">
      <c r="A535" s="18"/>
      <c r="B535" s="18"/>
      <c r="M535" s="98"/>
      <c r="N535" s="98"/>
      <c r="O535" s="98"/>
      <c r="P535" s="98"/>
      <c r="Q535" s="100" t="s">
        <v>565</v>
      </c>
      <c r="R535" s="100">
        <f t="shared" ref="R535:X535" si="141">INDEX($A$398:$GY$413,$Q531,R$423)</f>
        <v>2.11</v>
      </c>
      <c r="S535" s="100">
        <f t="shared" si="141"/>
        <v>0.55000000000000004</v>
      </c>
      <c r="T535" s="100">
        <f t="shared" si="141"/>
        <v>19.899999999999999</v>
      </c>
      <c r="U535" s="100">
        <f t="shared" si="141"/>
        <v>-0.1</v>
      </c>
      <c r="V535" s="100">
        <f t="shared" si="141"/>
        <v>22.1</v>
      </c>
      <c r="W535" s="100">
        <f t="shared" si="141"/>
        <v>0.3</v>
      </c>
      <c r="X535" s="100">
        <f t="shared" si="141"/>
        <v>0.125</v>
      </c>
      <c r="Y535" s="100" t="s">
        <v>570</v>
      </c>
      <c r="Z535" s="100" t="s">
        <v>570</v>
      </c>
      <c r="AA535" s="100"/>
      <c r="AB535" s="98"/>
      <c r="AC535" s="98"/>
      <c r="AD535" s="98"/>
      <c r="AE535" s="98"/>
      <c r="AF535" s="99"/>
      <c r="AG535" s="98"/>
      <c r="AH535" s="98"/>
      <c r="AS535" s="98"/>
      <c r="AT535" s="98"/>
      <c r="AU535" s="98"/>
      <c r="AV535" s="98"/>
      <c r="AW535" s="98"/>
      <c r="AX535" s="98"/>
      <c r="AY535" s="98"/>
    </row>
    <row r="536" spans="1:51" s="5" customFormat="1" ht="13.6" customHeight="1" x14ac:dyDescent="0.3">
      <c r="A536" s="18"/>
      <c r="B536" s="18"/>
      <c r="M536" s="98"/>
      <c r="N536" s="98"/>
      <c r="O536" s="98"/>
      <c r="P536" s="98"/>
      <c r="Q536" s="100" t="s">
        <v>566</v>
      </c>
      <c r="R536" s="100">
        <f t="shared" ref="R536:X536" si="142">INDEX($A$398:$GY$413,$Q531,R$424)</f>
        <v>2</v>
      </c>
      <c r="S536" s="100">
        <f t="shared" si="142"/>
        <v>0.71</v>
      </c>
      <c r="T536" s="100">
        <f t="shared" si="142"/>
        <v>25.8</v>
      </c>
      <c r="U536" s="100">
        <f t="shared" si="142"/>
        <v>0.36</v>
      </c>
      <c r="V536" s="100">
        <f t="shared" si="142"/>
        <v>16.2</v>
      </c>
      <c r="W536" s="100">
        <f t="shared" si="142"/>
        <v>0.34</v>
      </c>
      <c r="X536" s="100">
        <f t="shared" si="142"/>
        <v>7.2999999999999995E-2</v>
      </c>
      <c r="Y536" s="100" t="s">
        <v>570</v>
      </c>
      <c r="Z536" s="100" t="s">
        <v>570</v>
      </c>
      <c r="AA536" s="100"/>
      <c r="AB536" s="98"/>
      <c r="AC536" s="98"/>
      <c r="AD536" s="98"/>
      <c r="AE536" s="98"/>
      <c r="AF536" s="99"/>
      <c r="AG536" s="98"/>
      <c r="AH536" s="98"/>
      <c r="AS536" s="98"/>
      <c r="AT536" s="98"/>
      <c r="AU536" s="98"/>
      <c r="AV536" s="98"/>
      <c r="AW536" s="98"/>
      <c r="AX536" s="98"/>
      <c r="AY536" s="98"/>
    </row>
    <row r="537" spans="1:51" s="5" customFormat="1" ht="13.6" customHeight="1" x14ac:dyDescent="0.3">
      <c r="A537" s="18"/>
      <c r="B537" s="18"/>
      <c r="M537" s="98"/>
      <c r="N537" s="98"/>
      <c r="O537" s="98"/>
      <c r="P537" s="98"/>
      <c r="Q537" s="100" t="s">
        <v>567</v>
      </c>
      <c r="R537" s="100">
        <f t="shared" ref="R537:X537" si="143">INDEX($A$398:$GY$413,$Q531,R$425)</f>
        <v>1.95</v>
      </c>
      <c r="S537" s="100">
        <f t="shared" si="143"/>
        <v>0.8</v>
      </c>
      <c r="T537" s="100">
        <f t="shared" si="143"/>
        <v>28.8</v>
      </c>
      <c r="U537" s="100">
        <f t="shared" si="143"/>
        <v>0.6</v>
      </c>
      <c r="V537" s="100">
        <f t="shared" si="143"/>
        <v>5.4</v>
      </c>
      <c r="W537" s="100">
        <f t="shared" si="143"/>
        <v>0.38</v>
      </c>
      <c r="X537" s="100">
        <f t="shared" si="143"/>
        <v>0.02</v>
      </c>
      <c r="Y537" s="100" t="s">
        <v>570</v>
      </c>
      <c r="Z537" s="100" t="s">
        <v>570</v>
      </c>
      <c r="AA537" s="100"/>
      <c r="AB537" s="98"/>
      <c r="AC537" s="98"/>
      <c r="AD537" s="98"/>
      <c r="AE537" s="98"/>
      <c r="AF537" s="99"/>
      <c r="AG537" s="98"/>
      <c r="AH537" s="98"/>
      <c r="AS537" s="98"/>
      <c r="AT537" s="98"/>
      <c r="AU537" s="98"/>
      <c r="AV537" s="98"/>
      <c r="AW537" s="98"/>
      <c r="AX537" s="98"/>
      <c r="AY537" s="98"/>
    </row>
    <row r="538" spans="1:51" s="5" customFormat="1" ht="13.6" customHeight="1" x14ac:dyDescent="0.3">
      <c r="A538" s="18"/>
      <c r="B538" s="18"/>
      <c r="M538" s="98"/>
      <c r="N538" s="98"/>
      <c r="O538" s="98"/>
      <c r="P538" s="98"/>
      <c r="Q538" s="100" t="s">
        <v>568</v>
      </c>
      <c r="R538" s="100">
        <f t="shared" ref="R538:Z538" si="144">INDEX($A$398:$GY$413,$Q531,R$426)</f>
        <v>1.91</v>
      </c>
      <c r="S538" s="100">
        <f t="shared" si="144"/>
        <v>0.88</v>
      </c>
      <c r="T538" s="100">
        <f t="shared" si="144"/>
        <v>31.5</v>
      </c>
      <c r="U538" s="100">
        <f t="shared" si="144"/>
        <v>0.8</v>
      </c>
      <c r="V538" s="100">
        <f t="shared" si="144"/>
        <v>5.5</v>
      </c>
      <c r="W538" s="100">
        <f t="shared" si="144"/>
        <v>0.42</v>
      </c>
      <c r="X538" s="100">
        <f t="shared" si="144"/>
        <v>0.02</v>
      </c>
      <c r="Y538" s="100">
        <f t="shared" si="144"/>
        <v>4.0999999999999996</v>
      </c>
      <c r="Z538" s="100">
        <f t="shared" si="144"/>
        <v>1.2999999999999999E-2</v>
      </c>
      <c r="AA538" s="100"/>
      <c r="AB538" s="98"/>
      <c r="AC538" s="98"/>
      <c r="AD538" s="98"/>
      <c r="AE538" s="98"/>
      <c r="AF538" s="99"/>
      <c r="AG538" s="98"/>
      <c r="AH538" s="98"/>
      <c r="AS538" s="98"/>
      <c r="AT538" s="98"/>
      <c r="AU538" s="98"/>
      <c r="AV538" s="98"/>
      <c r="AW538" s="98"/>
      <c r="AX538" s="98"/>
      <c r="AY538" s="98"/>
    </row>
    <row r="539" spans="1:51" s="5" customFormat="1" ht="13.6" customHeight="1" x14ac:dyDescent="0.3">
      <c r="A539" s="18"/>
      <c r="B539" s="18"/>
      <c r="M539" s="98"/>
      <c r="N539" s="98"/>
      <c r="O539" s="98"/>
      <c r="P539" s="98"/>
      <c r="Q539" s="100" t="s">
        <v>569</v>
      </c>
      <c r="R539" s="100">
        <f t="shared" ref="R539:Z539" si="145">INDEX($A$398:$GY$413,$Q531,R$427)</f>
        <v>1.91</v>
      </c>
      <c r="S539" s="100">
        <f t="shared" si="145"/>
        <v>0.89</v>
      </c>
      <c r="T539" s="100">
        <f t="shared" si="145"/>
        <v>32</v>
      </c>
      <c r="U539" s="100">
        <f t="shared" si="145"/>
        <v>0.85</v>
      </c>
      <c r="V539" s="100">
        <f t="shared" si="145"/>
        <v>4.5999999999999996</v>
      </c>
      <c r="W539" s="100">
        <f t="shared" si="145"/>
        <v>0.4</v>
      </c>
      <c r="X539" s="100">
        <f t="shared" si="145"/>
        <v>1.4999999999999999E-2</v>
      </c>
      <c r="Y539" s="100">
        <f t="shared" si="145"/>
        <v>3.2</v>
      </c>
      <c r="Z539" s="100">
        <f t="shared" si="145"/>
        <v>8.0000000000000002E-3</v>
      </c>
      <c r="AA539" s="100"/>
      <c r="AB539" s="98"/>
      <c r="AC539" s="98"/>
      <c r="AD539" s="98"/>
      <c r="AE539" s="98"/>
      <c r="AF539" s="99"/>
      <c r="AG539" s="98"/>
      <c r="AH539" s="98"/>
      <c r="AS539" s="98"/>
      <c r="AT539" s="98"/>
      <c r="AU539" s="98"/>
      <c r="AV539" s="98"/>
      <c r="AW539" s="98"/>
      <c r="AX539" s="98"/>
      <c r="AY539" s="98"/>
    </row>
    <row r="540" spans="1:51" s="5" customFormat="1" ht="13.6" customHeight="1" x14ac:dyDescent="0.3">
      <c r="A540" s="18"/>
      <c r="B540" s="18"/>
      <c r="M540" s="98"/>
      <c r="N540" s="98"/>
      <c r="O540" s="98"/>
      <c r="P540" s="98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98"/>
      <c r="AC540" s="98"/>
      <c r="AD540" s="98"/>
      <c r="AE540" s="98"/>
      <c r="AF540" s="99"/>
      <c r="AG540" s="98"/>
      <c r="AH540" s="98"/>
      <c r="AS540" s="98"/>
      <c r="AT540" s="98"/>
      <c r="AU540" s="98"/>
      <c r="AV540" s="98"/>
      <c r="AW540" s="98"/>
      <c r="AX540" s="98"/>
      <c r="AY540" s="98"/>
    </row>
    <row r="541" spans="1:51" s="5" customFormat="1" ht="13.6" customHeight="1" x14ac:dyDescent="0.3">
      <c r="A541" s="18"/>
      <c r="B541" s="18"/>
      <c r="M541" s="98"/>
      <c r="N541" s="98"/>
      <c r="O541" s="98"/>
      <c r="P541" s="98"/>
      <c r="Q541" s="100">
        <f>Q531+1</f>
        <v>12</v>
      </c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98"/>
      <c r="AC541" s="98"/>
      <c r="AD541" s="98"/>
      <c r="AE541" s="98"/>
      <c r="AF541" s="99"/>
      <c r="AG541" s="98"/>
      <c r="AH541" s="98"/>
      <c r="AS541" s="98"/>
      <c r="AT541" s="98"/>
      <c r="AU541" s="98"/>
      <c r="AV541" s="98"/>
      <c r="AW541" s="98"/>
      <c r="AX541" s="98"/>
      <c r="AY541" s="98"/>
    </row>
    <row r="542" spans="1:51" s="5" customFormat="1" ht="84.8" customHeight="1" x14ac:dyDescent="0.3">
      <c r="A542" s="18"/>
      <c r="B542" s="18"/>
      <c r="M542" s="98"/>
      <c r="N542" s="98"/>
      <c r="O542" s="98"/>
      <c r="P542" s="98"/>
      <c r="Q542" s="125"/>
      <c r="R542" s="104" t="s">
        <v>571</v>
      </c>
      <c r="S542" s="104" t="s">
        <v>22</v>
      </c>
      <c r="T542" s="104" t="s">
        <v>23</v>
      </c>
      <c r="U542" s="104" t="s">
        <v>28</v>
      </c>
      <c r="V542" s="104" t="s">
        <v>531</v>
      </c>
      <c r="W542" s="104" t="s">
        <v>533</v>
      </c>
      <c r="X542" s="104" t="s">
        <v>532</v>
      </c>
      <c r="Y542" s="104" t="s">
        <v>563</v>
      </c>
      <c r="Z542" s="104" t="s">
        <v>561</v>
      </c>
      <c r="AA542" s="100"/>
      <c r="AB542" s="98"/>
      <c r="AC542" s="98"/>
      <c r="AD542" s="98"/>
      <c r="AE542" s="98"/>
      <c r="AF542" s="99"/>
      <c r="AG542" s="98"/>
      <c r="AH542" s="98"/>
      <c r="AS542" s="98"/>
      <c r="AT542" s="98"/>
      <c r="AU542" s="98"/>
      <c r="AV542" s="98"/>
      <c r="AW542" s="98"/>
      <c r="AX542" s="98"/>
      <c r="AY542" s="98"/>
    </row>
    <row r="543" spans="1:51" s="5" customFormat="1" ht="20.95" customHeight="1" x14ac:dyDescent="0.3">
      <c r="A543" s="18"/>
      <c r="B543" s="18"/>
      <c r="M543" s="98"/>
      <c r="N543" s="98"/>
      <c r="O543" s="98"/>
      <c r="P543" s="98"/>
      <c r="Q543" s="125"/>
      <c r="R543" s="105" t="s">
        <v>36</v>
      </c>
      <c r="S543" s="105" t="s">
        <v>38</v>
      </c>
      <c r="T543" s="105" t="s">
        <v>39</v>
      </c>
      <c r="U543" s="105" t="s">
        <v>572</v>
      </c>
      <c r="V543" s="105" t="s">
        <v>41</v>
      </c>
      <c r="W543" s="106" t="s">
        <v>475</v>
      </c>
      <c r="X543" s="105" t="s">
        <v>573</v>
      </c>
      <c r="Y543" s="102" t="s">
        <v>574</v>
      </c>
      <c r="Z543" s="105" t="s">
        <v>573</v>
      </c>
      <c r="AA543" s="100"/>
      <c r="AB543" s="98"/>
      <c r="AC543" s="98"/>
      <c r="AD543" s="98"/>
      <c r="AE543" s="98"/>
      <c r="AF543" s="99"/>
      <c r="AG543" s="98"/>
      <c r="AH543" s="98"/>
      <c r="AS543" s="98"/>
      <c r="AT543" s="98"/>
      <c r="AU543" s="98"/>
      <c r="AV543" s="98"/>
      <c r="AW543" s="98"/>
      <c r="AX543" s="98"/>
      <c r="AY543" s="98"/>
    </row>
    <row r="544" spans="1:51" s="5" customFormat="1" ht="13.6" customHeight="1" x14ac:dyDescent="0.3">
      <c r="A544" s="18"/>
      <c r="B544" s="18"/>
      <c r="M544" s="98"/>
      <c r="N544" s="98"/>
      <c r="O544" s="98"/>
      <c r="P544" s="98"/>
      <c r="Q544" s="100" t="s">
        <v>564</v>
      </c>
      <c r="R544" s="100">
        <f t="shared" ref="R544:X544" si="146">INDEX($A$398:$GY$413,$Q541,R$422)</f>
        <v>1.98</v>
      </c>
      <c r="S544" s="100">
        <f t="shared" si="146"/>
        <v>0.71</v>
      </c>
      <c r="T544" s="100">
        <f t="shared" si="146"/>
        <v>24.5</v>
      </c>
      <c r="U544" s="100">
        <f t="shared" si="146"/>
        <v>-0.03</v>
      </c>
      <c r="V544" s="100">
        <f t="shared" si="146"/>
        <v>19.3</v>
      </c>
      <c r="W544" s="100">
        <f t="shared" si="146"/>
        <v>0.31</v>
      </c>
      <c r="X544" s="100">
        <f t="shared" si="146"/>
        <v>0.115</v>
      </c>
      <c r="Y544" s="100" t="s">
        <v>570</v>
      </c>
      <c r="Z544" s="100" t="s">
        <v>570</v>
      </c>
      <c r="AA544" s="100"/>
      <c r="AB544" s="98"/>
      <c r="AC544" s="98"/>
      <c r="AD544" s="98"/>
      <c r="AE544" s="98"/>
      <c r="AF544" s="99"/>
      <c r="AG544" s="98"/>
      <c r="AH544" s="98"/>
      <c r="AS544" s="98"/>
      <c r="AT544" s="98"/>
      <c r="AU544" s="98"/>
      <c r="AV544" s="98"/>
      <c r="AW544" s="98"/>
      <c r="AX544" s="98"/>
      <c r="AY544" s="98"/>
    </row>
    <row r="545" spans="1:51" s="5" customFormat="1" ht="13.6" customHeight="1" x14ac:dyDescent="0.3">
      <c r="A545" s="18"/>
      <c r="B545" s="18"/>
      <c r="M545" s="98"/>
      <c r="N545" s="98"/>
      <c r="O545" s="98"/>
      <c r="P545" s="98"/>
      <c r="Q545" s="100" t="s">
        <v>565</v>
      </c>
      <c r="R545" s="100">
        <f t="shared" ref="R545:X545" si="147">INDEX($A$398:$GY$413,$Q541,R$423)</f>
        <v>1.98</v>
      </c>
      <c r="S545" s="100">
        <f t="shared" si="147"/>
        <v>0.73</v>
      </c>
      <c r="T545" s="100">
        <f t="shared" si="147"/>
        <v>26.6</v>
      </c>
      <c r="U545" s="100">
        <f t="shared" si="147"/>
        <v>0.15</v>
      </c>
      <c r="V545" s="100">
        <f t="shared" si="147"/>
        <v>15.2</v>
      </c>
      <c r="W545" s="100">
        <f t="shared" si="147"/>
        <v>0.33</v>
      </c>
      <c r="X545" s="100">
        <f t="shared" si="147"/>
        <v>7.6999999999999999E-2</v>
      </c>
      <c r="Y545" s="100" t="s">
        <v>570</v>
      </c>
      <c r="Z545" s="100" t="s">
        <v>570</v>
      </c>
      <c r="AA545" s="100"/>
      <c r="AB545" s="98"/>
      <c r="AC545" s="98"/>
      <c r="AD545" s="98"/>
      <c r="AE545" s="98"/>
      <c r="AF545" s="99"/>
      <c r="AG545" s="98"/>
      <c r="AH545" s="98"/>
      <c r="AS545" s="98"/>
      <c r="AT545" s="98"/>
      <c r="AU545" s="98"/>
      <c r="AV545" s="98"/>
      <c r="AW545" s="98"/>
      <c r="AX545" s="98"/>
      <c r="AY545" s="98"/>
    </row>
    <row r="546" spans="1:51" s="5" customFormat="1" ht="13.6" customHeight="1" x14ac:dyDescent="0.3">
      <c r="A546" s="18"/>
      <c r="B546" s="18"/>
      <c r="M546" s="98"/>
      <c r="N546" s="98"/>
      <c r="O546" s="98"/>
      <c r="P546" s="98"/>
      <c r="Q546" s="100" t="s">
        <v>566</v>
      </c>
      <c r="R546" s="100">
        <f t="shared" ref="R546:X546" si="148">INDEX($A$398:$GY$413,$Q541,R$424)</f>
        <v>1.93</v>
      </c>
      <c r="S546" s="100">
        <f t="shared" si="148"/>
        <v>0.84</v>
      </c>
      <c r="T546" s="100">
        <f t="shared" si="148"/>
        <v>30.2</v>
      </c>
      <c r="U546" s="100">
        <f t="shared" si="148"/>
        <v>0.54</v>
      </c>
      <c r="V546" s="100">
        <f t="shared" si="148"/>
        <v>10.5</v>
      </c>
      <c r="W546" s="100">
        <f t="shared" si="148"/>
        <v>0.36</v>
      </c>
      <c r="X546" s="100">
        <f t="shared" si="148"/>
        <v>0.05</v>
      </c>
      <c r="Y546" s="100" t="s">
        <v>570</v>
      </c>
      <c r="Z546" s="100" t="s">
        <v>570</v>
      </c>
      <c r="AA546" s="100"/>
      <c r="AB546" s="98"/>
      <c r="AC546" s="98"/>
      <c r="AD546" s="98"/>
      <c r="AE546" s="98"/>
      <c r="AF546" s="99"/>
      <c r="AG546" s="98"/>
      <c r="AH546" s="98"/>
      <c r="AS546" s="98"/>
      <c r="AT546" s="98"/>
      <c r="AU546" s="98"/>
      <c r="AV546" s="98"/>
      <c r="AW546" s="98"/>
      <c r="AX546" s="98"/>
      <c r="AY546" s="98"/>
    </row>
    <row r="547" spans="1:51" s="5" customFormat="1" ht="13.6" customHeight="1" x14ac:dyDescent="0.3">
      <c r="A547" s="18"/>
      <c r="B547" s="18"/>
      <c r="M547" s="98"/>
      <c r="N547" s="98"/>
      <c r="O547" s="98"/>
      <c r="P547" s="98"/>
      <c r="Q547" s="100" t="s">
        <v>567</v>
      </c>
      <c r="R547" s="100">
        <f t="shared" ref="R547:X547" si="149">INDEX($A$398:$GY$413,$Q541,R$425)</f>
        <v>1.91</v>
      </c>
      <c r="S547" s="100">
        <f t="shared" si="149"/>
        <v>0.88</v>
      </c>
      <c r="T547" s="100">
        <f t="shared" si="149"/>
        <v>31.6</v>
      </c>
      <c r="U547" s="100">
        <f t="shared" si="149"/>
        <v>0.66</v>
      </c>
      <c r="V547" s="100">
        <f t="shared" si="149"/>
        <v>4.4000000000000004</v>
      </c>
      <c r="W547" s="100">
        <f t="shared" si="149"/>
        <v>0.36</v>
      </c>
      <c r="X547" s="100">
        <f t="shared" si="149"/>
        <v>0.02</v>
      </c>
      <c r="Y547" s="100" t="s">
        <v>570</v>
      </c>
      <c r="Z547" s="100" t="s">
        <v>570</v>
      </c>
      <c r="AA547" s="100"/>
      <c r="AB547" s="98"/>
      <c r="AC547" s="98"/>
      <c r="AD547" s="98"/>
      <c r="AE547" s="98"/>
      <c r="AF547" s="99"/>
      <c r="AG547" s="98"/>
      <c r="AH547" s="98"/>
      <c r="AS547" s="98"/>
      <c r="AT547" s="98"/>
      <c r="AU547" s="98"/>
      <c r="AV547" s="98"/>
      <c r="AW547" s="98"/>
      <c r="AX547" s="98"/>
      <c r="AY547" s="98"/>
    </row>
    <row r="548" spans="1:51" s="5" customFormat="1" ht="13.6" customHeight="1" x14ac:dyDescent="0.3">
      <c r="A548" s="18"/>
      <c r="B548" s="18"/>
      <c r="M548" s="98"/>
      <c r="N548" s="98"/>
      <c r="O548" s="98"/>
      <c r="P548" s="98"/>
      <c r="Q548" s="100" t="s">
        <v>568</v>
      </c>
      <c r="R548" s="100">
        <f t="shared" ref="R548:Z548" si="150">INDEX($A$398:$GY$413,$Q541,R$426)</f>
        <v>1.9</v>
      </c>
      <c r="S548" s="100">
        <f t="shared" si="150"/>
        <v>0.89</v>
      </c>
      <c r="T548" s="100">
        <f t="shared" si="150"/>
        <v>32.1</v>
      </c>
      <c r="U548" s="100">
        <f t="shared" si="150"/>
        <v>0.76</v>
      </c>
      <c r="V548" s="100">
        <f t="shared" si="150"/>
        <v>4.3</v>
      </c>
      <c r="W548" s="100">
        <f t="shared" si="150"/>
        <v>0.41</v>
      </c>
      <c r="X548" s="100">
        <f t="shared" si="150"/>
        <v>2.1000000000000001E-2</v>
      </c>
      <c r="Y548" s="100">
        <f t="shared" si="150"/>
        <v>3.1</v>
      </c>
      <c r="Z548" s="100">
        <f t="shared" si="150"/>
        <v>1.6E-2</v>
      </c>
      <c r="AA548" s="100"/>
      <c r="AB548" s="98"/>
      <c r="AC548" s="98"/>
      <c r="AD548" s="98"/>
      <c r="AE548" s="98"/>
      <c r="AF548" s="99"/>
      <c r="AG548" s="98"/>
      <c r="AH548" s="98"/>
      <c r="AS548" s="98"/>
      <c r="AT548" s="98"/>
      <c r="AU548" s="98"/>
      <c r="AV548" s="98"/>
      <c r="AW548" s="98"/>
      <c r="AX548" s="98"/>
      <c r="AY548" s="98"/>
    </row>
    <row r="549" spans="1:51" s="5" customFormat="1" ht="13.6" customHeight="1" x14ac:dyDescent="0.3">
      <c r="A549" s="18"/>
      <c r="B549" s="18"/>
      <c r="M549" s="98"/>
      <c r="N549" s="98"/>
      <c r="O549" s="98"/>
      <c r="P549" s="98"/>
      <c r="Q549" s="100" t="s">
        <v>569</v>
      </c>
      <c r="R549" s="100">
        <f t="shared" ref="R549:Z549" si="151">INDEX($A$398:$GY$413,$Q541,R$427)</f>
        <v>1.9</v>
      </c>
      <c r="S549" s="100">
        <f t="shared" si="151"/>
        <v>0.9</v>
      </c>
      <c r="T549" s="100">
        <f t="shared" si="151"/>
        <v>32.6</v>
      </c>
      <c r="U549" s="100">
        <f t="shared" si="151"/>
        <v>0.81</v>
      </c>
      <c r="V549" s="100">
        <f t="shared" si="151"/>
        <v>3.4</v>
      </c>
      <c r="W549" s="100">
        <f t="shared" si="151"/>
        <v>0.41</v>
      </c>
      <c r="X549" s="100">
        <f t="shared" si="151"/>
        <v>1.4E-2</v>
      </c>
      <c r="Y549" s="100">
        <f t="shared" si="151"/>
        <v>2.4</v>
      </c>
      <c r="Z549" s="100">
        <f t="shared" si="151"/>
        <v>0.01</v>
      </c>
      <c r="AA549" s="100"/>
      <c r="AB549" s="98"/>
      <c r="AC549" s="98"/>
      <c r="AD549" s="98"/>
      <c r="AE549" s="98"/>
      <c r="AF549" s="99"/>
      <c r="AG549" s="98"/>
      <c r="AH549" s="98"/>
      <c r="AS549" s="98"/>
      <c r="AT549" s="98"/>
      <c r="AU549" s="98"/>
      <c r="AV549" s="98"/>
      <c r="AW549" s="98"/>
      <c r="AX549" s="98"/>
      <c r="AY549" s="98"/>
    </row>
    <row r="550" spans="1:51" s="5" customFormat="1" ht="13.6" customHeight="1" x14ac:dyDescent="0.3">
      <c r="A550" s="18"/>
      <c r="B550" s="18"/>
      <c r="M550" s="98"/>
      <c r="N550" s="98"/>
      <c r="O550" s="98"/>
      <c r="P550" s="98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98"/>
      <c r="AC550" s="98"/>
      <c r="AD550" s="98"/>
      <c r="AE550" s="98"/>
      <c r="AF550" s="99"/>
      <c r="AG550" s="98"/>
      <c r="AH550" s="98"/>
      <c r="AS550" s="98"/>
      <c r="AT550" s="98"/>
      <c r="AU550" s="98"/>
      <c r="AV550" s="98"/>
      <c r="AW550" s="98"/>
      <c r="AX550" s="98"/>
      <c r="AY550" s="98"/>
    </row>
    <row r="551" spans="1:51" s="5" customFormat="1" ht="13.6" customHeight="1" x14ac:dyDescent="0.3">
      <c r="A551" s="18"/>
      <c r="B551" s="18"/>
      <c r="M551" s="98"/>
      <c r="N551" s="98"/>
      <c r="O551" s="98"/>
      <c r="P551" s="98"/>
      <c r="Q551" s="100">
        <f>Q541+1</f>
        <v>13</v>
      </c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98"/>
      <c r="AC551" s="98"/>
      <c r="AD551" s="98"/>
      <c r="AE551" s="98"/>
      <c r="AF551" s="99"/>
      <c r="AG551" s="98"/>
      <c r="AH551" s="98"/>
      <c r="AS551" s="98"/>
      <c r="AT551" s="98"/>
      <c r="AU551" s="98"/>
      <c r="AV551" s="98"/>
      <c r="AW551" s="98"/>
      <c r="AX551" s="98"/>
      <c r="AY551" s="98"/>
    </row>
    <row r="552" spans="1:51" s="5" customFormat="1" ht="84.8" customHeight="1" x14ac:dyDescent="0.3">
      <c r="A552" s="18"/>
      <c r="B552" s="18"/>
      <c r="M552" s="98"/>
      <c r="N552" s="98"/>
      <c r="O552" s="98"/>
      <c r="P552" s="98"/>
      <c r="Q552" s="125"/>
      <c r="R552" s="104" t="s">
        <v>571</v>
      </c>
      <c r="S552" s="104" t="s">
        <v>22</v>
      </c>
      <c r="T552" s="104" t="s">
        <v>23</v>
      </c>
      <c r="U552" s="104" t="s">
        <v>28</v>
      </c>
      <c r="V552" s="104" t="s">
        <v>531</v>
      </c>
      <c r="W552" s="104" t="s">
        <v>533</v>
      </c>
      <c r="X552" s="104" t="s">
        <v>532</v>
      </c>
      <c r="Y552" s="104" t="s">
        <v>563</v>
      </c>
      <c r="Z552" s="104" t="s">
        <v>561</v>
      </c>
      <c r="AA552" s="100"/>
      <c r="AB552" s="98"/>
      <c r="AC552" s="98"/>
      <c r="AD552" s="98"/>
      <c r="AE552" s="98"/>
      <c r="AF552" s="99"/>
      <c r="AG552" s="98"/>
      <c r="AH552" s="98"/>
      <c r="AS552" s="98"/>
      <c r="AT552" s="98"/>
      <c r="AU552" s="98"/>
      <c r="AV552" s="98"/>
      <c r="AW552" s="98"/>
      <c r="AX552" s="98"/>
      <c r="AY552" s="98"/>
    </row>
    <row r="553" spans="1:51" s="5" customFormat="1" ht="20.95" customHeight="1" x14ac:dyDescent="0.3">
      <c r="A553" s="18"/>
      <c r="B553" s="18"/>
      <c r="M553" s="98"/>
      <c r="N553" s="98"/>
      <c r="O553" s="98"/>
      <c r="P553" s="98"/>
      <c r="Q553" s="125"/>
      <c r="R553" s="105" t="s">
        <v>36</v>
      </c>
      <c r="S553" s="105" t="s">
        <v>38</v>
      </c>
      <c r="T553" s="105" t="s">
        <v>39</v>
      </c>
      <c r="U553" s="105" t="s">
        <v>572</v>
      </c>
      <c r="V553" s="105" t="s">
        <v>41</v>
      </c>
      <c r="W553" s="106" t="s">
        <v>475</v>
      </c>
      <c r="X553" s="105" t="s">
        <v>573</v>
      </c>
      <c r="Y553" s="102" t="s">
        <v>574</v>
      </c>
      <c r="Z553" s="105" t="s">
        <v>573</v>
      </c>
      <c r="AA553" s="100"/>
      <c r="AB553" s="98"/>
      <c r="AC553" s="98"/>
      <c r="AD553" s="98"/>
      <c r="AE553" s="98"/>
      <c r="AF553" s="99"/>
      <c r="AG553" s="98"/>
      <c r="AH553" s="98"/>
      <c r="AS553" s="98"/>
      <c r="AT553" s="98"/>
      <c r="AU553" s="98"/>
      <c r="AV553" s="98"/>
      <c r="AW553" s="98"/>
      <c r="AX553" s="98"/>
      <c r="AY553" s="98"/>
    </row>
    <row r="554" spans="1:51" s="5" customFormat="1" ht="13.6" customHeight="1" x14ac:dyDescent="0.3">
      <c r="A554" s="18"/>
      <c r="B554" s="18"/>
      <c r="M554" s="98"/>
      <c r="N554" s="98"/>
      <c r="O554" s="98"/>
      <c r="P554" s="98"/>
      <c r="Q554" s="100" t="s">
        <v>564</v>
      </c>
      <c r="R554" s="100">
        <f t="shared" ref="R554:X554" si="152">INDEX($A$398:$GY$413,$Q551,R$422)</f>
        <v>1.94</v>
      </c>
      <c r="S554" s="100">
        <f t="shared" si="152"/>
        <v>0.82</v>
      </c>
      <c r="T554" s="100">
        <f t="shared" si="152"/>
        <v>29.3</v>
      </c>
      <c r="U554" s="100">
        <f t="shared" si="152"/>
        <v>0.45</v>
      </c>
      <c r="V554" s="100">
        <f t="shared" si="152"/>
        <v>13.7</v>
      </c>
      <c r="W554" s="100">
        <f t="shared" si="152"/>
        <v>0.37</v>
      </c>
      <c r="X554" s="100">
        <f t="shared" si="152"/>
        <v>5.5E-2</v>
      </c>
      <c r="Y554" s="100" t="s">
        <v>570</v>
      </c>
      <c r="Z554" s="100" t="s">
        <v>570</v>
      </c>
      <c r="AA554" s="100"/>
      <c r="AB554" s="98"/>
      <c r="AC554" s="98"/>
      <c r="AD554" s="98"/>
      <c r="AE554" s="98"/>
      <c r="AF554" s="99"/>
      <c r="AG554" s="98"/>
      <c r="AH554" s="98"/>
      <c r="AS554" s="98"/>
      <c r="AT554" s="98"/>
      <c r="AU554" s="98"/>
      <c r="AV554" s="98"/>
      <c r="AW554" s="98"/>
      <c r="AX554" s="98"/>
      <c r="AY554" s="98"/>
    </row>
    <row r="555" spans="1:51" s="5" customFormat="1" ht="13.6" customHeight="1" x14ac:dyDescent="0.3">
      <c r="A555" s="18"/>
      <c r="B555" s="18"/>
      <c r="M555" s="98"/>
      <c r="N555" s="98"/>
      <c r="O555" s="98"/>
      <c r="P555" s="98"/>
      <c r="Q555" s="100" t="s">
        <v>565</v>
      </c>
      <c r="R555" s="100">
        <f t="shared" ref="R555:X555" si="153">INDEX($A$398:$GY$413,$Q551,R$423)</f>
        <v>1.94</v>
      </c>
      <c r="S555" s="100">
        <f t="shared" si="153"/>
        <v>0.83</v>
      </c>
      <c r="T555" s="100">
        <f t="shared" si="153"/>
        <v>29.9</v>
      </c>
      <c r="U555" s="100">
        <f t="shared" si="153"/>
        <v>0.49</v>
      </c>
      <c r="V555" s="100">
        <f t="shared" si="153"/>
        <v>12.9</v>
      </c>
      <c r="W555" s="100">
        <f t="shared" si="153"/>
        <v>0.36</v>
      </c>
      <c r="X555" s="100">
        <f t="shared" si="153"/>
        <v>5.1999999999999998E-2</v>
      </c>
      <c r="Y555" s="100" t="s">
        <v>570</v>
      </c>
      <c r="Z555" s="100" t="s">
        <v>570</v>
      </c>
      <c r="AA555" s="100"/>
      <c r="AB555" s="98"/>
      <c r="AC555" s="98"/>
      <c r="AD555" s="98"/>
      <c r="AE555" s="98"/>
      <c r="AF555" s="99"/>
      <c r="AG555" s="98"/>
      <c r="AH555" s="98"/>
      <c r="AS555" s="98"/>
      <c r="AT555" s="98"/>
      <c r="AU555" s="98"/>
      <c r="AV555" s="98"/>
      <c r="AW555" s="98"/>
      <c r="AX555" s="98"/>
      <c r="AY555" s="98"/>
    </row>
    <row r="556" spans="1:51" s="5" customFormat="1" ht="13.6" customHeight="1" x14ac:dyDescent="0.3">
      <c r="A556" s="18"/>
      <c r="B556" s="18"/>
      <c r="M556" s="98"/>
      <c r="N556" s="98"/>
      <c r="O556" s="98"/>
      <c r="P556" s="98"/>
      <c r="Q556" s="100" t="s">
        <v>566</v>
      </c>
      <c r="R556" s="100">
        <f t="shared" ref="R556:X556" si="154">INDEX($A$398:$GY$413,$Q551,R$424)</f>
        <v>1.92</v>
      </c>
      <c r="S556" s="100">
        <f t="shared" si="154"/>
        <v>0.88</v>
      </c>
      <c r="T556" s="100">
        <f t="shared" si="154"/>
        <v>31.5</v>
      </c>
      <c r="U556" s="100">
        <f t="shared" si="154"/>
        <v>0.56000000000000005</v>
      </c>
      <c r="V556" s="100">
        <f t="shared" si="154"/>
        <v>10.5</v>
      </c>
      <c r="W556" s="100">
        <f t="shared" si="154"/>
        <v>0.37</v>
      </c>
      <c r="X556" s="100">
        <f t="shared" si="154"/>
        <v>4.1000000000000002E-2</v>
      </c>
      <c r="Y556" s="100" t="s">
        <v>570</v>
      </c>
      <c r="Z556" s="100" t="s">
        <v>570</v>
      </c>
      <c r="AA556" s="100"/>
      <c r="AB556" s="98"/>
      <c r="AC556" s="98"/>
      <c r="AD556" s="98"/>
      <c r="AE556" s="98"/>
      <c r="AF556" s="99"/>
      <c r="AG556" s="98"/>
      <c r="AH556" s="98"/>
      <c r="AS556" s="98"/>
      <c r="AT556" s="98"/>
      <c r="AU556" s="98"/>
      <c r="AV556" s="98"/>
      <c r="AW556" s="98"/>
      <c r="AX556" s="98"/>
      <c r="AY556" s="98"/>
    </row>
    <row r="557" spans="1:51" s="5" customFormat="1" ht="13.6" customHeight="1" x14ac:dyDescent="0.3">
      <c r="A557" s="18"/>
      <c r="B557" s="18"/>
      <c r="M557" s="98"/>
      <c r="N557" s="98"/>
      <c r="O557" s="98"/>
      <c r="P557" s="98"/>
      <c r="Q557" s="100" t="s">
        <v>567</v>
      </c>
      <c r="R557" s="100">
        <f t="shared" ref="R557:X557" si="155">INDEX($A$398:$GY$413,$Q551,R$425)</f>
        <v>1.89</v>
      </c>
      <c r="S557" s="100">
        <f t="shared" si="155"/>
        <v>0.92</v>
      </c>
      <c r="T557" s="100">
        <f t="shared" si="155"/>
        <v>33.1</v>
      </c>
      <c r="U557" s="100">
        <f t="shared" si="155"/>
        <v>0.66</v>
      </c>
      <c r="V557" s="100">
        <f t="shared" si="155"/>
        <v>4.4000000000000004</v>
      </c>
      <c r="W557" s="100">
        <f t="shared" si="155"/>
        <v>0.37</v>
      </c>
      <c r="X557" s="100">
        <f t="shared" si="155"/>
        <v>1.7999999999999999E-2</v>
      </c>
      <c r="Y557" s="100" t="s">
        <v>570</v>
      </c>
      <c r="Z557" s="100" t="s">
        <v>570</v>
      </c>
      <c r="AA557" s="100"/>
      <c r="AB557" s="98"/>
      <c r="AC557" s="98"/>
      <c r="AD557" s="98"/>
      <c r="AE557" s="98"/>
      <c r="AF557" s="99"/>
      <c r="AG557" s="98"/>
      <c r="AH557" s="98"/>
      <c r="AS557" s="98"/>
      <c r="AT557" s="98"/>
      <c r="AU557" s="98"/>
      <c r="AV557" s="98"/>
      <c r="AW557" s="98"/>
      <c r="AX557" s="98"/>
      <c r="AY557" s="98"/>
    </row>
    <row r="558" spans="1:51" s="5" customFormat="1" ht="13.6" customHeight="1" x14ac:dyDescent="0.3">
      <c r="A558" s="18"/>
      <c r="B558" s="18"/>
      <c r="M558" s="98"/>
      <c r="N558" s="98"/>
      <c r="O558" s="98"/>
      <c r="P558" s="98"/>
      <c r="Q558" s="100" t="s">
        <v>568</v>
      </c>
      <c r="R558" s="100">
        <f t="shared" ref="R558:Z558" si="156">INDEX($A$398:$GY$413,$Q551,R$426)</f>
        <v>1.87</v>
      </c>
      <c r="S558" s="100">
        <f t="shared" si="156"/>
        <v>0.98</v>
      </c>
      <c r="T558" s="100">
        <f t="shared" si="156"/>
        <v>35.1</v>
      </c>
      <c r="U558" s="100">
        <f t="shared" si="156"/>
        <v>0.81</v>
      </c>
      <c r="V558" s="100">
        <f t="shared" si="156"/>
        <v>4.4000000000000004</v>
      </c>
      <c r="W558" s="100">
        <f t="shared" si="156"/>
        <v>0.38</v>
      </c>
      <c r="X558" s="100">
        <f t="shared" si="156"/>
        <v>1.7999999999999999E-2</v>
      </c>
      <c r="Y558" s="100">
        <f t="shared" si="156"/>
        <v>3.4</v>
      </c>
      <c r="Z558" s="100">
        <f t="shared" si="156"/>
        <v>1.4999999999999999E-2</v>
      </c>
      <c r="AA558" s="100"/>
      <c r="AB558" s="98"/>
      <c r="AC558" s="98"/>
      <c r="AD558" s="98"/>
      <c r="AE558" s="98"/>
      <c r="AF558" s="99"/>
      <c r="AG558" s="98"/>
      <c r="AH558" s="98"/>
      <c r="AS558" s="98"/>
      <c r="AT558" s="98"/>
      <c r="AU558" s="98"/>
      <c r="AV558" s="98"/>
      <c r="AW558" s="98"/>
      <c r="AX558" s="98"/>
      <c r="AY558" s="98"/>
    </row>
    <row r="559" spans="1:51" s="5" customFormat="1" ht="13.6" customHeight="1" x14ac:dyDescent="0.3">
      <c r="A559" s="18"/>
      <c r="B559" s="18"/>
      <c r="M559" s="98"/>
      <c r="N559" s="98"/>
      <c r="O559" s="98"/>
      <c r="P559" s="98"/>
      <c r="Q559" s="100" t="s">
        <v>569</v>
      </c>
      <c r="R559" s="100">
        <f t="shared" ref="R559:Z559" si="157">INDEX($A$398:$GY$413,$Q551,R$427)</f>
        <v>1.87</v>
      </c>
      <c r="S559" s="100">
        <f t="shared" si="157"/>
        <v>0.98</v>
      </c>
      <c r="T559" s="100">
        <f t="shared" si="157"/>
        <v>35.299999999999997</v>
      </c>
      <c r="U559" s="100">
        <f t="shared" si="157"/>
        <v>0.83</v>
      </c>
      <c r="V559" s="100">
        <f t="shared" si="157"/>
        <v>4</v>
      </c>
      <c r="W559" s="100">
        <f t="shared" si="157"/>
        <v>0.41</v>
      </c>
      <c r="X559" s="100">
        <f t="shared" si="157"/>
        <v>1.4999999999999999E-2</v>
      </c>
      <c r="Y559" s="100">
        <f t="shared" si="157"/>
        <v>2.9</v>
      </c>
      <c r="Z559" s="100">
        <f t="shared" si="157"/>
        <v>1.2999999999999999E-2</v>
      </c>
      <c r="AA559" s="100"/>
      <c r="AB559" s="98"/>
      <c r="AC559" s="98"/>
      <c r="AD559" s="98"/>
      <c r="AE559" s="98"/>
      <c r="AF559" s="99"/>
      <c r="AG559" s="98"/>
      <c r="AH559" s="98"/>
      <c r="AS559" s="98"/>
      <c r="AT559" s="98"/>
      <c r="AU559" s="98"/>
      <c r="AV559" s="98"/>
      <c r="AW559" s="98"/>
      <c r="AX559" s="98"/>
      <c r="AY559" s="98"/>
    </row>
    <row r="560" spans="1:51" s="5" customFormat="1" ht="13.6" customHeight="1" x14ac:dyDescent="0.3">
      <c r="A560" s="18"/>
      <c r="B560" s="18"/>
      <c r="M560" s="98"/>
      <c r="N560" s="98"/>
      <c r="O560" s="98"/>
      <c r="P560" s="98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98"/>
      <c r="AC560" s="98"/>
      <c r="AD560" s="98"/>
      <c r="AE560" s="98"/>
      <c r="AF560" s="99"/>
      <c r="AG560" s="98"/>
      <c r="AH560" s="98"/>
      <c r="AS560" s="98"/>
      <c r="AT560" s="98"/>
      <c r="AU560" s="98"/>
      <c r="AV560" s="98"/>
      <c r="AW560" s="98"/>
      <c r="AX560" s="98"/>
      <c r="AY560" s="98"/>
    </row>
    <row r="561" spans="1:51" s="5" customFormat="1" ht="13.6" customHeight="1" x14ac:dyDescent="0.3">
      <c r="A561" s="18"/>
      <c r="B561" s="18"/>
      <c r="M561" s="98"/>
      <c r="N561" s="98"/>
      <c r="O561" s="98"/>
      <c r="P561" s="98"/>
      <c r="Q561" s="100">
        <f>Q551+1</f>
        <v>14</v>
      </c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98"/>
      <c r="AC561" s="98"/>
      <c r="AD561" s="98"/>
      <c r="AE561" s="98"/>
      <c r="AF561" s="99"/>
      <c r="AG561" s="98"/>
      <c r="AH561" s="98"/>
      <c r="AS561" s="98"/>
      <c r="AT561" s="98"/>
      <c r="AU561" s="98"/>
      <c r="AV561" s="98"/>
      <c r="AW561" s="98"/>
      <c r="AX561" s="98"/>
      <c r="AY561" s="98"/>
    </row>
    <row r="562" spans="1:51" s="5" customFormat="1" ht="84.8" customHeight="1" x14ac:dyDescent="0.3">
      <c r="A562" s="18"/>
      <c r="B562" s="18"/>
      <c r="M562" s="98"/>
      <c r="N562" s="98"/>
      <c r="O562" s="98"/>
      <c r="P562" s="98"/>
      <c r="Q562" s="125"/>
      <c r="R562" s="104" t="s">
        <v>571</v>
      </c>
      <c r="S562" s="104" t="s">
        <v>22</v>
      </c>
      <c r="T562" s="104" t="s">
        <v>23</v>
      </c>
      <c r="U562" s="104" t="s">
        <v>28</v>
      </c>
      <c r="V562" s="104" t="s">
        <v>531</v>
      </c>
      <c r="W562" s="104" t="s">
        <v>533</v>
      </c>
      <c r="X562" s="104" t="s">
        <v>532</v>
      </c>
      <c r="Y562" s="104" t="s">
        <v>563</v>
      </c>
      <c r="Z562" s="104" t="s">
        <v>561</v>
      </c>
      <c r="AA562" s="100"/>
      <c r="AB562" s="98"/>
      <c r="AC562" s="98"/>
      <c r="AD562" s="98"/>
      <c r="AE562" s="98"/>
      <c r="AF562" s="99"/>
      <c r="AG562" s="98"/>
      <c r="AH562" s="98"/>
      <c r="AS562" s="98"/>
      <c r="AT562" s="98"/>
      <c r="AU562" s="98"/>
      <c r="AV562" s="98"/>
      <c r="AW562" s="98"/>
      <c r="AX562" s="98"/>
      <c r="AY562" s="98"/>
    </row>
    <row r="563" spans="1:51" s="5" customFormat="1" ht="20.95" customHeight="1" x14ac:dyDescent="0.3">
      <c r="A563" s="18"/>
      <c r="B563" s="18"/>
      <c r="M563" s="98"/>
      <c r="N563" s="98"/>
      <c r="O563" s="98"/>
      <c r="P563" s="98"/>
      <c r="Q563" s="125"/>
      <c r="R563" s="105" t="s">
        <v>36</v>
      </c>
      <c r="S563" s="105" t="s">
        <v>38</v>
      </c>
      <c r="T563" s="105" t="s">
        <v>39</v>
      </c>
      <c r="U563" s="105" t="s">
        <v>572</v>
      </c>
      <c r="V563" s="105" t="s">
        <v>41</v>
      </c>
      <c r="W563" s="106" t="s">
        <v>475</v>
      </c>
      <c r="X563" s="105" t="s">
        <v>573</v>
      </c>
      <c r="Y563" s="102" t="s">
        <v>574</v>
      </c>
      <c r="Z563" s="105" t="s">
        <v>573</v>
      </c>
      <c r="AA563" s="100"/>
      <c r="AB563" s="98"/>
      <c r="AC563" s="98"/>
      <c r="AD563" s="98"/>
      <c r="AE563" s="98"/>
      <c r="AF563" s="99"/>
      <c r="AG563" s="98"/>
      <c r="AH563" s="98"/>
      <c r="AS563" s="98"/>
      <c r="AT563" s="98"/>
      <c r="AU563" s="98"/>
      <c r="AV563" s="98"/>
      <c r="AW563" s="98"/>
      <c r="AX563" s="98"/>
      <c r="AY563" s="98"/>
    </row>
    <row r="564" spans="1:51" s="5" customFormat="1" ht="13.6" customHeight="1" x14ac:dyDescent="0.3">
      <c r="A564" s="18"/>
      <c r="B564" s="18"/>
      <c r="M564" s="98"/>
      <c r="N564" s="98"/>
      <c r="O564" s="98"/>
      <c r="P564" s="98"/>
      <c r="Q564" s="100" t="s">
        <v>564</v>
      </c>
      <c r="R564" s="100">
        <f t="shared" ref="R564:X564" si="158">INDEX($A$398:$GY$413,$Q561,R$422)</f>
        <v>1.88</v>
      </c>
      <c r="S564" s="100">
        <f t="shared" si="158"/>
        <v>0.89</v>
      </c>
      <c r="T564" s="100">
        <f t="shared" si="158"/>
        <v>29.7</v>
      </c>
      <c r="U564" s="100">
        <f t="shared" si="158"/>
        <v>0.84</v>
      </c>
      <c r="V564" s="100">
        <f t="shared" si="158"/>
        <v>4.9000000000000004</v>
      </c>
      <c r="W564" s="100">
        <f t="shared" si="158"/>
        <v>0.42</v>
      </c>
      <c r="X564" s="100">
        <f t="shared" si="158"/>
        <v>0.02</v>
      </c>
      <c r="Y564" s="100" t="s">
        <v>570</v>
      </c>
      <c r="Z564" s="100" t="s">
        <v>570</v>
      </c>
      <c r="AA564" s="100"/>
      <c r="AB564" s="98"/>
      <c r="AC564" s="98"/>
      <c r="AD564" s="98"/>
      <c r="AE564" s="98"/>
      <c r="AF564" s="99"/>
      <c r="AG564" s="98"/>
      <c r="AH564" s="98"/>
      <c r="AS564" s="98"/>
      <c r="AT564" s="98"/>
      <c r="AU564" s="98"/>
      <c r="AV564" s="98"/>
      <c r="AW564" s="98"/>
      <c r="AX564" s="98"/>
      <c r="AY564" s="98"/>
    </row>
    <row r="565" spans="1:51" s="5" customFormat="1" ht="13.6" customHeight="1" x14ac:dyDescent="0.3">
      <c r="A565" s="18"/>
      <c r="B565" s="18"/>
      <c r="M565" s="98"/>
      <c r="N565" s="98"/>
      <c r="O565" s="98"/>
      <c r="P565" s="98"/>
      <c r="Q565" s="100" t="s">
        <v>565</v>
      </c>
      <c r="R565" s="100">
        <f t="shared" ref="R565:X565" si="159">INDEX($A$398:$GY$413,$Q561,R$423)</f>
        <v>1.92</v>
      </c>
      <c r="S565" s="100">
        <f t="shared" si="159"/>
        <v>0.87</v>
      </c>
      <c r="T565" s="100">
        <f t="shared" si="159"/>
        <v>31.2</v>
      </c>
      <c r="U565" s="100">
        <f t="shared" si="159"/>
        <v>0.96</v>
      </c>
      <c r="V565" s="100">
        <f t="shared" si="159"/>
        <v>4.4000000000000004</v>
      </c>
      <c r="W565" s="100">
        <f t="shared" si="159"/>
        <v>0.44</v>
      </c>
      <c r="X565" s="100">
        <f t="shared" si="159"/>
        <v>1.7000000000000001E-2</v>
      </c>
      <c r="Y565" s="100" t="s">
        <v>570</v>
      </c>
      <c r="Z565" s="100" t="s">
        <v>570</v>
      </c>
      <c r="AA565" s="100"/>
      <c r="AB565" s="98"/>
      <c r="AC565" s="98"/>
      <c r="AD565" s="98"/>
      <c r="AE565" s="98"/>
      <c r="AF565" s="99"/>
      <c r="AG565" s="98"/>
      <c r="AH565" s="98"/>
      <c r="AS565" s="98"/>
      <c r="AT565" s="98"/>
      <c r="AU565" s="98"/>
      <c r="AV565" s="98"/>
      <c r="AW565" s="98"/>
      <c r="AX565" s="98"/>
      <c r="AY565" s="98"/>
    </row>
    <row r="566" spans="1:51" s="5" customFormat="1" ht="13.6" customHeight="1" x14ac:dyDescent="0.3">
      <c r="A566" s="18"/>
      <c r="B566" s="18"/>
      <c r="M566" s="98"/>
      <c r="N566" s="98"/>
      <c r="O566" s="98"/>
      <c r="P566" s="98"/>
      <c r="Q566" s="100" t="s">
        <v>566</v>
      </c>
      <c r="R566" s="100">
        <f t="shared" ref="R566:X566" si="160">INDEX($A$398:$GY$413,$Q561,R$424)</f>
        <v>1.92</v>
      </c>
      <c r="S566" s="100">
        <f t="shared" si="160"/>
        <v>0.87</v>
      </c>
      <c r="T566" s="100">
        <f t="shared" si="160"/>
        <v>31.2</v>
      </c>
      <c r="U566" s="100">
        <f t="shared" si="160"/>
        <v>1</v>
      </c>
      <c r="V566" s="100">
        <f t="shared" si="160"/>
        <v>3.9</v>
      </c>
      <c r="W566" s="100">
        <f t="shared" si="160"/>
        <v>0.4</v>
      </c>
      <c r="X566" s="100">
        <f t="shared" si="160"/>
        <v>1.4E-2</v>
      </c>
      <c r="Y566" s="100" t="s">
        <v>570</v>
      </c>
      <c r="Z566" s="100" t="s">
        <v>570</v>
      </c>
      <c r="AA566" s="100"/>
      <c r="AB566" s="98"/>
      <c r="AC566" s="98"/>
      <c r="AD566" s="98"/>
      <c r="AE566" s="98"/>
      <c r="AF566" s="99"/>
      <c r="AG566" s="98"/>
      <c r="AH566" s="98"/>
      <c r="AS566" s="98"/>
      <c r="AT566" s="98"/>
      <c r="AU566" s="98"/>
      <c r="AV566" s="98"/>
      <c r="AW566" s="98"/>
      <c r="AX566" s="98"/>
      <c r="AY566" s="98"/>
    </row>
    <row r="567" spans="1:51" s="5" customFormat="1" ht="13.6" customHeight="1" x14ac:dyDescent="0.3">
      <c r="A567" s="18"/>
      <c r="B567" s="18"/>
      <c r="M567" s="98"/>
      <c r="N567" s="98"/>
      <c r="O567" s="98"/>
      <c r="P567" s="98"/>
      <c r="Q567" s="100" t="s">
        <v>567</v>
      </c>
      <c r="R567" s="100">
        <f t="shared" ref="R567:X567" si="161">INDEX($A$398:$GY$413,$Q561,R$425)</f>
        <v>1.92</v>
      </c>
      <c r="S567" s="100">
        <f t="shared" si="161"/>
        <v>0.87</v>
      </c>
      <c r="T567" s="100">
        <f t="shared" si="161"/>
        <v>31.3</v>
      </c>
      <c r="U567" s="100">
        <f t="shared" si="161"/>
        <v>1.02</v>
      </c>
      <c r="V567" s="100">
        <f t="shared" si="161"/>
        <v>2.7</v>
      </c>
      <c r="W567" s="100">
        <f t="shared" si="161"/>
        <v>0.41</v>
      </c>
      <c r="X567" s="100">
        <f t="shared" si="161"/>
        <v>8.9999999999999993E-3</v>
      </c>
      <c r="Y567" s="100" t="s">
        <v>570</v>
      </c>
      <c r="Z567" s="100" t="s">
        <v>570</v>
      </c>
      <c r="AA567" s="100"/>
      <c r="AB567" s="98"/>
      <c r="AC567" s="98"/>
      <c r="AD567" s="98"/>
      <c r="AE567" s="98"/>
      <c r="AF567" s="99"/>
      <c r="AG567" s="98"/>
      <c r="AH567" s="98"/>
      <c r="AS567" s="98"/>
      <c r="AT567" s="98"/>
      <c r="AU567" s="98"/>
      <c r="AV567" s="98"/>
      <c r="AW567" s="98"/>
      <c r="AX567" s="98"/>
      <c r="AY567" s="98"/>
    </row>
    <row r="568" spans="1:51" s="5" customFormat="1" ht="13.6" customHeight="1" x14ac:dyDescent="0.3">
      <c r="A568" s="18"/>
      <c r="B568" s="18"/>
      <c r="M568" s="98"/>
      <c r="N568" s="98"/>
      <c r="O568" s="98"/>
      <c r="P568" s="98"/>
      <c r="Q568" s="100" t="s">
        <v>568</v>
      </c>
      <c r="R568" s="100">
        <f t="shared" ref="R568:Z568" si="162">INDEX($A$398:$GY$413,$Q561,R$426)</f>
        <v>1.9</v>
      </c>
      <c r="S568" s="100">
        <f t="shared" si="162"/>
        <v>0.9</v>
      </c>
      <c r="T568" s="100">
        <f t="shared" si="162"/>
        <v>32.200000000000003</v>
      </c>
      <c r="U568" s="100">
        <f t="shared" si="162"/>
        <v>1.08</v>
      </c>
      <c r="V568" s="100">
        <f t="shared" si="162"/>
        <v>2.7</v>
      </c>
      <c r="W568" s="100">
        <f t="shared" si="162"/>
        <v>0.43</v>
      </c>
      <c r="X568" s="100">
        <f t="shared" si="162"/>
        <v>8.9999999999999993E-3</v>
      </c>
      <c r="Y568" s="100">
        <f t="shared" si="162"/>
        <v>2.1</v>
      </c>
      <c r="Z568" s="100">
        <f t="shared" si="162"/>
        <v>6.0000000000000001E-3</v>
      </c>
      <c r="AA568" s="100"/>
      <c r="AB568" s="98"/>
      <c r="AC568" s="98"/>
      <c r="AD568" s="98"/>
      <c r="AE568" s="98"/>
      <c r="AF568" s="99"/>
      <c r="AG568" s="98"/>
      <c r="AH568" s="98"/>
      <c r="AS568" s="98"/>
      <c r="AT568" s="98"/>
      <c r="AU568" s="98"/>
      <c r="AV568" s="98"/>
      <c r="AW568" s="98"/>
      <c r="AX568" s="98"/>
      <c r="AY568" s="98"/>
    </row>
    <row r="569" spans="1:51" s="5" customFormat="1" ht="13.6" customHeight="1" x14ac:dyDescent="0.3">
      <c r="A569" s="18"/>
      <c r="B569" s="18"/>
      <c r="M569" s="98"/>
      <c r="N569" s="98"/>
      <c r="O569" s="98"/>
      <c r="P569" s="98"/>
      <c r="Q569" s="100" t="s">
        <v>569</v>
      </c>
      <c r="R569" s="100">
        <f t="shared" ref="R569:Z569" si="163">INDEX($A$398:$GY$413,$Q561,R$427)</f>
        <v>1.91</v>
      </c>
      <c r="S569" s="100">
        <f t="shared" si="163"/>
        <v>0.9</v>
      </c>
      <c r="T569" s="100">
        <f t="shared" si="163"/>
        <v>32.4</v>
      </c>
      <c r="U569" s="100">
        <f t="shared" si="163"/>
        <v>1.1000000000000001</v>
      </c>
      <c r="V569" s="100">
        <f t="shared" si="163"/>
        <v>2.7</v>
      </c>
      <c r="W569" s="100">
        <f t="shared" si="163"/>
        <v>0.43</v>
      </c>
      <c r="X569" s="100">
        <f t="shared" si="163"/>
        <v>8.0000000000000002E-3</v>
      </c>
      <c r="Y569" s="100">
        <f t="shared" si="163"/>
        <v>1.9</v>
      </c>
      <c r="Z569" s="100">
        <f t="shared" si="163"/>
        <v>5.0000000000000001E-3</v>
      </c>
      <c r="AA569" s="100"/>
      <c r="AB569" s="98"/>
      <c r="AC569" s="98"/>
      <c r="AD569" s="98"/>
      <c r="AE569" s="98"/>
      <c r="AF569" s="99"/>
      <c r="AG569" s="98"/>
      <c r="AH569" s="98"/>
      <c r="AS569" s="98"/>
      <c r="AT569" s="98"/>
      <c r="AU569" s="98"/>
      <c r="AV569" s="98"/>
      <c r="AW569" s="98"/>
      <c r="AX569" s="98"/>
      <c r="AY569" s="98"/>
    </row>
    <row r="570" spans="1:51" s="5" customFormat="1" ht="13.6" customHeight="1" x14ac:dyDescent="0.3">
      <c r="A570" s="18"/>
      <c r="B570" s="18"/>
      <c r="M570" s="98"/>
      <c r="N570" s="98"/>
      <c r="O570" s="98"/>
      <c r="P570" s="98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98"/>
      <c r="AC570" s="98"/>
      <c r="AD570" s="98"/>
      <c r="AE570" s="98"/>
      <c r="AF570" s="99"/>
      <c r="AG570" s="98"/>
      <c r="AH570" s="98"/>
      <c r="AS570" s="98"/>
      <c r="AT570" s="98"/>
      <c r="AU570" s="98"/>
      <c r="AV570" s="98"/>
      <c r="AW570" s="98"/>
      <c r="AX570" s="98"/>
      <c r="AY570" s="98"/>
    </row>
    <row r="571" spans="1:51" s="5" customFormat="1" ht="13.6" customHeight="1" x14ac:dyDescent="0.3">
      <c r="A571" s="18"/>
      <c r="B571" s="18"/>
      <c r="M571" s="98"/>
      <c r="N571" s="98"/>
      <c r="O571" s="98"/>
      <c r="P571" s="98"/>
      <c r="Q571" s="100">
        <f>Q561+1</f>
        <v>15</v>
      </c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98"/>
      <c r="AC571" s="98"/>
      <c r="AD571" s="98"/>
      <c r="AE571" s="98"/>
      <c r="AF571" s="99"/>
      <c r="AG571" s="98"/>
      <c r="AH571" s="98"/>
      <c r="AS571" s="98"/>
      <c r="AT571" s="98"/>
      <c r="AU571" s="98"/>
      <c r="AV571" s="98"/>
      <c r="AW571" s="98"/>
      <c r="AX571" s="98"/>
      <c r="AY571" s="98"/>
    </row>
    <row r="572" spans="1:51" s="5" customFormat="1" ht="84.8" customHeight="1" x14ac:dyDescent="0.3">
      <c r="A572" s="18"/>
      <c r="B572" s="18"/>
      <c r="M572" s="98"/>
      <c r="N572" s="98"/>
      <c r="O572" s="98"/>
      <c r="P572" s="98"/>
      <c r="Q572" s="125"/>
      <c r="R572" s="104" t="s">
        <v>571</v>
      </c>
      <c r="S572" s="104" t="s">
        <v>22</v>
      </c>
      <c r="T572" s="104" t="s">
        <v>23</v>
      </c>
      <c r="U572" s="104" t="s">
        <v>28</v>
      </c>
      <c r="V572" s="104" t="s">
        <v>531</v>
      </c>
      <c r="W572" s="104" t="s">
        <v>533</v>
      </c>
      <c r="X572" s="104" t="s">
        <v>532</v>
      </c>
      <c r="Y572" s="104" t="s">
        <v>563</v>
      </c>
      <c r="Z572" s="104" t="s">
        <v>561</v>
      </c>
      <c r="AA572" s="100"/>
      <c r="AB572" s="98"/>
      <c r="AC572" s="98"/>
      <c r="AD572" s="98"/>
      <c r="AE572" s="98"/>
      <c r="AF572" s="99"/>
      <c r="AG572" s="98"/>
      <c r="AH572" s="98"/>
      <c r="AS572" s="98"/>
      <c r="AT572" s="98"/>
      <c r="AU572" s="98"/>
      <c r="AV572" s="98"/>
      <c r="AW572" s="98"/>
      <c r="AX572" s="98"/>
      <c r="AY572" s="98"/>
    </row>
    <row r="573" spans="1:51" s="5" customFormat="1" ht="20.95" customHeight="1" x14ac:dyDescent="0.3">
      <c r="A573" s="18"/>
      <c r="B573" s="18"/>
      <c r="M573" s="98"/>
      <c r="N573" s="98"/>
      <c r="O573" s="98"/>
      <c r="P573" s="98"/>
      <c r="Q573" s="125"/>
      <c r="R573" s="105" t="s">
        <v>36</v>
      </c>
      <c r="S573" s="105" t="s">
        <v>38</v>
      </c>
      <c r="T573" s="105" t="s">
        <v>39</v>
      </c>
      <c r="U573" s="105" t="s">
        <v>572</v>
      </c>
      <c r="V573" s="105" t="s">
        <v>41</v>
      </c>
      <c r="W573" s="106" t="s">
        <v>475</v>
      </c>
      <c r="X573" s="105" t="s">
        <v>573</v>
      </c>
      <c r="Y573" s="102" t="s">
        <v>574</v>
      </c>
      <c r="Z573" s="105" t="s">
        <v>573</v>
      </c>
      <c r="AA573" s="100"/>
      <c r="AB573" s="98"/>
      <c r="AC573" s="98"/>
      <c r="AD573" s="98"/>
      <c r="AE573" s="98"/>
      <c r="AF573" s="99"/>
      <c r="AG573" s="98"/>
      <c r="AH573" s="98"/>
      <c r="AS573" s="98"/>
      <c r="AT573" s="98"/>
      <c r="AU573" s="98"/>
      <c r="AV573" s="98"/>
      <c r="AW573" s="98"/>
      <c r="AX573" s="98"/>
      <c r="AY573" s="98"/>
    </row>
    <row r="574" spans="1:51" s="5" customFormat="1" ht="13.6" customHeight="1" x14ac:dyDescent="0.3">
      <c r="A574" s="18"/>
      <c r="B574" s="18"/>
      <c r="M574" s="98"/>
      <c r="N574" s="98"/>
      <c r="O574" s="98"/>
      <c r="P574" s="98"/>
      <c r="Q574" s="100" t="s">
        <v>564</v>
      </c>
      <c r="R574" s="100">
        <f t="shared" ref="R574:X574" si="164">INDEX($A$398:$GY$413,$Q571,R$422)</f>
        <v>1.96</v>
      </c>
      <c r="S574" s="100">
        <f t="shared" si="164"/>
        <v>0.67</v>
      </c>
      <c r="T574" s="100">
        <f t="shared" si="164"/>
        <v>21.9</v>
      </c>
      <c r="U574" s="100">
        <f t="shared" si="164"/>
        <v>-0.16</v>
      </c>
      <c r="V574" s="100">
        <f t="shared" si="164"/>
        <v>13.4</v>
      </c>
      <c r="W574" s="100">
        <f t="shared" si="164"/>
        <v>0.23</v>
      </c>
      <c r="X574" s="100">
        <f t="shared" si="164"/>
        <v>4.9000000000000002E-2</v>
      </c>
      <c r="Y574" s="100" t="s">
        <v>570</v>
      </c>
      <c r="Z574" s="100" t="s">
        <v>570</v>
      </c>
      <c r="AA574" s="100"/>
      <c r="AB574" s="98"/>
      <c r="AC574" s="98"/>
      <c r="AD574" s="98"/>
      <c r="AE574" s="98"/>
      <c r="AF574" s="99"/>
      <c r="AG574" s="98"/>
      <c r="AH574" s="98"/>
      <c r="AS574" s="98"/>
      <c r="AT574" s="98"/>
      <c r="AU574" s="98"/>
      <c r="AV574" s="98"/>
      <c r="AW574" s="98"/>
      <c r="AX574" s="98"/>
      <c r="AY574" s="98"/>
    </row>
    <row r="575" spans="1:51" s="5" customFormat="1" ht="13.6" customHeight="1" x14ac:dyDescent="0.3">
      <c r="A575" s="18"/>
      <c r="B575" s="18"/>
      <c r="M575" s="98"/>
      <c r="N575" s="98"/>
      <c r="O575" s="98"/>
      <c r="P575" s="98"/>
      <c r="Q575" s="100" t="s">
        <v>565</v>
      </c>
      <c r="R575" s="100">
        <f t="shared" ref="R575:X575" si="165">INDEX($A$398:$GY$413,$Q571,R$423)</f>
        <v>1.96</v>
      </c>
      <c r="S575" s="100">
        <f t="shared" si="165"/>
        <v>0.74</v>
      </c>
      <c r="T575" s="100">
        <f t="shared" si="165"/>
        <v>27</v>
      </c>
      <c r="U575" s="100">
        <f t="shared" si="165"/>
        <v>0.75</v>
      </c>
      <c r="V575" s="100">
        <f t="shared" si="165"/>
        <v>6.3</v>
      </c>
      <c r="W575" s="100">
        <f t="shared" si="165"/>
        <v>0.31</v>
      </c>
      <c r="X575" s="100">
        <f t="shared" si="165"/>
        <v>2.3E-2</v>
      </c>
      <c r="Y575" s="100" t="s">
        <v>570</v>
      </c>
      <c r="Z575" s="100" t="s">
        <v>570</v>
      </c>
      <c r="AA575" s="100"/>
      <c r="AB575" s="98"/>
      <c r="AC575" s="98"/>
      <c r="AD575" s="98"/>
      <c r="AE575" s="98"/>
      <c r="AF575" s="99"/>
      <c r="AG575" s="98"/>
      <c r="AH575" s="98"/>
      <c r="AS575" s="98"/>
      <c r="AT575" s="98"/>
      <c r="AU575" s="98"/>
      <c r="AV575" s="98"/>
      <c r="AW575" s="98"/>
      <c r="AX575" s="98"/>
      <c r="AY575" s="98"/>
    </row>
    <row r="576" spans="1:51" s="5" customFormat="1" ht="13.6" customHeight="1" x14ac:dyDescent="0.3">
      <c r="A576" s="18"/>
      <c r="B576" s="18"/>
      <c r="M576" s="98"/>
      <c r="N576" s="98"/>
      <c r="O576" s="98"/>
      <c r="P576" s="98"/>
      <c r="Q576" s="100" t="s">
        <v>566</v>
      </c>
      <c r="R576" s="100">
        <f t="shared" ref="R576:X576" si="166">INDEX($A$398:$GY$413,$Q571,R$424)</f>
        <v>1.94</v>
      </c>
      <c r="S576" s="100">
        <f t="shared" si="166"/>
        <v>0.78</v>
      </c>
      <c r="T576" s="100">
        <f t="shared" si="166"/>
        <v>28.4</v>
      </c>
      <c r="U576" s="100">
        <f t="shared" si="166"/>
        <v>1.02</v>
      </c>
      <c r="V576" s="100">
        <f t="shared" si="166"/>
        <v>3.9</v>
      </c>
      <c r="W576" s="100">
        <f t="shared" si="166"/>
        <v>0.33</v>
      </c>
      <c r="X576" s="100">
        <f t="shared" si="166"/>
        <v>1.7000000000000001E-2</v>
      </c>
      <c r="Y576" s="100" t="s">
        <v>570</v>
      </c>
      <c r="Z576" s="100" t="s">
        <v>570</v>
      </c>
      <c r="AA576" s="100"/>
      <c r="AB576" s="98"/>
      <c r="AC576" s="98"/>
      <c r="AD576" s="98"/>
      <c r="AE576" s="98"/>
      <c r="AF576" s="99"/>
      <c r="AG576" s="98"/>
      <c r="AH576" s="98"/>
      <c r="AS576" s="98"/>
      <c r="AT576" s="98"/>
      <c r="AU576" s="98"/>
      <c r="AV576" s="98"/>
      <c r="AW576" s="98"/>
      <c r="AX576" s="98"/>
      <c r="AY576" s="98"/>
    </row>
    <row r="577" spans="1:51" s="5" customFormat="1" ht="13.6" customHeight="1" x14ac:dyDescent="0.3">
      <c r="A577" s="18"/>
      <c r="B577" s="18"/>
      <c r="M577" s="98"/>
      <c r="N577" s="98"/>
      <c r="O577" s="98"/>
      <c r="P577" s="98"/>
      <c r="Q577" s="100" t="s">
        <v>567</v>
      </c>
      <c r="R577" s="100">
        <f t="shared" ref="R577:X577" si="167">INDEX($A$398:$GY$413,$Q571,R$425)</f>
        <v>1.92</v>
      </c>
      <c r="S577" s="100">
        <f t="shared" si="167"/>
        <v>0.81</v>
      </c>
      <c r="T577" s="100">
        <f t="shared" si="167"/>
        <v>29.3</v>
      </c>
      <c r="U577" s="100">
        <f t="shared" si="167"/>
        <v>1.17</v>
      </c>
      <c r="V577" s="100">
        <f t="shared" si="167"/>
        <v>1.9</v>
      </c>
      <c r="W577" s="100">
        <f t="shared" si="167"/>
        <v>0.36</v>
      </c>
      <c r="X577" s="100">
        <f t="shared" si="167"/>
        <v>8.9999999999999993E-3</v>
      </c>
      <c r="Y577" s="100" t="s">
        <v>570</v>
      </c>
      <c r="Z577" s="100" t="s">
        <v>570</v>
      </c>
      <c r="AA577" s="100"/>
      <c r="AB577" s="98"/>
      <c r="AC577" s="98"/>
      <c r="AD577" s="98"/>
      <c r="AE577" s="98"/>
      <c r="AF577" s="99"/>
      <c r="AG577" s="98"/>
      <c r="AH577" s="98"/>
      <c r="AS577" s="98"/>
      <c r="AT577" s="98"/>
      <c r="AU577" s="98"/>
      <c r="AV577" s="98"/>
      <c r="AW577" s="98"/>
      <c r="AX577" s="98"/>
      <c r="AY577" s="98"/>
    </row>
    <row r="578" spans="1:51" s="5" customFormat="1" ht="13.6" customHeight="1" x14ac:dyDescent="0.3">
      <c r="A578" s="18"/>
      <c r="B578" s="18"/>
      <c r="M578" s="98"/>
      <c r="N578" s="98"/>
      <c r="O578" s="98"/>
      <c r="P578" s="98"/>
      <c r="Q578" s="100" t="s">
        <v>568</v>
      </c>
      <c r="R578" s="100">
        <f t="shared" ref="R578:Z578" si="168">INDEX($A$398:$GY$413,$Q571,R$426)</f>
        <v>1.91</v>
      </c>
      <c r="S578" s="100">
        <f t="shared" si="168"/>
        <v>0.82</v>
      </c>
      <c r="T578" s="100">
        <f t="shared" si="168"/>
        <v>29.8</v>
      </c>
      <c r="U578" s="100">
        <f t="shared" si="168"/>
        <v>1.26</v>
      </c>
      <c r="V578" s="100">
        <f t="shared" si="168"/>
        <v>1.9</v>
      </c>
      <c r="W578" s="100">
        <f t="shared" si="168"/>
        <v>0.34</v>
      </c>
      <c r="X578" s="100">
        <f t="shared" si="168"/>
        <v>0.01</v>
      </c>
      <c r="Y578" s="100">
        <f t="shared" si="168"/>
        <v>1.2</v>
      </c>
      <c r="Z578" s="100">
        <f t="shared" si="168"/>
        <v>7.0000000000000001E-3</v>
      </c>
      <c r="AA578" s="100"/>
      <c r="AB578" s="98"/>
      <c r="AC578" s="98"/>
      <c r="AD578" s="98"/>
      <c r="AE578" s="98"/>
      <c r="AF578" s="99"/>
      <c r="AG578" s="98"/>
      <c r="AH578" s="98"/>
      <c r="AS578" s="98"/>
      <c r="AT578" s="98"/>
      <c r="AU578" s="98"/>
      <c r="AV578" s="98"/>
      <c r="AW578" s="98"/>
      <c r="AX578" s="98"/>
      <c r="AY578" s="98"/>
    </row>
    <row r="579" spans="1:51" s="5" customFormat="1" ht="13.6" customHeight="1" x14ac:dyDescent="0.3">
      <c r="A579" s="18"/>
      <c r="B579" s="18"/>
      <c r="M579" s="98"/>
      <c r="N579" s="98"/>
      <c r="O579" s="98"/>
      <c r="P579" s="98"/>
      <c r="Q579" s="100" t="s">
        <v>569</v>
      </c>
      <c r="R579" s="100">
        <f t="shared" ref="R579:Z579" si="169">INDEX($A$398:$GY$413,$Q571,R$427)</f>
        <v>1.92</v>
      </c>
      <c r="S579" s="100">
        <f t="shared" si="169"/>
        <v>0.83</v>
      </c>
      <c r="T579" s="100">
        <f t="shared" si="169"/>
        <v>30.2</v>
      </c>
      <c r="U579" s="100">
        <f t="shared" si="169"/>
        <v>1.33</v>
      </c>
      <c r="V579" s="100">
        <f t="shared" si="169"/>
        <v>1.6</v>
      </c>
      <c r="W579" s="100">
        <f t="shared" si="169"/>
        <v>0.33</v>
      </c>
      <c r="X579" s="100">
        <f t="shared" si="169"/>
        <v>7.0000000000000001E-3</v>
      </c>
      <c r="Y579" s="100">
        <f t="shared" si="169"/>
        <v>1</v>
      </c>
      <c r="Z579" s="100">
        <f t="shared" si="169"/>
        <v>5.0000000000000001E-3</v>
      </c>
      <c r="AA579" s="100"/>
      <c r="AB579" s="98"/>
      <c r="AC579" s="98"/>
      <c r="AD579" s="98"/>
      <c r="AE579" s="98"/>
      <c r="AF579" s="99"/>
      <c r="AG579" s="98"/>
      <c r="AH579" s="98"/>
      <c r="AS579" s="98"/>
      <c r="AT579" s="98"/>
      <c r="AU579" s="98"/>
      <c r="AV579" s="98"/>
      <c r="AW579" s="98"/>
      <c r="AX579" s="98"/>
      <c r="AY579" s="98"/>
    </row>
    <row r="580" spans="1:51" s="5" customFormat="1" ht="13.6" customHeight="1" x14ac:dyDescent="0.3">
      <c r="A580" s="18"/>
      <c r="B580" s="18"/>
      <c r="M580" s="98"/>
      <c r="N580" s="98"/>
      <c r="O580" s="98"/>
      <c r="P580" s="98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98"/>
      <c r="AC580" s="98"/>
      <c r="AD580" s="98"/>
      <c r="AE580" s="98"/>
      <c r="AF580" s="99"/>
      <c r="AG580" s="98"/>
      <c r="AH580" s="98"/>
      <c r="AS580" s="98"/>
      <c r="AT580" s="98"/>
      <c r="AU580" s="98"/>
      <c r="AV580" s="98"/>
      <c r="AW580" s="98"/>
      <c r="AX580" s="98"/>
      <c r="AY580" s="98"/>
    </row>
    <row r="581" spans="1:51" s="5" customFormat="1" ht="13.6" customHeight="1" x14ac:dyDescent="0.3">
      <c r="A581" s="18"/>
      <c r="B581" s="18"/>
      <c r="M581" s="98"/>
      <c r="N581" s="98"/>
      <c r="O581" s="98"/>
      <c r="P581" s="98"/>
      <c r="Q581" s="100">
        <f>Q571+1</f>
        <v>16</v>
      </c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98"/>
      <c r="AC581" s="98"/>
      <c r="AD581" s="98"/>
      <c r="AE581" s="98"/>
      <c r="AF581" s="99"/>
      <c r="AG581" s="98"/>
      <c r="AH581" s="98"/>
      <c r="AS581" s="98"/>
      <c r="AT581" s="98"/>
      <c r="AU581" s="98"/>
      <c r="AV581" s="98"/>
      <c r="AW581" s="98"/>
      <c r="AX581" s="98"/>
      <c r="AY581" s="98"/>
    </row>
    <row r="582" spans="1:51" s="5" customFormat="1" ht="84.8" customHeight="1" x14ac:dyDescent="0.3">
      <c r="A582" s="18"/>
      <c r="B582" s="18"/>
      <c r="M582" s="98"/>
      <c r="N582" s="98"/>
      <c r="O582" s="98"/>
      <c r="P582" s="98"/>
      <c r="Q582" s="125"/>
      <c r="R582" s="104" t="s">
        <v>571</v>
      </c>
      <c r="S582" s="104" t="s">
        <v>22</v>
      </c>
      <c r="T582" s="104" t="s">
        <v>23</v>
      </c>
      <c r="U582" s="104" t="s">
        <v>28</v>
      </c>
      <c r="V582" s="104" t="s">
        <v>531</v>
      </c>
      <c r="W582" s="104" t="s">
        <v>533</v>
      </c>
      <c r="X582" s="104" t="s">
        <v>532</v>
      </c>
      <c r="Y582" s="104" t="s">
        <v>563</v>
      </c>
      <c r="Z582" s="104" t="s">
        <v>561</v>
      </c>
      <c r="AA582" s="100"/>
      <c r="AB582" s="98"/>
      <c r="AC582" s="98"/>
      <c r="AD582" s="98"/>
      <c r="AE582" s="98"/>
      <c r="AF582" s="99"/>
      <c r="AG582" s="98"/>
      <c r="AH582" s="98"/>
      <c r="AS582" s="98"/>
      <c r="AT582" s="98"/>
      <c r="AU582" s="98"/>
      <c r="AV582" s="98"/>
      <c r="AW582" s="98"/>
      <c r="AX582" s="98"/>
      <c r="AY582" s="98"/>
    </row>
    <row r="583" spans="1:51" s="5" customFormat="1" ht="20.95" customHeight="1" x14ac:dyDescent="0.3">
      <c r="A583" s="18"/>
      <c r="B583" s="18"/>
      <c r="M583" s="98"/>
      <c r="N583" s="98"/>
      <c r="O583" s="98"/>
      <c r="P583" s="98"/>
      <c r="Q583" s="125"/>
      <c r="R583" s="105" t="s">
        <v>36</v>
      </c>
      <c r="S583" s="105" t="s">
        <v>38</v>
      </c>
      <c r="T583" s="105" t="s">
        <v>39</v>
      </c>
      <c r="U583" s="105" t="s">
        <v>572</v>
      </c>
      <c r="V583" s="105" t="s">
        <v>41</v>
      </c>
      <c r="W583" s="106" t="s">
        <v>475</v>
      </c>
      <c r="X583" s="105" t="s">
        <v>573</v>
      </c>
      <c r="Y583" s="102" t="s">
        <v>574</v>
      </c>
      <c r="Z583" s="105" t="s">
        <v>573</v>
      </c>
      <c r="AA583" s="100"/>
      <c r="AB583" s="98"/>
      <c r="AC583" s="98"/>
      <c r="AD583" s="98"/>
      <c r="AE583" s="98"/>
      <c r="AF583" s="99"/>
      <c r="AG583" s="98"/>
      <c r="AH583" s="98"/>
      <c r="AS583" s="98"/>
      <c r="AT583" s="98"/>
      <c r="AU583" s="98"/>
      <c r="AV583" s="98"/>
      <c r="AW583" s="98"/>
      <c r="AX583" s="98"/>
      <c r="AY583" s="98"/>
    </row>
    <row r="584" spans="1:51" s="5" customFormat="1" ht="13.6" customHeight="1" x14ac:dyDescent="0.3">
      <c r="A584" s="18"/>
      <c r="B584" s="18"/>
      <c r="M584" s="98"/>
      <c r="N584" s="98"/>
      <c r="O584" s="98"/>
      <c r="P584" s="98"/>
      <c r="Q584" s="100" t="s">
        <v>564</v>
      </c>
      <c r="R584" s="100">
        <f t="shared" ref="R584:X584" si="170">INDEX($A$398:$GY$413,$Q581,R$422)</f>
        <v>1.92</v>
      </c>
      <c r="S584" s="100">
        <f t="shared" si="170"/>
        <v>0.6</v>
      </c>
      <c r="T584" s="100">
        <f t="shared" si="170"/>
        <v>15.5</v>
      </c>
      <c r="U584" s="100">
        <f t="shared" si="170"/>
        <v>-0.48</v>
      </c>
      <c r="V584" s="100">
        <f t="shared" si="170"/>
        <v>22.5</v>
      </c>
      <c r="W584" s="100">
        <f t="shared" si="170"/>
        <v>0.27</v>
      </c>
      <c r="X584" s="100">
        <f t="shared" si="170"/>
        <v>8.2000000000000003E-2</v>
      </c>
      <c r="Y584" s="100" t="s">
        <v>570</v>
      </c>
      <c r="Z584" s="100" t="s">
        <v>570</v>
      </c>
      <c r="AA584" s="100"/>
      <c r="AB584" s="98"/>
      <c r="AC584" s="98"/>
      <c r="AD584" s="98"/>
      <c r="AE584" s="98"/>
      <c r="AF584" s="99"/>
      <c r="AG584" s="98"/>
      <c r="AH584" s="98"/>
      <c r="AS584" s="98"/>
      <c r="AT584" s="98"/>
      <c r="AU584" s="98"/>
      <c r="AV584" s="98"/>
      <c r="AW584" s="98"/>
      <c r="AX584" s="98"/>
      <c r="AY584" s="98"/>
    </row>
    <row r="585" spans="1:51" s="5" customFormat="1" ht="13.6" customHeight="1" x14ac:dyDescent="0.3">
      <c r="A585" s="18"/>
      <c r="B585" s="18"/>
      <c r="M585" s="98"/>
      <c r="N585" s="98"/>
      <c r="O585" s="98"/>
      <c r="P585" s="98"/>
      <c r="Q585" s="100" t="s">
        <v>565</v>
      </c>
      <c r="R585" s="100">
        <f t="shared" ref="R585:X585" si="171">INDEX($A$398:$GY$413,$Q581,R$423)</f>
        <v>1.84</v>
      </c>
      <c r="S585" s="100">
        <f t="shared" si="171"/>
        <v>0.94</v>
      </c>
      <c r="T585" s="100">
        <f t="shared" si="171"/>
        <v>34.5</v>
      </c>
      <c r="U585" s="100">
        <f t="shared" si="171"/>
        <v>0.72</v>
      </c>
      <c r="V585" s="100">
        <f t="shared" si="171"/>
        <v>4.8</v>
      </c>
      <c r="W585" s="100">
        <f t="shared" si="171"/>
        <v>0.39</v>
      </c>
      <c r="X585" s="100">
        <f t="shared" si="171"/>
        <v>2.1999999999999999E-2</v>
      </c>
      <c r="Y585" s="100" t="s">
        <v>570</v>
      </c>
      <c r="Z585" s="100" t="s">
        <v>570</v>
      </c>
      <c r="AA585" s="100"/>
      <c r="AB585" s="98"/>
      <c r="AC585" s="98"/>
      <c r="AD585" s="98"/>
      <c r="AE585" s="98"/>
      <c r="AF585" s="99"/>
      <c r="AG585" s="98"/>
      <c r="AH585" s="98"/>
      <c r="AS585" s="98"/>
      <c r="AT585" s="98"/>
      <c r="AU585" s="98"/>
      <c r="AV585" s="98"/>
      <c r="AW585" s="98"/>
      <c r="AX585" s="98"/>
      <c r="AY585" s="98"/>
    </row>
    <row r="586" spans="1:51" s="5" customFormat="1" ht="13.6" customHeight="1" x14ac:dyDescent="0.3">
      <c r="A586" s="18"/>
      <c r="B586" s="18"/>
      <c r="M586" s="98"/>
      <c r="N586" s="98"/>
      <c r="O586" s="98"/>
      <c r="P586" s="98"/>
      <c r="Q586" s="100" t="s">
        <v>566</v>
      </c>
      <c r="R586" s="100">
        <f t="shared" ref="R586:X586" si="172">INDEX($A$398:$GY$413,$Q581,R$424)</f>
        <v>1.8</v>
      </c>
      <c r="S586" s="100">
        <f t="shared" si="172"/>
        <v>1.05</v>
      </c>
      <c r="T586" s="100">
        <f t="shared" si="172"/>
        <v>38.5</v>
      </c>
      <c r="U586" s="100">
        <f t="shared" si="172"/>
        <v>0.98</v>
      </c>
      <c r="V586" s="100">
        <f t="shared" si="172"/>
        <v>3.2</v>
      </c>
      <c r="W586" s="100">
        <f t="shared" si="172"/>
        <v>0.44</v>
      </c>
      <c r="X586" s="100">
        <f t="shared" si="172"/>
        <v>1.4999999999999999E-2</v>
      </c>
      <c r="Y586" s="100" t="s">
        <v>570</v>
      </c>
      <c r="Z586" s="100" t="s">
        <v>570</v>
      </c>
      <c r="AA586" s="100"/>
      <c r="AB586" s="98"/>
      <c r="AC586" s="98"/>
      <c r="AD586" s="98"/>
      <c r="AE586" s="98"/>
      <c r="AF586" s="99"/>
      <c r="AG586" s="98"/>
      <c r="AH586" s="98"/>
      <c r="AS586" s="98"/>
      <c r="AT586" s="98"/>
      <c r="AU586" s="98"/>
      <c r="AV586" s="98"/>
      <c r="AW586" s="98"/>
      <c r="AX586" s="98"/>
      <c r="AY586" s="98"/>
    </row>
    <row r="587" spans="1:51" s="5" customFormat="1" ht="13.6" customHeight="1" x14ac:dyDescent="0.3">
      <c r="A587" s="18"/>
      <c r="B587" s="18"/>
      <c r="M587" s="98"/>
      <c r="N587" s="98"/>
      <c r="O587" s="98"/>
      <c r="P587" s="98"/>
      <c r="Q587" s="100" t="s">
        <v>567</v>
      </c>
      <c r="R587" s="100">
        <f t="shared" ref="R587:X587" si="173">INDEX($A$398:$GY$413,$Q581,R$425)</f>
        <v>1.78</v>
      </c>
      <c r="S587" s="100">
        <f t="shared" si="173"/>
        <v>1.1000000000000001</v>
      </c>
      <c r="T587" s="100">
        <f t="shared" si="173"/>
        <v>40.4</v>
      </c>
      <c r="U587" s="100">
        <f t="shared" si="173"/>
        <v>1.0900000000000001</v>
      </c>
      <c r="V587" s="100">
        <f t="shared" si="173"/>
        <v>1.5</v>
      </c>
      <c r="W587" s="100">
        <f t="shared" si="173"/>
        <v>0.42</v>
      </c>
      <c r="X587" s="100">
        <f t="shared" si="173"/>
        <v>6.0000000000000001E-3</v>
      </c>
      <c r="Y587" s="100" t="s">
        <v>570</v>
      </c>
      <c r="Z587" s="100" t="s">
        <v>570</v>
      </c>
      <c r="AA587" s="100"/>
      <c r="AB587" s="98"/>
      <c r="AC587" s="98"/>
      <c r="AD587" s="98"/>
      <c r="AE587" s="98"/>
      <c r="AF587" s="99"/>
      <c r="AG587" s="98"/>
      <c r="AH587" s="98"/>
      <c r="AS587" s="98"/>
      <c r="AT587" s="98"/>
      <c r="AU587" s="98"/>
      <c r="AV587" s="98"/>
      <c r="AW587" s="98"/>
      <c r="AX587" s="98"/>
      <c r="AY587" s="98"/>
    </row>
    <row r="588" spans="1:51" s="5" customFormat="1" ht="13.6" customHeight="1" x14ac:dyDescent="0.3">
      <c r="A588" s="18"/>
      <c r="B588" s="18"/>
      <c r="M588" s="98"/>
      <c r="N588" s="98"/>
      <c r="O588" s="98"/>
      <c r="P588" s="98"/>
      <c r="Q588" s="100" t="s">
        <v>568</v>
      </c>
      <c r="R588" s="100">
        <f t="shared" ref="R588:Z588" si="174">INDEX($A$398:$GY$413,$Q581,R$426)</f>
        <v>1.76</v>
      </c>
      <c r="S588" s="100">
        <f t="shared" si="174"/>
        <v>1.1399999999999999</v>
      </c>
      <c r="T588" s="100">
        <f t="shared" si="174"/>
        <v>41.9</v>
      </c>
      <c r="U588" s="100">
        <f t="shared" si="174"/>
        <v>1.19</v>
      </c>
      <c r="V588" s="100">
        <f t="shared" si="174"/>
        <v>1.6</v>
      </c>
      <c r="W588" s="100">
        <f t="shared" si="174"/>
        <v>0.42</v>
      </c>
      <c r="X588" s="100">
        <f t="shared" si="174"/>
        <v>6.0000000000000001E-3</v>
      </c>
      <c r="Y588" s="100">
        <f t="shared" si="174"/>
        <v>1</v>
      </c>
      <c r="Z588" s="100">
        <f t="shared" si="174"/>
        <v>3.0000000000000001E-3</v>
      </c>
      <c r="AA588" s="100"/>
      <c r="AB588" s="98"/>
      <c r="AC588" s="98"/>
      <c r="AD588" s="98"/>
      <c r="AE588" s="98"/>
      <c r="AF588" s="99"/>
      <c r="AG588" s="98"/>
      <c r="AH588" s="98"/>
      <c r="AS588" s="98"/>
      <c r="AT588" s="98"/>
      <c r="AU588" s="98"/>
      <c r="AV588" s="98"/>
      <c r="AW588" s="98"/>
      <c r="AX588" s="98"/>
      <c r="AY588" s="98"/>
    </row>
    <row r="589" spans="1:51" s="5" customFormat="1" ht="13.6" customHeight="1" x14ac:dyDescent="0.3">
      <c r="A589" s="18"/>
      <c r="B589" s="18"/>
      <c r="M589" s="98"/>
      <c r="N589" s="98"/>
      <c r="O589" s="98"/>
      <c r="P589" s="98"/>
      <c r="Q589" s="100" t="s">
        <v>569</v>
      </c>
      <c r="R589" s="100">
        <f t="shared" ref="R589:Z589" si="175">INDEX($A$398:$GY$413,$Q581,R$427)</f>
        <v>1.76</v>
      </c>
      <c r="S589" s="100">
        <f t="shared" si="175"/>
        <v>1.1599999999999999</v>
      </c>
      <c r="T589" s="100">
        <f t="shared" si="175"/>
        <v>42.9</v>
      </c>
      <c r="U589" s="100">
        <f t="shared" si="175"/>
        <v>1.26</v>
      </c>
      <c r="V589" s="100">
        <f t="shared" si="175"/>
        <v>0.9</v>
      </c>
      <c r="W589" s="100">
        <f t="shared" si="175"/>
        <v>0.43</v>
      </c>
      <c r="X589" s="100">
        <f t="shared" si="175"/>
        <v>3.0000000000000001E-3</v>
      </c>
      <c r="Y589" s="100">
        <f t="shared" si="175"/>
        <v>0.5</v>
      </c>
      <c r="Z589" s="100">
        <f t="shared" si="175"/>
        <v>2E-3</v>
      </c>
      <c r="AA589" s="100"/>
      <c r="AB589" s="98"/>
      <c r="AC589" s="98"/>
      <c r="AD589" s="98"/>
      <c r="AE589" s="98"/>
      <c r="AF589" s="99"/>
      <c r="AG589" s="98"/>
      <c r="AH589" s="98"/>
      <c r="AS589" s="98"/>
      <c r="AT589" s="98"/>
      <c r="AU589" s="98"/>
      <c r="AV589" s="98"/>
      <c r="AW589" s="98"/>
      <c r="AX589" s="98"/>
      <c r="AY589" s="98"/>
    </row>
    <row r="590" spans="1:51" s="5" customFormat="1" ht="13.6" customHeight="1" x14ac:dyDescent="0.3">
      <c r="A590" s="18"/>
      <c r="B590" s="18"/>
      <c r="M590" s="98"/>
      <c r="N590" s="98"/>
      <c r="O590" s="98"/>
      <c r="P590" s="98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98"/>
      <c r="AC590" s="98"/>
      <c r="AD590" s="98"/>
      <c r="AE590" s="98"/>
      <c r="AF590" s="99"/>
      <c r="AG590" s="98"/>
      <c r="AH590" s="98"/>
      <c r="AS590" s="98"/>
      <c r="AT590" s="98"/>
      <c r="AU590" s="98"/>
      <c r="AV590" s="98"/>
      <c r="AW590" s="98"/>
      <c r="AX590" s="98"/>
      <c r="AY590" s="98"/>
    </row>
    <row r="591" spans="1:51" s="5" customFormat="1" ht="13.6" customHeight="1" x14ac:dyDescent="0.3">
      <c r="A591" s="18"/>
      <c r="B591" s="18"/>
      <c r="M591" s="98"/>
      <c r="N591" s="98"/>
      <c r="O591" s="98"/>
      <c r="P591" s="98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98"/>
      <c r="AC591" s="98"/>
      <c r="AD591" s="98"/>
      <c r="AE591" s="98"/>
      <c r="AF591" s="99"/>
      <c r="AG591" s="98"/>
      <c r="AH591" s="98"/>
      <c r="AS591" s="98"/>
      <c r="AT591" s="98"/>
      <c r="AU591" s="98"/>
      <c r="AV591" s="98"/>
      <c r="AW591" s="98"/>
      <c r="AX591" s="98"/>
      <c r="AY591" s="98"/>
    </row>
    <row r="592" spans="1:51" s="5" customFormat="1" ht="13.6" customHeight="1" x14ac:dyDescent="0.3">
      <c r="A592" s="18"/>
      <c r="B592" s="18"/>
      <c r="M592" s="98"/>
      <c r="N592" s="98"/>
      <c r="O592" s="98"/>
      <c r="P592" s="98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98"/>
      <c r="AC592" s="98"/>
      <c r="AD592" s="98"/>
      <c r="AE592" s="98"/>
      <c r="AF592" s="99"/>
      <c r="AG592" s="98"/>
      <c r="AH592" s="98"/>
      <c r="AS592" s="98"/>
      <c r="AT592" s="98"/>
      <c r="AU592" s="98"/>
      <c r="AV592" s="98"/>
      <c r="AW592" s="98"/>
      <c r="AX592" s="98"/>
      <c r="AY592" s="98"/>
    </row>
    <row r="593" spans="1:51" s="5" customFormat="1" ht="13.6" customHeight="1" x14ac:dyDescent="0.3">
      <c r="A593" s="18"/>
      <c r="B593" s="18"/>
      <c r="M593" s="98"/>
      <c r="N593" s="98"/>
      <c r="O593" s="98"/>
      <c r="P593" s="98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98"/>
      <c r="AC593" s="98"/>
      <c r="AD593" s="98"/>
      <c r="AE593" s="98"/>
      <c r="AF593" s="99"/>
      <c r="AG593" s="98"/>
      <c r="AH593" s="98"/>
      <c r="AS593" s="98"/>
      <c r="AT593" s="98"/>
      <c r="AU593" s="98"/>
      <c r="AV593" s="98"/>
      <c r="AW593" s="98"/>
      <c r="AX593" s="98"/>
      <c r="AY593" s="98"/>
    </row>
    <row r="594" spans="1:51" s="5" customFormat="1" ht="145.5" customHeight="1" x14ac:dyDescent="0.3">
      <c r="A594" s="18"/>
      <c r="B594" s="18"/>
      <c r="M594" s="98"/>
      <c r="N594" s="98"/>
      <c r="O594" s="98"/>
      <c r="P594" s="98"/>
      <c r="Q594" s="98"/>
      <c r="R594" s="108"/>
      <c r="S594" s="108"/>
      <c r="T594" s="108"/>
      <c r="U594" s="108"/>
      <c r="V594" s="108"/>
      <c r="W594" s="108"/>
      <c r="X594" s="108"/>
      <c r="Y594" s="108"/>
      <c r="Z594" s="108"/>
      <c r="AA594" s="98"/>
      <c r="AB594" s="101"/>
      <c r="AC594" s="101"/>
      <c r="AD594" s="101"/>
      <c r="AE594" s="101"/>
      <c r="AF594" s="101"/>
      <c r="AG594" s="101"/>
      <c r="AH594" s="101"/>
      <c r="AI594" s="9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98"/>
      <c r="AT594" s="98"/>
      <c r="AU594" s="98"/>
      <c r="AV594" s="98"/>
      <c r="AW594" s="98"/>
      <c r="AX594" s="98"/>
      <c r="AY594" s="98"/>
    </row>
    <row r="595" spans="1:51" s="5" customFormat="1" ht="13.6" customHeight="1" x14ac:dyDescent="0.3">
      <c r="A595" s="18"/>
      <c r="B595" s="18"/>
      <c r="M595" s="98"/>
      <c r="N595" s="98"/>
      <c r="O595" s="98"/>
      <c r="P595" s="98"/>
      <c r="Q595" s="98"/>
      <c r="R595" s="102" t="s">
        <v>36</v>
      </c>
      <c r="S595" s="102" t="s">
        <v>38</v>
      </c>
      <c r="T595" s="102" t="s">
        <v>39</v>
      </c>
      <c r="U595" s="102" t="s">
        <v>522</v>
      </c>
      <c r="V595" s="102" t="s">
        <v>41</v>
      </c>
      <c r="W595" s="107" t="s">
        <v>575</v>
      </c>
      <c r="X595" s="102" t="s">
        <v>530</v>
      </c>
      <c r="Y595" s="102" t="s">
        <v>574</v>
      </c>
      <c r="Z595" s="102" t="s">
        <v>530</v>
      </c>
      <c r="AA595" s="98"/>
      <c r="AB595" s="102"/>
      <c r="AC595" s="102"/>
      <c r="AD595" s="102"/>
      <c r="AE595" s="102"/>
      <c r="AF595" s="102"/>
      <c r="AG595" s="102"/>
      <c r="AH595" s="102"/>
      <c r="AI595" s="98"/>
      <c r="AJ595" s="102"/>
      <c r="AK595" s="102"/>
      <c r="AL595" s="102"/>
      <c r="AM595" s="102"/>
      <c r="AN595" s="102"/>
      <c r="AO595" s="107"/>
      <c r="AP595" s="102"/>
      <c r="AQ595" s="102"/>
      <c r="AR595" s="102"/>
      <c r="AS595" s="98"/>
      <c r="AT595" s="98"/>
      <c r="AU595" s="98"/>
      <c r="AV595" s="98"/>
      <c r="AW595" s="98"/>
      <c r="AX595" s="98"/>
      <c r="AY595" s="98"/>
    </row>
    <row r="596" spans="1:51" s="5" customFormat="1" ht="13.6" customHeight="1" x14ac:dyDescent="0.3">
      <c r="A596" s="18"/>
      <c r="B596" s="18"/>
      <c r="M596" s="98"/>
      <c r="N596" s="98"/>
      <c r="O596" s="98"/>
      <c r="P596" s="98"/>
      <c r="Q596" s="98" t="s">
        <v>564</v>
      </c>
      <c r="R596" s="98">
        <v>18</v>
      </c>
      <c r="S596" s="98">
        <v>21</v>
      </c>
      <c r="T596" s="98">
        <v>22</v>
      </c>
      <c r="U596" s="98">
        <v>27</v>
      </c>
      <c r="V596" s="98">
        <v>36</v>
      </c>
      <c r="W596" s="98">
        <v>37</v>
      </c>
      <c r="X596" s="98">
        <v>38</v>
      </c>
      <c r="Y596" s="98" t="s">
        <v>570</v>
      </c>
      <c r="Z596" s="98" t="s">
        <v>570</v>
      </c>
      <c r="AA596" s="98"/>
      <c r="AB596" s="98"/>
      <c r="AC596" s="98"/>
      <c r="AD596" s="98"/>
      <c r="AE596" s="98"/>
      <c r="AF596" s="99"/>
      <c r="AG596" s="98"/>
      <c r="AH596" s="98"/>
      <c r="AI596" s="98"/>
      <c r="AJ596" s="98"/>
      <c r="AK596" s="98"/>
      <c r="AL596" s="98"/>
      <c r="AM596" s="98"/>
      <c r="AN596" s="98"/>
      <c r="AO596" s="98"/>
      <c r="AP596" s="98"/>
      <c r="AQ596" s="98"/>
      <c r="AR596" s="98"/>
      <c r="AS596" s="98"/>
      <c r="AT596" s="98"/>
      <c r="AU596" s="98"/>
      <c r="AV596" s="98"/>
      <c r="AW596" s="98"/>
      <c r="AX596" s="98"/>
      <c r="AY596" s="98"/>
    </row>
    <row r="597" spans="1:51" s="5" customFormat="1" ht="13.6" customHeight="1" x14ac:dyDescent="0.3">
      <c r="A597" s="18"/>
      <c r="B597" s="18"/>
      <c r="M597" s="98"/>
      <c r="N597" s="98"/>
      <c r="O597" s="98"/>
      <c r="P597" s="98"/>
      <c r="Q597" s="98" t="s">
        <v>565</v>
      </c>
      <c r="R597" s="98">
        <v>51</v>
      </c>
      <c r="S597" s="98">
        <v>54</v>
      </c>
      <c r="T597" s="98">
        <v>55</v>
      </c>
      <c r="U597" s="98">
        <v>60</v>
      </c>
      <c r="V597" s="98">
        <v>63</v>
      </c>
      <c r="W597" s="98">
        <v>64</v>
      </c>
      <c r="X597" s="98">
        <v>65</v>
      </c>
      <c r="Y597" s="98" t="s">
        <v>570</v>
      </c>
      <c r="Z597" s="98" t="s">
        <v>570</v>
      </c>
      <c r="AA597" s="98"/>
      <c r="AB597" s="98"/>
      <c r="AC597" s="98"/>
      <c r="AD597" s="98"/>
      <c r="AE597" s="98"/>
      <c r="AF597" s="99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</row>
    <row r="598" spans="1:51" s="5" customFormat="1" ht="13.6" customHeight="1" x14ac:dyDescent="0.3">
      <c r="A598" s="18"/>
      <c r="B598" s="18"/>
      <c r="M598" s="98"/>
      <c r="N598" s="98"/>
      <c r="O598" s="98"/>
      <c r="P598" s="98"/>
      <c r="Q598" s="98" t="s">
        <v>566</v>
      </c>
      <c r="R598" s="98">
        <v>102</v>
      </c>
      <c r="S598" s="98">
        <v>105</v>
      </c>
      <c r="T598" s="98">
        <v>106</v>
      </c>
      <c r="U598" s="98">
        <v>111</v>
      </c>
      <c r="V598" s="98">
        <v>114</v>
      </c>
      <c r="W598" s="98">
        <v>115</v>
      </c>
      <c r="X598" s="98">
        <v>116</v>
      </c>
      <c r="Y598" s="98" t="s">
        <v>570</v>
      </c>
      <c r="Z598" s="98" t="s">
        <v>570</v>
      </c>
      <c r="AA598" s="98"/>
      <c r="AB598" s="98"/>
      <c r="AC598" s="98"/>
      <c r="AD598" s="98"/>
      <c r="AE598" s="98"/>
      <c r="AF598" s="99"/>
      <c r="AG598" s="98"/>
      <c r="AH598" s="98"/>
      <c r="AI598" s="98"/>
      <c r="AJ598" s="98"/>
      <c r="AK598" s="98"/>
      <c r="AL598" s="98"/>
      <c r="AM598" s="98"/>
      <c r="AN598" s="98"/>
      <c r="AO598" s="98"/>
      <c r="AP598" s="98"/>
      <c r="AQ598" s="98"/>
      <c r="AR598" s="98"/>
      <c r="AS598" s="98"/>
      <c r="AT598" s="98"/>
      <c r="AU598" s="98"/>
      <c r="AV598" s="98"/>
      <c r="AW598" s="98"/>
      <c r="AX598" s="98"/>
      <c r="AY598" s="98"/>
    </row>
    <row r="599" spans="1:51" s="5" customFormat="1" ht="13.6" customHeight="1" x14ac:dyDescent="0.3">
      <c r="A599" s="18"/>
      <c r="B599" s="18"/>
      <c r="M599" s="98"/>
      <c r="N599" s="98"/>
      <c r="O599" s="98"/>
      <c r="P599" s="98"/>
      <c r="Q599" s="98" t="s">
        <v>567</v>
      </c>
      <c r="R599" s="98">
        <v>129</v>
      </c>
      <c r="S599" s="98">
        <v>132</v>
      </c>
      <c r="T599" s="98">
        <v>133</v>
      </c>
      <c r="U599" s="98">
        <v>138</v>
      </c>
      <c r="V599" s="98">
        <v>141</v>
      </c>
      <c r="W599" s="98">
        <v>142</v>
      </c>
      <c r="X599" s="98">
        <v>143</v>
      </c>
      <c r="Y599" s="98" t="s">
        <v>570</v>
      </c>
      <c r="Z599" s="98" t="s">
        <v>570</v>
      </c>
      <c r="AA599" s="98"/>
      <c r="AB599" s="98"/>
      <c r="AC599" s="98"/>
      <c r="AD599" s="98"/>
      <c r="AE599" s="98"/>
      <c r="AF599" s="99"/>
      <c r="AG599" s="98"/>
      <c r="AH599" s="98"/>
      <c r="AI599" s="98"/>
      <c r="AJ599" s="98"/>
      <c r="AK599" s="98"/>
      <c r="AL599" s="98"/>
      <c r="AM599" s="98"/>
      <c r="AN599" s="98"/>
      <c r="AO599" s="98"/>
      <c r="AP599" s="98"/>
      <c r="AQ599" s="98"/>
      <c r="AR599" s="98"/>
      <c r="AS599" s="98"/>
      <c r="AT599" s="98"/>
      <c r="AU599" s="98"/>
      <c r="AV599" s="98"/>
      <c r="AW599" s="98"/>
      <c r="AX599" s="98"/>
      <c r="AY599" s="98"/>
    </row>
    <row r="600" spans="1:51" s="5" customFormat="1" ht="13.6" customHeight="1" x14ac:dyDescent="0.3">
      <c r="A600" s="18"/>
      <c r="B600" s="18"/>
      <c r="M600" s="98"/>
      <c r="N600" s="98"/>
      <c r="O600" s="98"/>
      <c r="P600" s="98"/>
      <c r="Q600" s="98" t="s">
        <v>568</v>
      </c>
      <c r="R600" s="98">
        <v>156</v>
      </c>
      <c r="S600" s="98">
        <v>159</v>
      </c>
      <c r="T600" s="98">
        <v>160</v>
      </c>
      <c r="U600" s="98">
        <v>165</v>
      </c>
      <c r="V600" s="98">
        <v>168</v>
      </c>
      <c r="W600" s="98">
        <v>169</v>
      </c>
      <c r="X600" s="98">
        <v>170</v>
      </c>
      <c r="Y600" s="98">
        <v>174</v>
      </c>
      <c r="Z600" s="98">
        <v>175</v>
      </c>
      <c r="AA600" s="98"/>
      <c r="AB600" s="98"/>
      <c r="AC600" s="98"/>
      <c r="AD600" s="98"/>
      <c r="AE600" s="98"/>
      <c r="AF600" s="99"/>
      <c r="AG600" s="98"/>
      <c r="AH600" s="98"/>
      <c r="AI600" s="98"/>
      <c r="AJ600" s="98"/>
      <c r="AK600" s="98"/>
      <c r="AL600" s="98"/>
      <c r="AM600" s="98"/>
      <c r="AN600" s="98"/>
      <c r="AO600" s="98"/>
      <c r="AP600" s="98"/>
      <c r="AQ600" s="98"/>
      <c r="AR600" s="98"/>
      <c r="AS600" s="98"/>
      <c r="AT600" s="98"/>
      <c r="AU600" s="98"/>
      <c r="AV600" s="98"/>
      <c r="AW600" s="98"/>
      <c r="AX600" s="98"/>
      <c r="AY600" s="98"/>
    </row>
    <row r="601" spans="1:51" s="5" customFormat="1" ht="13.6" customHeight="1" x14ac:dyDescent="0.3">
      <c r="A601" s="18"/>
      <c r="B601" s="18"/>
      <c r="M601" s="98"/>
      <c r="N601" s="98"/>
      <c r="O601" s="98"/>
      <c r="P601" s="98"/>
      <c r="Q601" s="98" t="s">
        <v>569</v>
      </c>
      <c r="R601" s="98">
        <v>188</v>
      </c>
      <c r="S601" s="98">
        <v>191</v>
      </c>
      <c r="T601" s="98">
        <v>192</v>
      </c>
      <c r="U601" s="98">
        <v>197</v>
      </c>
      <c r="V601" s="98">
        <v>200</v>
      </c>
      <c r="W601" s="98">
        <v>201</v>
      </c>
      <c r="X601" s="98">
        <v>202</v>
      </c>
      <c r="Y601" s="98">
        <v>206</v>
      </c>
      <c r="Z601" s="98">
        <v>207</v>
      </c>
      <c r="AA601" s="98"/>
      <c r="AB601" s="98"/>
      <c r="AC601" s="98"/>
      <c r="AD601" s="98"/>
      <c r="AE601" s="98"/>
      <c r="AF601" s="99"/>
      <c r="AG601" s="98"/>
      <c r="AH601" s="98"/>
      <c r="AI601" s="98"/>
      <c r="AJ601" s="98"/>
      <c r="AK601" s="98"/>
      <c r="AL601" s="98"/>
      <c r="AM601" s="98"/>
      <c r="AN601" s="98"/>
      <c r="AO601" s="98"/>
      <c r="AP601" s="98"/>
      <c r="AQ601" s="98"/>
      <c r="AR601" s="98"/>
      <c r="AS601" s="98"/>
      <c r="AT601" s="98"/>
      <c r="AU601" s="98"/>
      <c r="AV601" s="98"/>
      <c r="AW601" s="98"/>
      <c r="AX601" s="98"/>
      <c r="AY601" s="98"/>
    </row>
    <row r="602" spans="1:51" s="5" customFormat="1" ht="13.6" customHeight="1" x14ac:dyDescent="0.3">
      <c r="A602" s="18"/>
      <c r="B602" s="1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9"/>
      <c r="AG602" s="98"/>
      <c r="AH602" s="98"/>
      <c r="AI602" s="98"/>
      <c r="AJ602" s="98"/>
      <c r="AK602" s="98"/>
      <c r="AL602" s="98"/>
      <c r="AM602" s="98"/>
      <c r="AN602" s="98"/>
      <c r="AO602" s="98"/>
      <c r="AP602" s="98"/>
      <c r="AQ602" s="98"/>
      <c r="AR602" s="98"/>
      <c r="AS602" s="98"/>
      <c r="AT602" s="98"/>
      <c r="AU602" s="98"/>
      <c r="AV602" s="98"/>
      <c r="AW602" s="98"/>
      <c r="AX602" s="98"/>
      <c r="AY602" s="98"/>
    </row>
    <row r="603" spans="1:51" s="5" customFormat="1" ht="13.6" customHeight="1" x14ac:dyDescent="0.3">
      <c r="A603" s="18"/>
      <c r="B603" s="1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9"/>
      <c r="AG603" s="98"/>
      <c r="AH603" s="98"/>
      <c r="AI603" s="98"/>
      <c r="AJ603" s="98"/>
      <c r="AK603" s="98"/>
      <c r="AL603" s="98"/>
      <c r="AM603" s="98"/>
      <c r="AN603" s="98"/>
      <c r="AO603" s="98"/>
      <c r="AP603" s="98"/>
      <c r="AQ603" s="98"/>
      <c r="AR603" s="98"/>
      <c r="AS603" s="98"/>
      <c r="AT603" s="98"/>
      <c r="AU603" s="98"/>
      <c r="AV603" s="98"/>
      <c r="AW603" s="98"/>
      <c r="AX603" s="98"/>
      <c r="AY603" s="98"/>
    </row>
    <row r="604" spans="1:51" s="5" customFormat="1" ht="13.6" customHeight="1" x14ac:dyDescent="0.3">
      <c r="A604" s="18"/>
      <c r="B604" s="1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9"/>
      <c r="AG604" s="98"/>
      <c r="AH604" s="98"/>
      <c r="AI604" s="98"/>
      <c r="AJ604" s="98"/>
      <c r="AK604" s="98"/>
      <c r="AL604" s="98"/>
      <c r="AM604" s="98"/>
      <c r="AN604" s="98"/>
      <c r="AO604" s="98"/>
      <c r="AP604" s="98"/>
      <c r="AQ604" s="98"/>
      <c r="AR604" s="98"/>
      <c r="AS604" s="98"/>
      <c r="AT604" s="98"/>
      <c r="AU604" s="98"/>
      <c r="AV604" s="98"/>
      <c r="AW604" s="98"/>
      <c r="AX604" s="98"/>
      <c r="AY604" s="98"/>
    </row>
    <row r="605" spans="1:51" s="5" customFormat="1" ht="13.6" customHeight="1" x14ac:dyDescent="0.3">
      <c r="A605" s="18"/>
      <c r="B605" s="18"/>
      <c r="M605" s="98"/>
      <c r="N605" s="98"/>
      <c r="P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9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  <c r="AT605" s="98"/>
      <c r="AU605" s="98"/>
      <c r="AV605" s="98"/>
      <c r="AW605" s="98"/>
      <c r="AX605" s="98"/>
      <c r="AY605" s="98"/>
    </row>
    <row r="606" spans="1:51" s="5" customFormat="1" ht="146.30000000000001" customHeight="1" x14ac:dyDescent="0.3">
      <c r="A606" s="18"/>
      <c r="B606" s="18"/>
      <c r="M606" s="98"/>
      <c r="N606" s="98"/>
      <c r="P606" s="98"/>
      <c r="Q606" s="109"/>
      <c r="R606" s="110" t="s">
        <v>571</v>
      </c>
      <c r="S606" s="110" t="s">
        <v>22</v>
      </c>
      <c r="T606" s="110" t="s">
        <v>23</v>
      </c>
      <c r="U606" s="110" t="s">
        <v>28</v>
      </c>
      <c r="V606" s="110" t="s">
        <v>531</v>
      </c>
      <c r="W606" s="110" t="s">
        <v>533</v>
      </c>
      <c r="X606" s="110" t="s">
        <v>532</v>
      </c>
      <c r="Y606" s="110" t="s">
        <v>563</v>
      </c>
      <c r="Z606" s="110" t="s">
        <v>561</v>
      </c>
      <c r="AA606" s="100"/>
      <c r="AB606" s="98"/>
      <c r="AC606" s="98"/>
      <c r="AD606" s="98"/>
      <c r="AE606" s="98"/>
      <c r="AF606" s="99"/>
      <c r="AG606" s="98"/>
      <c r="AH606" s="98"/>
      <c r="AI606" s="109"/>
      <c r="AJ606" s="110"/>
      <c r="AK606" s="110"/>
      <c r="AL606" s="110"/>
      <c r="AM606" s="110"/>
      <c r="AN606" s="110"/>
      <c r="AO606" s="110"/>
      <c r="AP606" s="110"/>
      <c r="AQ606" s="110"/>
      <c r="AR606" s="110"/>
      <c r="AS606" s="98"/>
      <c r="AT606" s="98"/>
      <c r="AU606" s="98"/>
      <c r="AV606" s="98"/>
      <c r="AW606" s="98"/>
      <c r="AX606" s="98"/>
      <c r="AY606" s="98"/>
    </row>
    <row r="607" spans="1:51" s="5" customFormat="1" ht="20.95" customHeight="1" x14ac:dyDescent="0.3">
      <c r="A607" s="18"/>
      <c r="B607" s="18"/>
      <c r="M607" s="98"/>
      <c r="N607" s="98"/>
      <c r="O607" s="98">
        <v>1</v>
      </c>
      <c r="P607" s="98"/>
      <c r="Q607" s="111" t="str">
        <f>_xlfn.CONCAT("ИГЭ - ",INDEX($A$398:$GY$413,O607,5))</f>
        <v>ИГЭ - 1a_t</v>
      </c>
      <c r="R607" s="105" t="s">
        <v>576</v>
      </c>
      <c r="S607" s="105" t="s">
        <v>38</v>
      </c>
      <c r="T607" s="105" t="s">
        <v>39</v>
      </c>
      <c r="U607" s="105" t="s">
        <v>572</v>
      </c>
      <c r="V607" s="105" t="s">
        <v>41</v>
      </c>
      <c r="W607" s="107" t="s">
        <v>575</v>
      </c>
      <c r="X607" s="105" t="s">
        <v>573</v>
      </c>
      <c r="Y607" s="102" t="s">
        <v>574</v>
      </c>
      <c r="Z607" s="105" t="s">
        <v>573</v>
      </c>
      <c r="AA607" s="100"/>
      <c r="AB607" s="98"/>
      <c r="AC607" s="98"/>
      <c r="AD607" s="98"/>
      <c r="AE607" s="98"/>
      <c r="AF607" s="99"/>
      <c r="AG607" s="98"/>
      <c r="AH607" s="98"/>
      <c r="AI607" s="111"/>
      <c r="AJ607" s="105" t="s">
        <v>576</v>
      </c>
      <c r="AK607" s="105" t="s">
        <v>38</v>
      </c>
      <c r="AL607" s="105" t="s">
        <v>39</v>
      </c>
      <c r="AM607" s="105" t="s">
        <v>572</v>
      </c>
      <c r="AN607" s="105" t="s">
        <v>41</v>
      </c>
      <c r="AO607" s="107" t="s">
        <v>575</v>
      </c>
      <c r="AP607" s="105" t="s">
        <v>573</v>
      </c>
      <c r="AQ607" s="102" t="s">
        <v>574</v>
      </c>
      <c r="AR607" s="105" t="s">
        <v>573</v>
      </c>
      <c r="AS607" s="98"/>
      <c r="AT607" s="98"/>
      <c r="AU607" s="98"/>
      <c r="AV607" s="98"/>
      <c r="AW607" s="98"/>
      <c r="AX607" s="98"/>
      <c r="AY607" s="98"/>
    </row>
    <row r="608" spans="1:51" s="5" customFormat="1" ht="13.6" customHeight="1" x14ac:dyDescent="0.3">
      <c r="A608" s="18"/>
      <c r="B608" s="18"/>
      <c r="M608" s="98"/>
      <c r="N608" s="98"/>
      <c r="O608" s="98"/>
      <c r="P608" s="98"/>
      <c r="Q608" s="100" t="s">
        <v>564</v>
      </c>
      <c r="R608" s="100">
        <f t="shared" ref="R608:X608" si="176">INDEX($A$398:$GY$413,$Q431,R$596)</f>
        <v>1.86</v>
      </c>
      <c r="S608" s="100">
        <f t="shared" si="176"/>
        <v>0.78</v>
      </c>
      <c r="T608" s="100">
        <f t="shared" si="176"/>
        <v>21.5</v>
      </c>
      <c r="U608" s="100">
        <f t="shared" si="176"/>
        <v>-0.11</v>
      </c>
      <c r="V608" s="100">
        <f t="shared" si="176"/>
        <v>14.2</v>
      </c>
      <c r="W608" s="100">
        <f t="shared" si="176"/>
        <v>0.28000000000000003</v>
      </c>
      <c r="X608" s="100">
        <f t="shared" si="176"/>
        <v>6.6000000000000003E-2</v>
      </c>
      <c r="Y608" s="100" t="s">
        <v>570</v>
      </c>
      <c r="Z608" s="100" t="s">
        <v>570</v>
      </c>
      <c r="AA608" s="100"/>
      <c r="AB608" s="98"/>
      <c r="AC608" s="98"/>
      <c r="AD608" s="98"/>
      <c r="AE608" s="98"/>
      <c r="AF608" s="99"/>
      <c r="AG608" s="98"/>
      <c r="AH608" s="98"/>
      <c r="AI608" s="100"/>
      <c r="AJ608" s="112">
        <f>(R608-R608)/R608*100</f>
        <v>0</v>
      </c>
      <c r="AK608" s="112">
        <f>(S608-S608)/S608*100</f>
        <v>0</v>
      </c>
      <c r="AL608" s="112">
        <f>(T608-T608)/T608*100</f>
        <v>0</v>
      </c>
      <c r="AM608" s="112"/>
      <c r="AN608" s="112">
        <f>(V608-V608)/V608*100</f>
        <v>0</v>
      </c>
      <c r="AO608" s="112">
        <f>(W608-W608)/W608*100</f>
        <v>0</v>
      </c>
      <c r="AP608" s="112">
        <f>(X608-X608)/X608*100</f>
        <v>0</v>
      </c>
      <c r="AQ608" s="100"/>
      <c r="AR608" s="100"/>
      <c r="AS608" s="98"/>
      <c r="AT608" s="98"/>
      <c r="AU608" s="98"/>
      <c r="AV608" s="98"/>
      <c r="AW608" s="98"/>
      <c r="AX608" s="98"/>
      <c r="AY608" s="98"/>
    </row>
    <row r="609" spans="1:51" s="5" customFormat="1" ht="13.6" customHeight="1" x14ac:dyDescent="0.3">
      <c r="A609" s="18"/>
      <c r="B609" s="18"/>
      <c r="M609" s="98"/>
      <c r="N609" s="98"/>
      <c r="O609" s="98"/>
      <c r="P609" s="98"/>
      <c r="Q609" s="100" t="s">
        <v>565</v>
      </c>
      <c r="R609" s="100">
        <f t="shared" ref="R609:X609" si="177">INDEX($A$398:$GY$413,$Q431,R$597)</f>
        <v>1.89</v>
      </c>
      <c r="S609" s="100">
        <f t="shared" si="177"/>
        <v>0.86</v>
      </c>
      <c r="T609" s="100">
        <f t="shared" si="177"/>
        <v>31.9</v>
      </c>
      <c r="U609" s="100">
        <f t="shared" si="177"/>
        <v>0.16</v>
      </c>
      <c r="V609" s="100">
        <f t="shared" si="177"/>
        <v>10.7</v>
      </c>
      <c r="W609" s="100">
        <f t="shared" si="177"/>
        <v>0.34</v>
      </c>
      <c r="X609" s="100">
        <f t="shared" si="177"/>
        <v>4.8000000000000001E-2</v>
      </c>
      <c r="Y609" s="100" t="s">
        <v>570</v>
      </c>
      <c r="Z609" s="100" t="s">
        <v>570</v>
      </c>
      <c r="AA609" s="100"/>
      <c r="AB609" s="98"/>
      <c r="AC609" s="98"/>
      <c r="AD609" s="98"/>
      <c r="AE609" s="98"/>
      <c r="AF609" s="99"/>
      <c r="AG609" s="98"/>
      <c r="AH609" s="98"/>
      <c r="AI609" s="100"/>
      <c r="AJ609" s="112">
        <f>(R608-R609)/R608*100</f>
        <v>-1.6129032258064411</v>
      </c>
      <c r="AK609" s="112">
        <f>(S608-S609)/S608*100</f>
        <v>-10.25641025641025</v>
      </c>
      <c r="AL609" s="112">
        <f>(T608-T609)/T608*100</f>
        <v>-48.372093023255808</v>
      </c>
      <c r="AM609" s="112"/>
      <c r="AN609" s="112">
        <f>(V608-V609)/V608*100</f>
        <v>24.647887323943664</v>
      </c>
      <c r="AO609" s="112">
        <f>(W608-W609)/W608*100</f>
        <v>-21.428571428571423</v>
      </c>
      <c r="AP609" s="112">
        <f>(X608-X609)/X608*100</f>
        <v>27.272727272727277</v>
      </c>
      <c r="AQ609" s="100"/>
      <c r="AR609" s="100"/>
      <c r="AS609" s="98"/>
      <c r="AT609" s="98"/>
      <c r="AU609" s="98"/>
      <c r="AV609" s="98"/>
      <c r="AW609" s="98"/>
      <c r="AX609" s="98"/>
      <c r="AY609" s="98"/>
    </row>
    <row r="610" spans="1:51" s="5" customFormat="1" ht="13.6" customHeight="1" x14ac:dyDescent="0.3">
      <c r="A610" s="18"/>
      <c r="B610" s="18"/>
      <c r="M610" s="98"/>
      <c r="N610" s="98"/>
      <c r="O610" s="98"/>
      <c r="P610" s="98"/>
      <c r="Q610" s="100" t="s">
        <v>566</v>
      </c>
      <c r="R610" s="100">
        <f t="shared" ref="R610:X610" si="178">INDEX($A$398:$GY$413,$Q431,R$598)</f>
        <v>1.84</v>
      </c>
      <c r="S610" s="100">
        <f t="shared" si="178"/>
        <v>0.95</v>
      </c>
      <c r="T610" s="100">
        <f t="shared" si="178"/>
        <v>35.4</v>
      </c>
      <c r="U610" s="100">
        <f t="shared" si="178"/>
        <v>0.46</v>
      </c>
      <c r="V610" s="100">
        <f t="shared" si="178"/>
        <v>7.7</v>
      </c>
      <c r="W610" s="100">
        <f t="shared" si="178"/>
        <v>0.37</v>
      </c>
      <c r="X610" s="100">
        <f t="shared" si="178"/>
        <v>4.2000000000000003E-2</v>
      </c>
      <c r="Y610" s="100" t="s">
        <v>570</v>
      </c>
      <c r="Z610" s="100" t="s">
        <v>570</v>
      </c>
      <c r="AA610" s="100"/>
      <c r="AB610" s="98"/>
      <c r="AC610" s="98"/>
      <c r="AD610" s="98"/>
      <c r="AE610" s="98"/>
      <c r="AF610" s="99"/>
      <c r="AG610" s="98"/>
      <c r="AH610" s="98"/>
      <c r="AI610" s="100"/>
      <c r="AJ610" s="112">
        <f>(R608-R610)/R608*100</f>
        <v>1.0752688172043021</v>
      </c>
      <c r="AK610" s="112">
        <f>(S608-S610)/S608*100</f>
        <v>-21.794871794871785</v>
      </c>
      <c r="AL610" s="112">
        <f>(T608-T610)/T608*100</f>
        <v>-64.651162790697668</v>
      </c>
      <c r="AM610" s="112"/>
      <c r="AN610" s="112">
        <f>(V608-V610)/V608*100</f>
        <v>45.774647887323937</v>
      </c>
      <c r="AO610" s="112">
        <f>(W608-W610)/W608*100</f>
        <v>-32.142857142857132</v>
      </c>
      <c r="AP610" s="112">
        <f>(X608-X610)/X608*100</f>
        <v>36.363636363636367</v>
      </c>
      <c r="AQ610" s="100"/>
      <c r="AR610" s="100"/>
      <c r="AS610" s="98"/>
      <c r="AT610" s="98"/>
      <c r="AU610" s="98"/>
      <c r="AV610" s="98"/>
      <c r="AW610" s="98"/>
      <c r="AX610" s="98"/>
      <c r="AY610" s="98"/>
    </row>
    <row r="611" spans="1:51" s="5" customFormat="1" ht="13.6" customHeight="1" x14ac:dyDescent="0.3">
      <c r="A611" s="18"/>
      <c r="B611" s="18"/>
      <c r="M611" s="98"/>
      <c r="N611" s="98"/>
      <c r="O611" s="98"/>
      <c r="P611" s="98"/>
      <c r="Q611" s="100" t="s">
        <v>567</v>
      </c>
      <c r="R611" s="100">
        <f t="shared" ref="R611:X611" si="179">INDEX($A$398:$GY$413,$Q431,R$599)</f>
        <v>1.81</v>
      </c>
      <c r="S611" s="100">
        <f t="shared" si="179"/>
        <v>1.03</v>
      </c>
      <c r="T611" s="100">
        <f t="shared" si="179"/>
        <v>38.200000000000003</v>
      </c>
      <c r="U611" s="100">
        <f t="shared" si="179"/>
        <v>0.62</v>
      </c>
      <c r="V611" s="100">
        <f t="shared" si="179"/>
        <v>4.7</v>
      </c>
      <c r="W611" s="100">
        <f t="shared" si="179"/>
        <v>0.39</v>
      </c>
      <c r="X611" s="100">
        <f t="shared" si="179"/>
        <v>2.5999999999999999E-2</v>
      </c>
      <c r="Y611" s="100" t="s">
        <v>570</v>
      </c>
      <c r="Z611" s="100" t="s">
        <v>570</v>
      </c>
      <c r="AA611" s="100"/>
      <c r="AB611" s="98"/>
      <c r="AC611" s="98"/>
      <c r="AD611" s="98"/>
      <c r="AE611" s="98"/>
      <c r="AF611" s="99"/>
      <c r="AG611" s="98"/>
      <c r="AH611" s="98"/>
      <c r="AI611" s="100"/>
      <c r="AJ611" s="112">
        <f>(R608-R611)/R608*100</f>
        <v>2.6881720430107547</v>
      </c>
      <c r="AK611" s="112">
        <f>(S608-S611)/S608*100</f>
        <v>-32.051282051282051</v>
      </c>
      <c r="AL611" s="112">
        <f>(T608-T611)/T608*100</f>
        <v>-77.67441860465118</v>
      </c>
      <c r="AM611" s="112"/>
      <c r="AN611" s="112">
        <f>(V608-V611)/V608*100</f>
        <v>66.901408450704224</v>
      </c>
      <c r="AO611" s="112">
        <f>(W608-W611)/W608*100</f>
        <v>-39.285714285714278</v>
      </c>
      <c r="AP611" s="112">
        <f>(X608-X611)/X608*100</f>
        <v>60.606060606060616</v>
      </c>
      <c r="AQ611" s="100"/>
      <c r="AR611" s="100"/>
      <c r="AS611" s="98"/>
      <c r="AT611" s="98"/>
      <c r="AU611" s="98"/>
      <c r="AV611" s="98"/>
      <c r="AW611" s="98"/>
      <c r="AX611" s="98"/>
      <c r="AY611" s="98"/>
    </row>
    <row r="612" spans="1:51" s="5" customFormat="1" ht="13.6" customHeight="1" x14ac:dyDescent="0.3">
      <c r="A612" s="18"/>
      <c r="B612" s="18"/>
      <c r="M612" s="98"/>
      <c r="N612" s="98"/>
      <c r="O612" s="98"/>
      <c r="P612" s="98"/>
      <c r="Q612" s="100" t="s">
        <v>568</v>
      </c>
      <c r="R612" s="100">
        <f t="shared" ref="R612:Z612" si="180">INDEX($A$398:$GY$413,$Q431,R$600)</f>
        <v>1.78</v>
      </c>
      <c r="S612" s="100">
        <f t="shared" si="180"/>
        <v>1.1000000000000001</v>
      </c>
      <c r="T612" s="100">
        <f t="shared" si="180"/>
        <v>40.5</v>
      </c>
      <c r="U612" s="100">
        <f t="shared" si="180"/>
        <v>0.74</v>
      </c>
      <c r="V612" s="100">
        <f t="shared" si="180"/>
        <v>4.7</v>
      </c>
      <c r="W612" s="100">
        <f t="shared" si="180"/>
        <v>0.41</v>
      </c>
      <c r="X612" s="100">
        <f t="shared" si="180"/>
        <v>2.5000000000000001E-2</v>
      </c>
      <c r="Y612" s="100">
        <f t="shared" si="180"/>
        <v>3.9</v>
      </c>
      <c r="Z612" s="100">
        <f t="shared" si="180"/>
        <v>2.1999999999999999E-2</v>
      </c>
      <c r="AA612" s="100"/>
      <c r="AB612" s="98"/>
      <c r="AC612" s="98"/>
      <c r="AD612" s="98"/>
      <c r="AE612" s="98"/>
      <c r="AF612" s="99"/>
      <c r="AG612" s="98"/>
      <c r="AH612" s="98"/>
      <c r="AI612" s="100"/>
      <c r="AJ612" s="112">
        <f>(R608-R612)/R608*100</f>
        <v>4.3010752688172085</v>
      </c>
      <c r="AK612" s="112">
        <f>(S608-S612)/S608*100</f>
        <v>-41.025641025641029</v>
      </c>
      <c r="AL612" s="112">
        <f>(T608-T612)/T608*100</f>
        <v>-88.372093023255815</v>
      </c>
      <c r="AM612" s="112"/>
      <c r="AN612" s="112">
        <f>(V608-V612)/V608*100</f>
        <v>66.901408450704224</v>
      </c>
      <c r="AO612" s="112">
        <f>(W608-W612)/W608*100</f>
        <v>-46.428571428571409</v>
      </c>
      <c r="AP612" s="112">
        <f>(X608-X612)/X608*100</f>
        <v>62.121212121212125</v>
      </c>
      <c r="AQ612" s="112">
        <f>(V608-Y612)/V608*100</f>
        <v>72.535211267605632</v>
      </c>
      <c r="AR612" s="112">
        <f>(X608-Z612)/X608*100</f>
        <v>66.666666666666671</v>
      </c>
      <c r="AS612" s="98"/>
      <c r="AT612" s="98"/>
      <c r="AU612" s="98"/>
      <c r="AV612" s="98"/>
      <c r="AW612" s="98"/>
      <c r="AX612" s="98"/>
      <c r="AY612" s="98"/>
    </row>
    <row r="613" spans="1:51" s="5" customFormat="1" ht="13.6" customHeight="1" x14ac:dyDescent="0.3">
      <c r="A613" s="18"/>
      <c r="B613" s="18"/>
      <c r="M613" s="98"/>
      <c r="N613" s="98"/>
      <c r="O613" s="98"/>
      <c r="P613" s="98"/>
      <c r="Q613" s="100" t="s">
        <v>569</v>
      </c>
      <c r="R613" s="100">
        <f t="shared" ref="R613:Z613" si="181">INDEX($A$398:$GY$413,$Q431,R$601)</f>
        <v>1.78</v>
      </c>
      <c r="S613" s="100">
        <f t="shared" si="181"/>
        <v>1.1100000000000001</v>
      </c>
      <c r="T613" s="100">
        <f t="shared" si="181"/>
        <v>41.5</v>
      </c>
      <c r="U613" s="100">
        <f t="shared" si="181"/>
        <v>0.79</v>
      </c>
      <c r="V613" s="100">
        <f t="shared" si="181"/>
        <v>4</v>
      </c>
      <c r="W613" s="100">
        <f t="shared" si="181"/>
        <v>0.41</v>
      </c>
      <c r="X613" s="100">
        <f t="shared" si="181"/>
        <v>2.3E-2</v>
      </c>
      <c r="Y613" s="100">
        <f t="shared" si="181"/>
        <v>3.1</v>
      </c>
      <c r="Z613" s="100">
        <f t="shared" si="181"/>
        <v>1.9E-2</v>
      </c>
      <c r="AA613" s="100"/>
      <c r="AB613" s="98"/>
      <c r="AC613" s="98"/>
      <c r="AD613" s="98"/>
      <c r="AE613" s="98"/>
      <c r="AF613" s="99"/>
      <c r="AG613" s="98"/>
      <c r="AH613" s="98"/>
      <c r="AI613" s="100"/>
      <c r="AJ613" s="112">
        <f>(R608-R613)/R608*100</f>
        <v>4.3010752688172085</v>
      </c>
      <c r="AK613" s="112">
        <f>(S608-S613)/S608*100</f>
        <v>-42.307692307692314</v>
      </c>
      <c r="AL613" s="112">
        <f>(T608-T613)/T608*100</f>
        <v>-93.023255813953483</v>
      </c>
      <c r="AM613" s="112"/>
      <c r="AN613" s="112">
        <f>(V608-V613)/V608*100</f>
        <v>71.830985915492946</v>
      </c>
      <c r="AO613" s="112">
        <f>(W608-W613)/W608*100</f>
        <v>-46.428571428571409</v>
      </c>
      <c r="AP613" s="112">
        <f>(X608-X613)/X608*100</f>
        <v>65.151515151515156</v>
      </c>
      <c r="AQ613" s="112">
        <f>(V608-Y613)/V608*100</f>
        <v>78.169014084507054</v>
      </c>
      <c r="AR613" s="112">
        <f>(X608-Z613)/X608*100</f>
        <v>71.212121212121204</v>
      </c>
      <c r="AS613" s="113">
        <f>AQ613-AN613</f>
        <v>6.3380281690141089</v>
      </c>
      <c r="AT613" s="113">
        <f>AR613-AP613</f>
        <v>6.0606060606060481</v>
      </c>
      <c r="AU613" s="98"/>
      <c r="AV613" s="98"/>
      <c r="AW613" s="98"/>
      <c r="AX613" s="98"/>
      <c r="AY613" s="98"/>
    </row>
    <row r="614" spans="1:51" s="5" customFormat="1" ht="20.95" customHeight="1" x14ac:dyDescent="0.3">
      <c r="A614" s="18"/>
      <c r="B614" s="18"/>
      <c r="M614" s="98"/>
      <c r="N614" s="98"/>
      <c r="O614" s="100">
        <f>O607+1</f>
        <v>2</v>
      </c>
      <c r="P614" s="98"/>
      <c r="Q614" s="111" t="str">
        <f>_xlfn.CONCAT("ИГЭ - ",INDEX($A$398:$GY$413,O614,5))</f>
        <v>ИГЭ - 1д_1д.1</v>
      </c>
      <c r="R614" s="105" t="s">
        <v>576</v>
      </c>
      <c r="S614" s="105" t="s">
        <v>38</v>
      </c>
      <c r="T614" s="105" t="s">
        <v>39</v>
      </c>
      <c r="U614" s="105" t="s">
        <v>572</v>
      </c>
      <c r="V614" s="105" t="s">
        <v>41</v>
      </c>
      <c r="W614" s="107" t="s">
        <v>575</v>
      </c>
      <c r="X614" s="105" t="s">
        <v>573</v>
      </c>
      <c r="Y614" s="102" t="s">
        <v>574</v>
      </c>
      <c r="Z614" s="105" t="s">
        <v>573</v>
      </c>
      <c r="AA614" s="100"/>
      <c r="AB614" s="98"/>
      <c r="AC614" s="98"/>
      <c r="AD614" s="98"/>
      <c r="AE614" s="98"/>
      <c r="AF614" s="99"/>
      <c r="AG614" s="98"/>
      <c r="AH614" s="98"/>
      <c r="AI614" s="111"/>
      <c r="AJ614" s="105" t="s">
        <v>576</v>
      </c>
      <c r="AK614" s="105" t="s">
        <v>38</v>
      </c>
      <c r="AL614" s="105" t="s">
        <v>39</v>
      </c>
      <c r="AM614" s="105" t="s">
        <v>572</v>
      </c>
      <c r="AN614" s="105" t="s">
        <v>41</v>
      </c>
      <c r="AO614" s="107" t="s">
        <v>575</v>
      </c>
      <c r="AP614" s="105" t="s">
        <v>573</v>
      </c>
      <c r="AQ614" s="102" t="s">
        <v>574</v>
      </c>
      <c r="AR614" s="105" t="s">
        <v>573</v>
      </c>
      <c r="AS614" s="98"/>
      <c r="AT614" s="98"/>
      <c r="AU614" s="98"/>
      <c r="AV614" s="98"/>
      <c r="AW614" s="98"/>
      <c r="AX614" s="98"/>
      <c r="AY614" s="98"/>
    </row>
    <row r="615" spans="1:51" s="5" customFormat="1" ht="13.6" customHeight="1" x14ac:dyDescent="0.3">
      <c r="A615" s="18"/>
      <c r="B615" s="18"/>
      <c r="M615" s="98"/>
      <c r="N615" s="98"/>
      <c r="O615" s="98"/>
      <c r="P615" s="98"/>
      <c r="Q615" s="100" t="s">
        <v>564</v>
      </c>
      <c r="R615" s="100">
        <f t="shared" ref="R615:X615" si="182">INDEX($A$398:$GY$413,$Q441,R$596)</f>
        <v>1.94</v>
      </c>
      <c r="S615" s="100">
        <f t="shared" si="182"/>
        <v>0.78</v>
      </c>
      <c r="T615" s="100">
        <f t="shared" si="182"/>
        <v>28.4</v>
      </c>
      <c r="U615" s="100">
        <f t="shared" si="182"/>
        <v>0.92</v>
      </c>
      <c r="V615" s="100">
        <f t="shared" si="182"/>
        <v>4.5</v>
      </c>
      <c r="W615" s="100">
        <f t="shared" si="182"/>
        <v>0.34</v>
      </c>
      <c r="X615" s="100">
        <f t="shared" si="182"/>
        <v>1.7000000000000001E-2</v>
      </c>
      <c r="Y615" s="100" t="s">
        <v>570</v>
      </c>
      <c r="Z615" s="100" t="s">
        <v>570</v>
      </c>
      <c r="AA615" s="100"/>
      <c r="AB615" s="98"/>
      <c r="AC615" s="98"/>
      <c r="AD615" s="98"/>
      <c r="AE615" s="98"/>
      <c r="AF615" s="99"/>
      <c r="AG615" s="98"/>
      <c r="AH615" s="98"/>
      <c r="AI615" s="100"/>
      <c r="AJ615" s="112">
        <f>(R615-R615)/R615*100</f>
        <v>0</v>
      </c>
      <c r="AK615" s="112">
        <f>(S615-S615)/S615*100</f>
        <v>0</v>
      </c>
      <c r="AL615" s="112">
        <f>(T615-T615)/T615*100</f>
        <v>0</v>
      </c>
      <c r="AM615" s="112"/>
      <c r="AN615" s="112">
        <f>(V615-V615)/V615*100</f>
        <v>0</v>
      </c>
      <c r="AO615" s="112">
        <f>(W615-W615)/W615*100</f>
        <v>0</v>
      </c>
      <c r="AP615" s="112">
        <f>(X615-X615)/X615*100</f>
        <v>0</v>
      </c>
      <c r="AQ615" s="100"/>
      <c r="AR615" s="100"/>
      <c r="AS615" s="98"/>
      <c r="AT615" s="98"/>
      <c r="AU615" s="98"/>
      <c r="AV615" s="98"/>
      <c r="AW615" s="98"/>
      <c r="AX615" s="98"/>
      <c r="AY615" s="98"/>
    </row>
    <row r="616" spans="1:51" s="5" customFormat="1" ht="13.6" customHeight="1" x14ac:dyDescent="0.3">
      <c r="A616" s="18"/>
      <c r="B616" s="18"/>
      <c r="M616" s="98"/>
      <c r="N616" s="98"/>
      <c r="O616" s="98"/>
      <c r="P616" s="98"/>
      <c r="Q616" s="100" t="s">
        <v>565</v>
      </c>
      <c r="R616" s="100">
        <f t="shared" ref="R616:X616" si="183">INDEX($A$398:$GY$413,$Q441,R$597)</f>
        <v>1.94</v>
      </c>
      <c r="S616" s="100">
        <f t="shared" si="183"/>
        <v>0.78</v>
      </c>
      <c r="T616" s="100">
        <f t="shared" si="183"/>
        <v>29</v>
      </c>
      <c r="U616" s="100">
        <f t="shared" si="183"/>
        <v>1.04</v>
      </c>
      <c r="V616" s="100">
        <f t="shared" si="183"/>
        <v>4.7</v>
      </c>
      <c r="W616" s="100">
        <f t="shared" si="183"/>
        <v>0.32</v>
      </c>
      <c r="X616" s="100">
        <f t="shared" si="183"/>
        <v>1.6E-2</v>
      </c>
      <c r="Y616" s="100" t="s">
        <v>570</v>
      </c>
      <c r="Z616" s="100" t="s">
        <v>570</v>
      </c>
      <c r="AA616" s="100"/>
      <c r="AB616" s="98"/>
      <c r="AC616" s="98"/>
      <c r="AD616" s="98"/>
      <c r="AE616" s="98"/>
      <c r="AF616" s="99"/>
      <c r="AG616" s="98"/>
      <c r="AH616" s="98" t="s">
        <v>579</v>
      </c>
      <c r="AI616" s="100">
        <v>1</v>
      </c>
      <c r="AJ616" s="112">
        <f>(R615-R616)/R615*100</f>
        <v>0</v>
      </c>
      <c r="AK616" s="112">
        <f>(S615-S616)/S615*100</f>
        <v>0</v>
      </c>
      <c r="AL616" s="112">
        <f>(T615-T616)/T615*100</f>
        <v>-2.1126760563380333</v>
      </c>
      <c r="AM616" s="112"/>
      <c r="AN616" s="112">
        <f>(V615-V616)/V615*100</f>
        <v>-4.4444444444444482</v>
      </c>
      <c r="AO616" s="112">
        <f>(W615-W616)/W615*100</f>
        <v>5.8823529411764754</v>
      </c>
      <c r="AP616" s="112">
        <f>(X615-X616)/X615*100</f>
        <v>5.8823529411764754</v>
      </c>
      <c r="AQ616" s="100"/>
      <c r="AR616" s="100"/>
      <c r="AS616" s="98"/>
      <c r="AT616" s="98"/>
      <c r="AU616" s="98"/>
      <c r="AV616" s="98"/>
      <c r="AW616" s="98"/>
      <c r="AX616" s="98"/>
      <c r="AY616" s="98"/>
    </row>
    <row r="617" spans="1:51" s="5" customFormat="1" ht="13.6" customHeight="1" x14ac:dyDescent="0.3">
      <c r="A617" s="18"/>
      <c r="B617" s="18"/>
      <c r="M617" s="98"/>
      <c r="N617" s="98"/>
      <c r="O617" s="98"/>
      <c r="P617" s="98"/>
      <c r="Q617" s="100" t="s">
        <v>566</v>
      </c>
      <c r="R617" s="100">
        <f t="shared" ref="R617:X617" si="184">INDEX($A$398:$GY$413,$Q441,R$598)</f>
        <v>1.93</v>
      </c>
      <c r="S617" s="100">
        <f t="shared" si="184"/>
        <v>0.8</v>
      </c>
      <c r="T617" s="100">
        <f t="shared" si="184"/>
        <v>29.4</v>
      </c>
      <c r="U617" s="100">
        <f t="shared" si="184"/>
        <v>1.1499999999999999</v>
      </c>
      <c r="V617" s="100">
        <f t="shared" si="184"/>
        <v>3.7</v>
      </c>
      <c r="W617" s="100">
        <f t="shared" si="184"/>
        <v>0.34</v>
      </c>
      <c r="X617" s="100">
        <f t="shared" si="184"/>
        <v>1.2999999999999999E-2</v>
      </c>
      <c r="Y617" s="100" t="s">
        <v>570</v>
      </c>
      <c r="Z617" s="100" t="s">
        <v>570</v>
      </c>
      <c r="AA617" s="100"/>
      <c r="AB617" s="98"/>
      <c r="AC617" s="98"/>
      <c r="AD617" s="98"/>
      <c r="AE617" s="98"/>
      <c r="AF617" s="99"/>
      <c r="AG617" s="98"/>
      <c r="AH617" s="98" t="s">
        <v>581</v>
      </c>
      <c r="AI617" s="100">
        <v>5</v>
      </c>
      <c r="AJ617" s="112">
        <f>(R615-R617)/R615*100</f>
        <v>0.5154639175257737</v>
      </c>
      <c r="AK617" s="112">
        <f>(S615-S617)/S615*100</f>
        <v>-2.5641025641025665</v>
      </c>
      <c r="AL617" s="112">
        <f>(T615-T617)/T615*100</f>
        <v>-3.5211267605633805</v>
      </c>
      <c r="AM617" s="112"/>
      <c r="AN617" s="112">
        <f>(V615-V617)/V615*100</f>
        <v>17.777777777777771</v>
      </c>
      <c r="AO617" s="112">
        <f>(W615-W617)/W615*100</f>
        <v>0</v>
      </c>
      <c r="AP617" s="112">
        <f>(X615-X617)/X615*100</f>
        <v>23.529411764705891</v>
      </c>
      <c r="AQ617" s="100"/>
      <c r="AR617" s="100"/>
      <c r="AS617" s="98"/>
      <c r="AT617" s="98"/>
      <c r="AU617" s="98"/>
      <c r="AV617" s="98"/>
      <c r="AW617" s="98"/>
      <c r="AX617" s="98"/>
      <c r="AY617" s="98"/>
    </row>
    <row r="618" spans="1:51" s="5" customFormat="1" ht="13.6" customHeight="1" x14ac:dyDescent="0.3">
      <c r="A618" s="18"/>
      <c r="B618" s="18"/>
      <c r="M618" s="98"/>
      <c r="N618" s="98"/>
      <c r="O618" s="98"/>
      <c r="P618" s="98"/>
      <c r="Q618" s="100" t="s">
        <v>567</v>
      </c>
      <c r="R618" s="100">
        <f t="shared" ref="R618:X618" si="185">INDEX($A$398:$GY$413,$Q441,R$599)</f>
        <v>1.92</v>
      </c>
      <c r="S618" s="100">
        <f t="shared" si="185"/>
        <v>0.82</v>
      </c>
      <c r="T618" s="100">
        <f t="shared" si="185"/>
        <v>30</v>
      </c>
      <c r="U618" s="100">
        <f t="shared" si="185"/>
        <v>1.25</v>
      </c>
      <c r="V618" s="100">
        <f t="shared" si="185"/>
        <v>2.1</v>
      </c>
      <c r="W618" s="100">
        <f t="shared" si="185"/>
        <v>0.35</v>
      </c>
      <c r="X618" s="100">
        <f t="shared" si="185"/>
        <v>8.9999999999999993E-3</v>
      </c>
      <c r="Y618" s="100" t="s">
        <v>570</v>
      </c>
      <c r="Z618" s="100" t="s">
        <v>570</v>
      </c>
      <c r="AA618" s="100"/>
      <c r="AB618" s="98"/>
      <c r="AC618" s="98"/>
      <c r="AD618" s="98"/>
      <c r="AE618" s="98"/>
      <c r="AF618" s="99"/>
      <c r="AG618" s="98"/>
      <c r="AH618" s="98" t="s">
        <v>578</v>
      </c>
      <c r="AI618" s="100">
        <v>9</v>
      </c>
      <c r="AJ618" s="112">
        <f>(R615-R618)/R615*100</f>
        <v>1.0309278350515474</v>
      </c>
      <c r="AK618" s="112">
        <f>(S615-S618)/S615*100</f>
        <v>-5.128205128205118</v>
      </c>
      <c r="AL618" s="112">
        <f>(T615-T618)/T615*100</f>
        <v>-5.6338028169014134</v>
      </c>
      <c r="AM618" s="112"/>
      <c r="AN618" s="112">
        <f>(V615-V618)/V615*100</f>
        <v>53.333333333333336</v>
      </c>
      <c r="AO618" s="112">
        <f>(W615-W618)/W615*100</f>
        <v>-2.9411764705882213</v>
      </c>
      <c r="AP618" s="112">
        <f>(X615-X618)/X615*100</f>
        <v>47.058823529411775</v>
      </c>
      <c r="AQ618" s="100"/>
      <c r="AR618" s="100"/>
      <c r="AS618" s="98"/>
      <c r="AT618" s="98"/>
      <c r="AU618" s="98"/>
      <c r="AV618" s="98"/>
      <c r="AW618" s="98"/>
      <c r="AX618" s="98"/>
      <c r="AY618" s="98"/>
    </row>
    <row r="619" spans="1:51" s="5" customFormat="1" ht="13.6" customHeight="1" x14ac:dyDescent="0.3">
      <c r="A619" s="18"/>
      <c r="B619" s="18"/>
      <c r="M619" s="98"/>
      <c r="N619" s="98"/>
      <c r="O619" s="98"/>
      <c r="P619" s="98"/>
      <c r="Q619" s="100" t="s">
        <v>568</v>
      </c>
      <c r="R619" s="100">
        <f t="shared" ref="R619:Z619" si="186">INDEX($A$398:$GY$413,$Q441,R$600)</f>
        <v>1.91</v>
      </c>
      <c r="S619" s="100">
        <f t="shared" si="186"/>
        <v>0.84</v>
      </c>
      <c r="T619" s="100">
        <f t="shared" si="186"/>
        <v>30.7</v>
      </c>
      <c r="U619" s="100">
        <f t="shared" si="186"/>
        <v>1.35</v>
      </c>
      <c r="V619" s="100">
        <f t="shared" si="186"/>
        <v>2.1</v>
      </c>
      <c r="W619" s="100">
        <f t="shared" si="186"/>
        <v>0.32</v>
      </c>
      <c r="X619" s="100">
        <f t="shared" si="186"/>
        <v>8.9999999999999993E-3</v>
      </c>
      <c r="Y619" s="100">
        <f t="shared" si="186"/>
        <v>1.4</v>
      </c>
      <c r="Z619" s="100">
        <f t="shared" si="186"/>
        <v>7.0000000000000001E-3</v>
      </c>
      <c r="AA619" s="100"/>
      <c r="AB619" s="98"/>
      <c r="AC619" s="98"/>
      <c r="AD619" s="98"/>
      <c r="AE619" s="98"/>
      <c r="AF619" s="99"/>
      <c r="AG619" s="98"/>
      <c r="AH619" s="98" t="s">
        <v>580</v>
      </c>
      <c r="AI619" s="100">
        <v>13</v>
      </c>
      <c r="AJ619" s="112">
        <f>(R615-R619)/R615*100</f>
        <v>1.546391752577321</v>
      </c>
      <c r="AK619" s="112">
        <f>(S615-S619)/S615*100</f>
        <v>-7.6923076923076845</v>
      </c>
      <c r="AL619" s="112">
        <f>(T615-T619)/T615*100</f>
        <v>-8.0985915492957776</v>
      </c>
      <c r="AM619" s="112"/>
      <c r="AN619" s="112">
        <f>(V615-V619)/V615*100</f>
        <v>53.333333333333336</v>
      </c>
      <c r="AO619" s="112">
        <f>(W615-W619)/W615*100</f>
        <v>5.8823529411764754</v>
      </c>
      <c r="AP619" s="112">
        <f>(X615-X619)/X615*100</f>
        <v>47.058823529411775</v>
      </c>
      <c r="AQ619" s="112">
        <f>(V615-Y619)/V615*100</f>
        <v>68.888888888888886</v>
      </c>
      <c r="AR619" s="112">
        <f>(X615-Z619)/X615*100</f>
        <v>58.82352941176471</v>
      </c>
      <c r="AS619" s="98"/>
      <c r="AT619" s="98"/>
      <c r="AU619" s="98"/>
      <c r="AV619" s="98"/>
      <c r="AW619" s="98"/>
      <c r="AX619" s="98"/>
      <c r="AY619" s="98"/>
    </row>
    <row r="620" spans="1:51" s="5" customFormat="1" ht="13.6" customHeight="1" x14ac:dyDescent="0.3">
      <c r="A620" s="18"/>
      <c r="B620" s="18"/>
      <c r="M620" s="98"/>
      <c r="N620" s="98"/>
      <c r="O620" s="98"/>
      <c r="P620" s="98"/>
      <c r="Q620" s="100" t="s">
        <v>569</v>
      </c>
      <c r="R620" s="100">
        <f t="shared" ref="R620:Z620" si="187">INDEX($A$398:$GY$413,$Q441,R$601)</f>
        <v>1.92</v>
      </c>
      <c r="S620" s="100">
        <f t="shared" si="187"/>
        <v>0.83</v>
      </c>
      <c r="T620" s="100">
        <f t="shared" si="187"/>
        <v>30.8</v>
      </c>
      <c r="U620" s="100">
        <f t="shared" si="187"/>
        <v>1.37</v>
      </c>
      <c r="V620" s="100">
        <f t="shared" si="187"/>
        <v>1.8</v>
      </c>
      <c r="W620" s="100">
        <f t="shared" si="187"/>
        <v>0.33</v>
      </c>
      <c r="X620" s="100">
        <f t="shared" si="187"/>
        <v>7.0000000000000001E-3</v>
      </c>
      <c r="Y620" s="100">
        <f t="shared" si="187"/>
        <v>1.1000000000000001</v>
      </c>
      <c r="Z620" s="100">
        <f t="shared" si="187"/>
        <v>5.0000000000000001E-3</v>
      </c>
      <c r="AA620" s="100"/>
      <c r="AB620" s="98"/>
      <c r="AC620" s="98"/>
      <c r="AD620" s="98"/>
      <c r="AE620" s="98"/>
      <c r="AF620" s="99"/>
      <c r="AG620" s="98"/>
      <c r="AH620" s="98" t="s">
        <v>577</v>
      </c>
      <c r="AI620" s="100">
        <v>16</v>
      </c>
      <c r="AJ620" s="112">
        <f>(R615-R620)/R615*100</f>
        <v>1.0309278350515474</v>
      </c>
      <c r="AK620" s="112">
        <f>(S615-S620)/S615*100</f>
        <v>-6.4102564102564017</v>
      </c>
      <c r="AL620" s="112">
        <f>(T615-T620)/T615*100</f>
        <v>-8.450704225352121</v>
      </c>
      <c r="AM620" s="112"/>
      <c r="AN620" s="112">
        <f>(V615-V620)/V615*100</f>
        <v>60.000000000000007</v>
      </c>
      <c r="AO620" s="112">
        <f>(W615-W620)/W615*100</f>
        <v>2.9411764705882377</v>
      </c>
      <c r="AP620" s="112">
        <f>(X615-X620)/X615*100</f>
        <v>58.82352941176471</v>
      </c>
      <c r="AQ620" s="112">
        <f>(V615-Y620)/V615*100</f>
        <v>75.555555555555557</v>
      </c>
      <c r="AR620" s="112">
        <f>(X615-Z620)/X615*100</f>
        <v>70.588235294117638</v>
      </c>
      <c r="AS620" s="113">
        <f>AQ620-AN620</f>
        <v>15.55555555555555</v>
      </c>
      <c r="AT620" s="113">
        <f>AR620-AP620</f>
        <v>11.764705882352928</v>
      </c>
      <c r="AU620" s="98"/>
      <c r="AV620" s="98"/>
      <c r="AW620" s="98"/>
      <c r="AX620" s="98"/>
      <c r="AY620" s="98"/>
    </row>
    <row r="621" spans="1:51" s="5" customFormat="1" ht="20.95" customHeight="1" x14ac:dyDescent="0.3">
      <c r="A621" s="18"/>
      <c r="B621" s="18"/>
      <c r="M621" s="98"/>
      <c r="N621" s="98"/>
      <c r="O621" s="100">
        <f>O614+1</f>
        <v>3</v>
      </c>
      <c r="P621" s="98"/>
      <c r="Q621" s="111" t="str">
        <f>_xlfn.CONCAT("ИГЭ - ",INDEX($A$398:$GY$413,O621,5))</f>
        <v>ИГЭ - 21а_1с</v>
      </c>
      <c r="R621" s="105" t="s">
        <v>576</v>
      </c>
      <c r="S621" s="105" t="s">
        <v>38</v>
      </c>
      <c r="T621" s="105" t="s">
        <v>39</v>
      </c>
      <c r="U621" s="105" t="s">
        <v>572</v>
      </c>
      <c r="V621" s="105" t="s">
        <v>41</v>
      </c>
      <c r="W621" s="107" t="s">
        <v>575</v>
      </c>
      <c r="X621" s="105" t="s">
        <v>573</v>
      </c>
      <c r="Y621" s="102" t="s">
        <v>574</v>
      </c>
      <c r="Z621" s="105" t="s">
        <v>573</v>
      </c>
      <c r="AA621" s="100"/>
      <c r="AB621" s="98"/>
      <c r="AC621" s="98"/>
      <c r="AD621" s="98"/>
      <c r="AE621" s="98"/>
      <c r="AF621" s="99"/>
      <c r="AG621" s="98"/>
      <c r="AH621" s="98"/>
      <c r="AI621" s="100"/>
      <c r="AJ621" s="114" t="s">
        <v>576</v>
      </c>
      <c r="AK621" s="114" t="s">
        <v>38</v>
      </c>
      <c r="AL621" s="114" t="s">
        <v>39</v>
      </c>
      <c r="AM621" s="114" t="s">
        <v>572</v>
      </c>
      <c r="AN621" s="114" t="s">
        <v>41</v>
      </c>
      <c r="AO621" s="115" t="s">
        <v>575</v>
      </c>
      <c r="AP621" s="114" t="s">
        <v>573</v>
      </c>
      <c r="AQ621" s="116" t="s">
        <v>574</v>
      </c>
      <c r="AR621" s="114" t="s">
        <v>573</v>
      </c>
      <c r="AS621" s="98"/>
      <c r="AT621" s="98"/>
      <c r="AU621" s="98"/>
      <c r="AV621" s="98"/>
      <c r="AW621" s="98"/>
      <c r="AX621" s="98"/>
      <c r="AY621" s="98"/>
    </row>
    <row r="622" spans="1:51" s="5" customFormat="1" ht="13.6" customHeight="1" x14ac:dyDescent="0.3">
      <c r="A622" s="18"/>
      <c r="B622" s="18"/>
      <c r="M622" s="98"/>
      <c r="N622" s="98"/>
      <c r="O622" s="98"/>
      <c r="P622" s="98"/>
      <c r="Q622" s="100" t="s">
        <v>564</v>
      </c>
      <c r="R622" s="100">
        <f t="shared" ref="R622:X622" si="188">INDEX($A$398:$GY$413,$Q451,R$596)</f>
        <v>2.0299999999999998</v>
      </c>
      <c r="S622" s="100">
        <f t="shared" si="188"/>
        <v>0.64</v>
      </c>
      <c r="T622" s="100">
        <f t="shared" si="188"/>
        <v>22.1</v>
      </c>
      <c r="U622" s="100">
        <f t="shared" si="188"/>
        <v>0.08</v>
      </c>
      <c r="V622" s="100">
        <f t="shared" si="188"/>
        <v>14.7</v>
      </c>
      <c r="W622" s="100">
        <f t="shared" si="188"/>
        <v>0.3</v>
      </c>
      <c r="X622" s="100">
        <f t="shared" si="188"/>
        <v>6.2E-2</v>
      </c>
      <c r="Y622" s="100" t="s">
        <v>570</v>
      </c>
      <c r="Z622" s="100" t="s">
        <v>570</v>
      </c>
      <c r="AA622" s="100"/>
      <c r="AB622" s="98"/>
      <c r="AC622" s="98"/>
      <c r="AD622" s="98"/>
      <c r="AE622" s="98"/>
      <c r="AF622" s="99"/>
      <c r="AG622" s="98"/>
      <c r="AH622" s="98"/>
      <c r="AI622" s="100"/>
      <c r="AJ622" s="112">
        <f>(R622-R622)/R622*100</f>
        <v>0</v>
      </c>
      <c r="AK622" s="112">
        <f>(S622-S622)/S622*100</f>
        <v>0</v>
      </c>
      <c r="AL622" s="112">
        <f>(T622-T622)/T622*100</f>
        <v>0</v>
      </c>
      <c r="AM622" s="112"/>
      <c r="AN622" s="112">
        <f>(V622-V622)/V622*100</f>
        <v>0</v>
      </c>
      <c r="AO622" s="112">
        <f>(W622-W622)/W622*100</f>
        <v>0</v>
      </c>
      <c r="AP622" s="112">
        <f>(X622-X622)/X622*100</f>
        <v>0</v>
      </c>
      <c r="AQ622" s="100"/>
      <c r="AR622" s="100"/>
      <c r="AS622" s="98"/>
      <c r="AT622" s="98"/>
      <c r="AU622" s="98"/>
      <c r="AV622" s="98"/>
      <c r="AW622" s="98"/>
      <c r="AX622" s="98"/>
      <c r="AY622" s="98"/>
    </row>
    <row r="623" spans="1:51" s="5" customFormat="1" ht="13.6" customHeight="1" x14ac:dyDescent="0.3">
      <c r="A623" s="18"/>
      <c r="B623" s="18"/>
      <c r="M623" s="98"/>
      <c r="N623" s="98"/>
      <c r="O623" s="98"/>
      <c r="P623" s="98"/>
      <c r="Q623" s="100" t="s">
        <v>565</v>
      </c>
      <c r="R623" s="100">
        <f t="shared" ref="R623:X623" si="189">INDEX($A$398:$GY$413,$Q451,R$597)</f>
        <v>2.04</v>
      </c>
      <c r="S623" s="100">
        <f t="shared" si="189"/>
        <v>0.64</v>
      </c>
      <c r="T623" s="100">
        <f t="shared" si="189"/>
        <v>23.3</v>
      </c>
      <c r="U623" s="100">
        <f t="shared" si="189"/>
        <v>0.19</v>
      </c>
      <c r="V623" s="100">
        <f t="shared" si="189"/>
        <v>11.8</v>
      </c>
      <c r="W623" s="100">
        <f t="shared" si="189"/>
        <v>0.33</v>
      </c>
      <c r="X623" s="100">
        <f t="shared" si="189"/>
        <v>0.05</v>
      </c>
      <c r="Y623" s="100" t="s">
        <v>570</v>
      </c>
      <c r="Z623" s="100" t="s">
        <v>570</v>
      </c>
      <c r="AA623" s="100"/>
      <c r="AB623" s="98"/>
      <c r="AC623" s="98"/>
      <c r="AD623" s="98"/>
      <c r="AE623" s="98"/>
      <c r="AF623" s="99"/>
      <c r="AG623" s="98"/>
      <c r="AH623" s="98"/>
      <c r="AI623" s="100"/>
      <c r="AJ623" s="112">
        <f>(R622-R623)/R622*100</f>
        <v>-0.49261083743843509</v>
      </c>
      <c r="AK623" s="112">
        <f>(S622-S623)/S622*100</f>
        <v>0</v>
      </c>
      <c r="AL623" s="112">
        <f>(T622-T623)/T622*100</f>
        <v>-5.4298642533936619</v>
      </c>
      <c r="AM623" s="112"/>
      <c r="AN623" s="112">
        <f>(V622-V623)/V622*100</f>
        <v>19.727891156462576</v>
      </c>
      <c r="AO623" s="112">
        <f>(W622-W623)/W622*100</f>
        <v>-10.000000000000009</v>
      </c>
      <c r="AP623" s="112">
        <f>(X622-X623)/X622*100</f>
        <v>19.354838709677413</v>
      </c>
      <c r="AQ623" s="100"/>
      <c r="AR623" s="100"/>
      <c r="AS623" s="98"/>
      <c r="AT623" s="98"/>
      <c r="AU623" s="98"/>
      <c r="AV623" s="98"/>
      <c r="AW623" s="98"/>
      <c r="AX623" s="98"/>
      <c r="AY623" s="98"/>
    </row>
    <row r="624" spans="1:51" s="5" customFormat="1" ht="13.6" customHeight="1" x14ac:dyDescent="0.3">
      <c r="A624" s="18"/>
      <c r="B624" s="18"/>
      <c r="M624" s="98"/>
      <c r="N624" s="98"/>
      <c r="O624" s="98"/>
      <c r="P624" s="98"/>
      <c r="Q624" s="100" t="s">
        <v>566</v>
      </c>
      <c r="R624" s="100">
        <f t="shared" ref="R624:X624" si="190">INDEX($A$398:$GY$413,$Q451,R$598)</f>
        <v>1.93</v>
      </c>
      <c r="S624" s="100">
        <f t="shared" si="190"/>
        <v>0.82</v>
      </c>
      <c r="T624" s="100">
        <f t="shared" si="190"/>
        <v>29.5</v>
      </c>
      <c r="U624" s="100">
        <f t="shared" si="190"/>
        <v>0.53</v>
      </c>
      <c r="V624" s="100">
        <f t="shared" si="190"/>
        <v>9.1999999999999993</v>
      </c>
      <c r="W624" s="100">
        <f t="shared" si="190"/>
        <v>0.37</v>
      </c>
      <c r="X624" s="100">
        <f t="shared" si="190"/>
        <v>3.9E-2</v>
      </c>
      <c r="Y624" s="100" t="s">
        <v>570</v>
      </c>
      <c r="Z624" s="100" t="s">
        <v>570</v>
      </c>
      <c r="AA624" s="100"/>
      <c r="AB624" s="98"/>
      <c r="AC624" s="98"/>
      <c r="AD624" s="98"/>
      <c r="AE624" s="98"/>
      <c r="AF624" s="99"/>
      <c r="AG624" s="98"/>
      <c r="AH624" s="98"/>
      <c r="AI624" s="100"/>
      <c r="AJ624" s="112">
        <f>(R622-R624)/R622*100</f>
        <v>4.9261083743842304</v>
      </c>
      <c r="AK624" s="112">
        <f>(S622-S624)/S622*100</f>
        <v>-28.124999999999989</v>
      </c>
      <c r="AL624" s="112">
        <f>(T622-T624)/T622*100</f>
        <v>-33.484162895927597</v>
      </c>
      <c r="AM624" s="112"/>
      <c r="AN624" s="112">
        <f>(V622-V624)/V622*100</f>
        <v>37.414965986394563</v>
      </c>
      <c r="AO624" s="112">
        <f>(W622-W624)/W622*100</f>
        <v>-23.333333333333336</v>
      </c>
      <c r="AP624" s="112">
        <f>(X622-X624)/X622*100</f>
        <v>37.096774193548384</v>
      </c>
      <c r="AQ624" s="100"/>
      <c r="AR624" s="100"/>
      <c r="AS624" s="98"/>
      <c r="AT624" s="98"/>
      <c r="AU624" s="98"/>
      <c r="AV624" s="98"/>
      <c r="AW624" s="98"/>
      <c r="AX624" s="98"/>
      <c r="AY624" s="98"/>
    </row>
    <row r="625" spans="1:51" s="5" customFormat="1" ht="13.6" customHeight="1" x14ac:dyDescent="0.3">
      <c r="A625" s="18"/>
      <c r="B625" s="18"/>
      <c r="M625" s="98"/>
      <c r="N625" s="98"/>
      <c r="O625" s="98"/>
      <c r="P625" s="98"/>
      <c r="Q625" s="100" t="s">
        <v>567</v>
      </c>
      <c r="R625" s="100">
        <f t="shared" ref="R625:X625" si="191">INDEX($A$398:$GY$413,$Q451,R$599)</f>
        <v>1.89</v>
      </c>
      <c r="S625" s="100">
        <f t="shared" si="191"/>
        <v>0.91</v>
      </c>
      <c r="T625" s="100">
        <f t="shared" si="191"/>
        <v>32.9</v>
      </c>
      <c r="U625" s="100">
        <f t="shared" si="191"/>
        <v>0.75</v>
      </c>
      <c r="V625" s="100">
        <f t="shared" si="191"/>
        <v>3.5</v>
      </c>
      <c r="W625" s="100">
        <f t="shared" si="191"/>
        <v>0.4</v>
      </c>
      <c r="X625" s="100">
        <f t="shared" si="191"/>
        <v>0.02</v>
      </c>
      <c r="Y625" s="100" t="s">
        <v>570</v>
      </c>
      <c r="Z625" s="100" t="s">
        <v>570</v>
      </c>
      <c r="AA625" s="100"/>
      <c r="AB625" s="98"/>
      <c r="AC625" s="98"/>
      <c r="AD625" s="98"/>
      <c r="AE625" s="98"/>
      <c r="AF625" s="99"/>
      <c r="AG625" s="98"/>
      <c r="AH625" s="98"/>
      <c r="AI625" s="100"/>
      <c r="AJ625" s="112">
        <f>(R622-R625)/R622*100</f>
        <v>6.8965517241379271</v>
      </c>
      <c r="AK625" s="112">
        <f>(S622-S625)/S622*100</f>
        <v>-42.1875</v>
      </c>
      <c r="AL625" s="112">
        <f>(T622-T625)/T622*100</f>
        <v>-48.868778280542969</v>
      </c>
      <c r="AM625" s="112"/>
      <c r="AN625" s="112">
        <f>(V622-V625)/V622*100</f>
        <v>76.19047619047619</v>
      </c>
      <c r="AO625" s="112">
        <f>(W622-W625)/W622*100</f>
        <v>-33.33333333333335</v>
      </c>
      <c r="AP625" s="112">
        <f>(X622-X625)/X622*100</f>
        <v>67.741935483870961</v>
      </c>
      <c r="AQ625" s="100"/>
      <c r="AR625" s="100"/>
      <c r="AS625" s="98"/>
      <c r="AT625" s="98"/>
      <c r="AU625" s="98"/>
      <c r="AV625" s="98"/>
      <c r="AW625" s="98"/>
      <c r="AX625" s="98"/>
      <c r="AY625" s="98"/>
    </row>
    <row r="626" spans="1:51" s="5" customFormat="1" ht="13.6" customHeight="1" x14ac:dyDescent="0.3">
      <c r="A626" s="18"/>
      <c r="B626" s="18"/>
      <c r="M626" s="98"/>
      <c r="N626" s="98"/>
      <c r="O626" s="98"/>
      <c r="P626" s="98"/>
      <c r="Q626" s="100" t="s">
        <v>568</v>
      </c>
      <c r="R626" s="100">
        <f t="shared" ref="R626:Z626" si="192">INDEX($A$398:$GY$413,$Q451,R$600)</f>
        <v>1.89</v>
      </c>
      <c r="S626" s="100">
        <f t="shared" si="192"/>
        <v>0.91</v>
      </c>
      <c r="T626" s="100">
        <f t="shared" si="192"/>
        <v>32.9</v>
      </c>
      <c r="U626" s="100">
        <f t="shared" si="192"/>
        <v>0.86</v>
      </c>
      <c r="V626" s="100">
        <f t="shared" si="192"/>
        <v>3.6</v>
      </c>
      <c r="W626" s="100">
        <f t="shared" si="192"/>
        <v>0.41</v>
      </c>
      <c r="X626" s="100">
        <f t="shared" si="192"/>
        <v>0.02</v>
      </c>
      <c r="Y626" s="100">
        <f t="shared" si="192"/>
        <v>2.6</v>
      </c>
      <c r="Z626" s="100">
        <f t="shared" si="192"/>
        <v>1.7000000000000001E-2</v>
      </c>
      <c r="AA626" s="100"/>
      <c r="AB626" s="98"/>
      <c r="AC626" s="98"/>
      <c r="AD626" s="98"/>
      <c r="AE626" s="98"/>
      <c r="AF626" s="99"/>
      <c r="AG626" s="98"/>
      <c r="AH626" s="98"/>
      <c r="AI626" s="100"/>
      <c r="AJ626" s="112">
        <f>(R622-R626)/R622*100</f>
        <v>6.8965517241379271</v>
      </c>
      <c r="AK626" s="112">
        <f>(S622-S626)/S622*100</f>
        <v>-42.1875</v>
      </c>
      <c r="AL626" s="112">
        <f>(T622-T626)/T622*100</f>
        <v>-48.868778280542969</v>
      </c>
      <c r="AM626" s="112"/>
      <c r="AN626" s="112">
        <f>(V622-V626)/V622*100</f>
        <v>75.510204081632665</v>
      </c>
      <c r="AO626" s="112">
        <f>(W622-W626)/W622*100</f>
        <v>-36.666666666666664</v>
      </c>
      <c r="AP626" s="112">
        <f>(X622-X626)/X622*100</f>
        <v>67.741935483870961</v>
      </c>
      <c r="AQ626" s="112">
        <f>(V622-Y626)/V622*100</f>
        <v>82.312925170068027</v>
      </c>
      <c r="AR626" s="112">
        <f>(X622-Z626)/X622*100</f>
        <v>72.58064516129032</v>
      </c>
      <c r="AS626" s="98"/>
      <c r="AT626" s="98"/>
      <c r="AU626" s="98"/>
      <c r="AV626" s="98"/>
      <c r="AW626" s="98"/>
      <c r="AX626" s="98"/>
      <c r="AY626" s="98"/>
    </row>
    <row r="627" spans="1:51" s="5" customFormat="1" ht="13.6" customHeight="1" x14ac:dyDescent="0.3">
      <c r="A627" s="18"/>
      <c r="B627" s="18"/>
      <c r="M627" s="98"/>
      <c r="N627" s="98"/>
      <c r="O627" s="98"/>
      <c r="P627" s="98"/>
      <c r="Q627" s="100" t="s">
        <v>569</v>
      </c>
      <c r="R627" s="100">
        <f t="shared" ref="R627:Z627" si="193">INDEX($A$398:$GY$413,$Q451,R$601)</f>
        <v>1.89</v>
      </c>
      <c r="S627" s="100">
        <f t="shared" si="193"/>
        <v>0.92</v>
      </c>
      <c r="T627" s="100">
        <f t="shared" si="193"/>
        <v>33.299999999999997</v>
      </c>
      <c r="U627" s="100">
        <f t="shared" si="193"/>
        <v>0.9</v>
      </c>
      <c r="V627" s="100">
        <f t="shared" si="193"/>
        <v>2.8</v>
      </c>
      <c r="W627" s="100">
        <f t="shared" si="193"/>
        <v>0.42</v>
      </c>
      <c r="X627" s="100">
        <f t="shared" si="193"/>
        <v>1.7000000000000001E-2</v>
      </c>
      <c r="Y627" s="100">
        <f t="shared" si="193"/>
        <v>2</v>
      </c>
      <c r="Z627" s="100">
        <f t="shared" si="193"/>
        <v>1.4E-2</v>
      </c>
      <c r="AA627" s="100"/>
      <c r="AB627" s="98"/>
      <c r="AC627" s="98"/>
      <c r="AD627" s="98"/>
      <c r="AE627" s="98"/>
      <c r="AF627" s="99"/>
      <c r="AG627" s="98"/>
      <c r="AH627" s="98"/>
      <c r="AI627" s="100"/>
      <c r="AJ627" s="112">
        <f>(R622-R627)/R622*100</f>
        <v>6.8965517241379271</v>
      </c>
      <c r="AK627" s="112">
        <f>(S622-S627)/S622*100</f>
        <v>-43.750000000000007</v>
      </c>
      <c r="AL627" s="112">
        <f>(T622-T627)/T622*100</f>
        <v>-50.678733031674184</v>
      </c>
      <c r="AM627" s="112"/>
      <c r="AN627" s="112">
        <f>(V622-V627)/V622*100</f>
        <v>80.952380952380949</v>
      </c>
      <c r="AO627" s="112">
        <f>(W622-W627)/W622*100</f>
        <v>-40</v>
      </c>
      <c r="AP627" s="112">
        <f>(X622-X627)/X622*100</f>
        <v>72.58064516129032</v>
      </c>
      <c r="AQ627" s="112">
        <f>(V622-Y627)/V622*100</f>
        <v>86.394557823129247</v>
      </c>
      <c r="AR627" s="112">
        <f>(X622-Z627)/X622*100</f>
        <v>77.41935483870968</v>
      </c>
      <c r="AS627" s="113">
        <f>AQ627-AN627</f>
        <v>5.4421768707482983</v>
      </c>
      <c r="AT627" s="113">
        <f>AR627-AP627</f>
        <v>4.8387096774193594</v>
      </c>
      <c r="AU627" s="98"/>
      <c r="AV627" s="98"/>
      <c r="AW627" s="98"/>
      <c r="AX627" s="98"/>
      <c r="AY627" s="98"/>
    </row>
    <row r="628" spans="1:51" s="5" customFormat="1" ht="20.95" customHeight="1" x14ac:dyDescent="0.3">
      <c r="A628" s="18"/>
      <c r="B628" s="18"/>
      <c r="M628" s="98"/>
      <c r="N628" s="98"/>
      <c r="O628" s="100">
        <f>O621+1</f>
        <v>4</v>
      </c>
      <c r="P628" s="98"/>
      <c r="Q628" s="111" t="str">
        <f>_xlfn.CONCAT("ИГЭ - ",INDEX($A$398:$GY$413,O628,5))</f>
        <v>ИГЭ - 22а_1с_г.д</v>
      </c>
      <c r="R628" s="105" t="s">
        <v>576</v>
      </c>
      <c r="S628" s="105" t="s">
        <v>38</v>
      </c>
      <c r="T628" s="105" t="s">
        <v>39</v>
      </c>
      <c r="U628" s="105" t="s">
        <v>572</v>
      </c>
      <c r="V628" s="105" t="s">
        <v>41</v>
      </c>
      <c r="W628" s="107" t="s">
        <v>575</v>
      </c>
      <c r="X628" s="105" t="s">
        <v>573</v>
      </c>
      <c r="Y628" s="102" t="s">
        <v>574</v>
      </c>
      <c r="Z628" s="105" t="s">
        <v>573</v>
      </c>
      <c r="AA628" s="100"/>
      <c r="AB628" s="98"/>
      <c r="AC628" s="98"/>
      <c r="AD628" s="98"/>
      <c r="AE628" s="98"/>
      <c r="AF628" s="99"/>
      <c r="AG628" s="98"/>
      <c r="AH628" s="98"/>
      <c r="AI628" s="111"/>
      <c r="AJ628" s="114" t="s">
        <v>576</v>
      </c>
      <c r="AK628" s="114" t="s">
        <v>38</v>
      </c>
      <c r="AL628" s="114" t="s">
        <v>39</v>
      </c>
      <c r="AM628" s="114" t="s">
        <v>572</v>
      </c>
      <c r="AN628" s="114" t="s">
        <v>41</v>
      </c>
      <c r="AO628" s="115" t="s">
        <v>575</v>
      </c>
      <c r="AP628" s="114" t="s">
        <v>573</v>
      </c>
      <c r="AQ628" s="116" t="s">
        <v>574</v>
      </c>
      <c r="AR628" s="114" t="s">
        <v>573</v>
      </c>
      <c r="AS628" s="98"/>
      <c r="AT628" s="98"/>
      <c r="AU628" s="98"/>
      <c r="AV628" s="98"/>
      <c r="AW628" s="98"/>
      <c r="AX628" s="98"/>
      <c r="AY628" s="98"/>
    </row>
    <row r="629" spans="1:51" s="5" customFormat="1" ht="13.6" customHeight="1" x14ac:dyDescent="0.3">
      <c r="A629" s="18"/>
      <c r="B629" s="18"/>
      <c r="M629" s="98"/>
      <c r="N629" s="98"/>
      <c r="O629" s="98"/>
      <c r="P629" s="98"/>
      <c r="Q629" s="100" t="s">
        <v>564</v>
      </c>
      <c r="R629" s="100">
        <f t="shared" ref="R629:X629" si="194">INDEX($A$398:$GY$413,$Q461,R$596)</f>
        <v>1.95</v>
      </c>
      <c r="S629" s="100">
        <f t="shared" si="194"/>
        <v>0.8</v>
      </c>
      <c r="T629" s="100">
        <f t="shared" si="194"/>
        <v>28.2</v>
      </c>
      <c r="U629" s="100">
        <f t="shared" si="194"/>
        <v>0.42</v>
      </c>
      <c r="V629" s="100">
        <f t="shared" si="194"/>
        <v>9.6</v>
      </c>
      <c r="W629" s="100">
        <f t="shared" si="194"/>
        <v>0.37</v>
      </c>
      <c r="X629" s="100">
        <f t="shared" si="194"/>
        <v>4.2999999999999997E-2</v>
      </c>
      <c r="Y629" s="100" t="s">
        <v>570</v>
      </c>
      <c r="Z629" s="100" t="s">
        <v>570</v>
      </c>
      <c r="AA629" s="100"/>
      <c r="AB629" s="98"/>
      <c r="AC629" s="98"/>
      <c r="AD629" s="98"/>
      <c r="AE629" s="98"/>
      <c r="AF629" s="99"/>
      <c r="AG629" s="98"/>
      <c r="AH629" s="98"/>
      <c r="AI629" s="100"/>
      <c r="AJ629" s="112">
        <f>(R629-R629)/R629*100</f>
        <v>0</v>
      </c>
      <c r="AK629" s="112">
        <f>(S629-S629)/S629*100</f>
        <v>0</v>
      </c>
      <c r="AL629" s="112">
        <f>(T629-T629)/T629*100</f>
        <v>0</v>
      </c>
      <c r="AM629" s="112"/>
      <c r="AN629" s="112">
        <f>(V629-V629)/V629*100</f>
        <v>0</v>
      </c>
      <c r="AO629" s="112">
        <f>(W629-W629)/W629*100</f>
        <v>0</v>
      </c>
      <c r="AP629" s="112">
        <f>(X629-X629)/X629*100</f>
        <v>0</v>
      </c>
      <c r="AQ629" s="100"/>
      <c r="AR629" s="100"/>
      <c r="AS629" s="98"/>
      <c r="AT629" s="98"/>
      <c r="AU629" s="98"/>
      <c r="AV629" s="98"/>
      <c r="AW629" s="98"/>
      <c r="AX629" s="98"/>
      <c r="AY629" s="98"/>
    </row>
    <row r="630" spans="1:51" s="5" customFormat="1" ht="13.6" customHeight="1" x14ac:dyDescent="0.3">
      <c r="A630" s="18"/>
      <c r="B630" s="18"/>
      <c r="M630" s="98"/>
      <c r="N630" s="98"/>
      <c r="O630" s="98"/>
      <c r="P630" s="98"/>
      <c r="Q630" s="100" t="s">
        <v>565</v>
      </c>
      <c r="R630" s="100">
        <f t="shared" ref="R630:X630" si="195">INDEX($A$398:$GY$413,$Q461,R$597)</f>
        <v>1.95</v>
      </c>
      <c r="S630" s="100">
        <f t="shared" si="195"/>
        <v>0.81</v>
      </c>
      <c r="T630" s="100">
        <f t="shared" si="195"/>
        <v>29.5</v>
      </c>
      <c r="U630" s="100">
        <f t="shared" si="195"/>
        <v>0.52</v>
      </c>
      <c r="V630" s="100">
        <f t="shared" si="195"/>
        <v>8.8000000000000007</v>
      </c>
      <c r="W630" s="100">
        <f t="shared" si="195"/>
        <v>0.37</v>
      </c>
      <c r="X630" s="100">
        <f t="shared" si="195"/>
        <v>3.4000000000000002E-2</v>
      </c>
      <c r="Y630" s="100" t="s">
        <v>570</v>
      </c>
      <c r="Z630" s="100" t="s">
        <v>570</v>
      </c>
      <c r="AA630" s="100"/>
      <c r="AB630" s="98"/>
      <c r="AC630" s="98"/>
      <c r="AD630" s="98"/>
      <c r="AE630" s="98"/>
      <c r="AF630" s="99"/>
      <c r="AG630" s="98"/>
      <c r="AH630" s="98"/>
      <c r="AI630" s="100"/>
      <c r="AJ630" s="112">
        <f>(R629-R630)/R629*100</f>
        <v>0</v>
      </c>
      <c r="AK630" s="112">
        <f>(S629-S630)/S629*100</f>
        <v>-1.2500000000000011</v>
      </c>
      <c r="AL630" s="112">
        <f>(T629-T630)/T629*100</f>
        <v>-4.6099290780141873</v>
      </c>
      <c r="AM630" s="112"/>
      <c r="AN630" s="112">
        <f>(V629-V630)/V629*100</f>
        <v>8.3333333333333233</v>
      </c>
      <c r="AO630" s="112">
        <f>(W629-W630)/W629*100</f>
        <v>0</v>
      </c>
      <c r="AP630" s="112">
        <f>(X629-X630)/X629*100</f>
        <v>20.930232558139522</v>
      </c>
      <c r="AQ630" s="100"/>
      <c r="AR630" s="100"/>
      <c r="AS630" s="98"/>
      <c r="AT630" s="98"/>
      <c r="AU630" s="98"/>
      <c r="AV630" s="98"/>
      <c r="AW630" s="98"/>
      <c r="AX630" s="98"/>
      <c r="AY630" s="98"/>
    </row>
    <row r="631" spans="1:51" s="5" customFormat="1" ht="13.6" customHeight="1" x14ac:dyDescent="0.3">
      <c r="A631" s="18"/>
      <c r="B631" s="18"/>
      <c r="M631" s="98"/>
      <c r="N631" s="98"/>
      <c r="O631" s="98"/>
      <c r="P631" s="98"/>
      <c r="Q631" s="100" t="s">
        <v>566</v>
      </c>
      <c r="R631" s="100">
        <f t="shared" ref="R631:X631" si="196">INDEX($A$398:$GY$413,$Q461,R$598)</f>
        <v>1.9</v>
      </c>
      <c r="S631" s="100">
        <f t="shared" si="196"/>
        <v>0.9</v>
      </c>
      <c r="T631" s="100">
        <f t="shared" si="196"/>
        <v>32.6</v>
      </c>
      <c r="U631" s="100">
        <f t="shared" si="196"/>
        <v>0.75</v>
      </c>
      <c r="V631" s="100">
        <f t="shared" si="196"/>
        <v>6.9</v>
      </c>
      <c r="W631" s="100">
        <f t="shared" si="196"/>
        <v>0.38</v>
      </c>
      <c r="X631" s="100">
        <f t="shared" si="196"/>
        <v>2.5999999999999999E-2</v>
      </c>
      <c r="Y631" s="100" t="s">
        <v>570</v>
      </c>
      <c r="Z631" s="100" t="s">
        <v>570</v>
      </c>
      <c r="AA631" s="100"/>
      <c r="AB631" s="98"/>
      <c r="AC631" s="98"/>
      <c r="AD631" s="98"/>
      <c r="AE631" s="98"/>
      <c r="AF631" s="99"/>
      <c r="AG631" s="98"/>
      <c r="AH631" s="98"/>
      <c r="AI631" s="100"/>
      <c r="AJ631" s="112">
        <f>(R629-R631)/R629*100</f>
        <v>2.5641025641025665</v>
      </c>
      <c r="AK631" s="112">
        <f>(S629-S631)/S629*100</f>
        <v>-12.499999999999996</v>
      </c>
      <c r="AL631" s="112">
        <f>(T629-T631)/T629*100</f>
        <v>-15.602836879432633</v>
      </c>
      <c r="AM631" s="112"/>
      <c r="AN631" s="112">
        <f>(V629-V631)/V629*100</f>
        <v>28.124999999999993</v>
      </c>
      <c r="AO631" s="112">
        <f>(W629-W631)/W629*100</f>
        <v>-2.7027027027027053</v>
      </c>
      <c r="AP631" s="112">
        <f>(X629-X631)/X629*100</f>
        <v>39.534883720930232</v>
      </c>
      <c r="AQ631" s="100"/>
      <c r="AR631" s="100"/>
      <c r="AS631" s="98"/>
      <c r="AT631" s="98"/>
      <c r="AU631" s="98"/>
      <c r="AV631" s="98"/>
      <c r="AW631" s="98"/>
      <c r="AX631" s="98"/>
      <c r="AY631" s="98"/>
    </row>
    <row r="632" spans="1:51" s="5" customFormat="1" ht="13.6" customHeight="1" x14ac:dyDescent="0.3">
      <c r="A632" s="18"/>
      <c r="B632" s="18"/>
      <c r="M632" s="98"/>
      <c r="N632" s="98"/>
      <c r="O632" s="98"/>
      <c r="P632" s="98"/>
      <c r="Q632" s="100" t="s">
        <v>567</v>
      </c>
      <c r="R632" s="100">
        <f t="shared" ref="R632:X632" si="197">INDEX($A$398:$GY$413,$Q461,R$599)</f>
        <v>1.88</v>
      </c>
      <c r="S632" s="100">
        <f t="shared" si="197"/>
        <v>0.94</v>
      </c>
      <c r="T632" s="100">
        <f t="shared" si="197"/>
        <v>33.799999999999997</v>
      </c>
      <c r="U632" s="100">
        <f t="shared" si="197"/>
        <v>0.84</v>
      </c>
      <c r="V632" s="100">
        <f t="shared" si="197"/>
        <v>2.4</v>
      </c>
      <c r="W632" s="100">
        <f t="shared" si="197"/>
        <v>0.42</v>
      </c>
      <c r="X632" s="100">
        <f t="shared" si="197"/>
        <v>1.6E-2</v>
      </c>
      <c r="Y632" s="100" t="s">
        <v>570</v>
      </c>
      <c r="Z632" s="100" t="s">
        <v>570</v>
      </c>
      <c r="AA632" s="100"/>
      <c r="AB632" s="98"/>
      <c r="AC632" s="98"/>
      <c r="AD632" s="98"/>
      <c r="AE632" s="98"/>
      <c r="AF632" s="99"/>
      <c r="AG632" s="98"/>
      <c r="AH632" s="98"/>
      <c r="AI632" s="100"/>
      <c r="AJ632" s="112">
        <f>(R629-R632)/R629*100</f>
        <v>3.589743589743593</v>
      </c>
      <c r="AK632" s="112">
        <f>(S629-S632)/S629*100</f>
        <v>-17.499999999999989</v>
      </c>
      <c r="AL632" s="112">
        <f>(T629-T632)/T629*100</f>
        <v>-19.858156028368786</v>
      </c>
      <c r="AM632" s="112"/>
      <c r="AN632" s="112">
        <f>(V629-V632)/V629*100</f>
        <v>75</v>
      </c>
      <c r="AO632" s="112">
        <f>(W629-W632)/W629*100</f>
        <v>-13.513513513513512</v>
      </c>
      <c r="AP632" s="112">
        <f>(X629-X632)/X629*100</f>
        <v>62.790697674418603</v>
      </c>
      <c r="AQ632" s="100"/>
      <c r="AR632" s="100"/>
      <c r="AS632" s="98"/>
      <c r="AT632" s="98"/>
      <c r="AU632" s="98"/>
      <c r="AV632" s="98"/>
      <c r="AW632" s="98"/>
      <c r="AX632" s="98"/>
      <c r="AY632" s="98"/>
    </row>
    <row r="633" spans="1:51" s="5" customFormat="1" ht="13.6" customHeight="1" x14ac:dyDescent="0.3">
      <c r="A633" s="18"/>
      <c r="B633" s="18"/>
      <c r="M633" s="98"/>
      <c r="N633" s="98"/>
      <c r="O633" s="98"/>
      <c r="P633" s="98"/>
      <c r="Q633" s="100" t="s">
        <v>568</v>
      </c>
      <c r="R633" s="100">
        <f t="shared" ref="R633:Z633" si="198">INDEX($A$398:$GY$413,$Q461,R$600)</f>
        <v>1.86</v>
      </c>
      <c r="S633" s="100">
        <f t="shared" si="198"/>
        <v>0.99</v>
      </c>
      <c r="T633" s="100">
        <f t="shared" si="198"/>
        <v>35.700000000000003</v>
      </c>
      <c r="U633" s="100">
        <f t="shared" si="198"/>
        <v>0.9</v>
      </c>
      <c r="V633" s="100">
        <f t="shared" si="198"/>
        <v>2.5</v>
      </c>
      <c r="W633" s="100">
        <f t="shared" si="198"/>
        <v>0.42</v>
      </c>
      <c r="X633" s="100">
        <f t="shared" si="198"/>
        <v>1.6E-2</v>
      </c>
      <c r="Y633" s="100">
        <f t="shared" si="198"/>
        <v>1.8</v>
      </c>
      <c r="Z633" s="100">
        <f t="shared" si="198"/>
        <v>1.4999999999999999E-2</v>
      </c>
      <c r="AA633" s="100"/>
      <c r="AB633" s="98"/>
      <c r="AC633" s="98"/>
      <c r="AD633" s="98"/>
      <c r="AE633" s="98"/>
      <c r="AF633" s="99"/>
      <c r="AG633" s="98"/>
      <c r="AH633" s="98"/>
      <c r="AI633" s="100"/>
      <c r="AJ633" s="112">
        <f>(R629-R633)/R629*100</f>
        <v>4.6153846153846079</v>
      </c>
      <c r="AK633" s="112">
        <f>(S629-S633)/S629*100</f>
        <v>-23.749999999999993</v>
      </c>
      <c r="AL633" s="112">
        <f>(T629-T633)/T629*100</f>
        <v>-26.595744680851073</v>
      </c>
      <c r="AM633" s="112"/>
      <c r="AN633" s="112">
        <f>(V629-V633)/V629*100</f>
        <v>73.958333333333343</v>
      </c>
      <c r="AO633" s="112">
        <f>(W629-W633)/W629*100</f>
        <v>-13.513513513513512</v>
      </c>
      <c r="AP633" s="112">
        <f>(X629-X633)/X629*100</f>
        <v>62.790697674418603</v>
      </c>
      <c r="AQ633" s="112">
        <f>(V629-Y633)/V629*100</f>
        <v>81.25</v>
      </c>
      <c r="AR633" s="112">
        <f>(X629-Z633)/X629*100</f>
        <v>65.11627906976743</v>
      </c>
      <c r="AS633" s="98"/>
      <c r="AT633" s="98"/>
      <c r="AU633" s="98"/>
      <c r="AV633" s="98"/>
      <c r="AW633" s="98"/>
      <c r="AX633" s="98"/>
      <c r="AY633" s="98"/>
    </row>
    <row r="634" spans="1:51" s="5" customFormat="1" ht="13.6" customHeight="1" x14ac:dyDescent="0.3">
      <c r="A634" s="18"/>
      <c r="B634" s="18"/>
      <c r="M634" s="98"/>
      <c r="N634" s="98"/>
      <c r="O634" s="98"/>
      <c r="P634" s="98"/>
      <c r="Q634" s="100" t="s">
        <v>569</v>
      </c>
      <c r="R634" s="100">
        <f t="shared" ref="R634:Z634" si="199">INDEX($A$398:$GY$413,$Q461,R$601)</f>
        <v>1.86</v>
      </c>
      <c r="S634" s="100">
        <f t="shared" si="199"/>
        <v>1</v>
      </c>
      <c r="T634" s="100">
        <f t="shared" si="199"/>
        <v>36.299999999999997</v>
      </c>
      <c r="U634" s="100">
        <f t="shared" si="199"/>
        <v>0.94</v>
      </c>
      <c r="V634" s="100">
        <f t="shared" si="199"/>
        <v>2</v>
      </c>
      <c r="W634" s="100">
        <f t="shared" si="199"/>
        <v>0.43</v>
      </c>
      <c r="X634" s="100">
        <f t="shared" si="199"/>
        <v>1.4E-2</v>
      </c>
      <c r="Y634" s="100">
        <f t="shared" si="199"/>
        <v>1.3</v>
      </c>
      <c r="Z634" s="100">
        <f t="shared" si="199"/>
        <v>1.2E-2</v>
      </c>
      <c r="AA634" s="100"/>
      <c r="AB634" s="98"/>
      <c r="AC634" s="98"/>
      <c r="AD634" s="98"/>
      <c r="AE634" s="98"/>
      <c r="AF634" s="99"/>
      <c r="AG634" s="98"/>
      <c r="AH634" s="98" t="s">
        <v>579</v>
      </c>
      <c r="AI634" s="100">
        <v>1</v>
      </c>
      <c r="AJ634" s="112">
        <f>(R629-R634)/R629*100</f>
        <v>4.6153846153846079</v>
      </c>
      <c r="AK634" s="112">
        <f>(S629-S634)/S629*100</f>
        <v>-24.999999999999993</v>
      </c>
      <c r="AL634" s="112">
        <f>(T629-T634)/T629*100</f>
        <v>-28.723404255319139</v>
      </c>
      <c r="AM634" s="112"/>
      <c r="AN634" s="112">
        <f>(V629-V634)/V629*100</f>
        <v>79.166666666666657</v>
      </c>
      <c r="AO634" s="112">
        <f>(W629-W634)/W629*100</f>
        <v>-16.216216216216218</v>
      </c>
      <c r="AP634" s="112">
        <f>(X629-X634)/X629*100</f>
        <v>67.441860465116278</v>
      </c>
      <c r="AQ634" s="112">
        <f>(V629-Y634)/V629*100</f>
        <v>86.458333333333329</v>
      </c>
      <c r="AR634" s="112">
        <f>(X629-Z634)/X629*100</f>
        <v>72.093023255813947</v>
      </c>
      <c r="AS634" s="113">
        <f>AQ634-AN634</f>
        <v>7.2916666666666714</v>
      </c>
      <c r="AT634" s="113">
        <f>AR634-AP634</f>
        <v>4.6511627906976685</v>
      </c>
      <c r="AU634" s="98"/>
      <c r="AV634" s="98"/>
      <c r="AW634" s="98"/>
      <c r="AX634" s="98"/>
      <c r="AY634" s="98"/>
    </row>
    <row r="635" spans="1:51" s="5" customFormat="1" ht="20.95" customHeight="1" x14ac:dyDescent="0.3">
      <c r="A635" s="18"/>
      <c r="B635" s="18"/>
      <c r="M635" s="98"/>
      <c r="N635" s="98"/>
      <c r="O635" s="100">
        <f>O628+1</f>
        <v>5</v>
      </c>
      <c r="P635" s="98"/>
      <c r="Q635" s="111" t="str">
        <f>_xlfn.CONCAT("ИГЭ - ",INDEX($A$398:$GY$413,O635,5))</f>
        <v>ИГЭ - 25_1</v>
      </c>
      <c r="R635" s="105" t="s">
        <v>576</v>
      </c>
      <c r="S635" s="105" t="s">
        <v>38</v>
      </c>
      <c r="T635" s="105" t="s">
        <v>39</v>
      </c>
      <c r="U635" s="105" t="s">
        <v>572</v>
      </c>
      <c r="V635" s="105" t="s">
        <v>41</v>
      </c>
      <c r="W635" s="107" t="s">
        <v>575</v>
      </c>
      <c r="X635" s="105" t="s">
        <v>573</v>
      </c>
      <c r="Y635" s="102" t="s">
        <v>574</v>
      </c>
      <c r="Z635" s="105" t="s">
        <v>573</v>
      </c>
      <c r="AA635" s="100"/>
      <c r="AB635" s="98"/>
      <c r="AC635" s="98"/>
      <c r="AD635" s="98"/>
      <c r="AE635" s="98"/>
      <c r="AF635" s="99"/>
      <c r="AG635" s="98"/>
      <c r="AH635" s="98" t="s">
        <v>581</v>
      </c>
      <c r="AI635" s="100">
        <v>5</v>
      </c>
      <c r="AJ635" s="105" t="s">
        <v>576</v>
      </c>
      <c r="AK635" s="105" t="s">
        <v>38</v>
      </c>
      <c r="AL635" s="105" t="s">
        <v>39</v>
      </c>
      <c r="AM635" s="105" t="s">
        <v>572</v>
      </c>
      <c r="AN635" s="105" t="s">
        <v>41</v>
      </c>
      <c r="AO635" s="107" t="s">
        <v>575</v>
      </c>
      <c r="AP635" s="105" t="s">
        <v>573</v>
      </c>
      <c r="AQ635" s="102" t="s">
        <v>574</v>
      </c>
      <c r="AR635" s="105" t="s">
        <v>573</v>
      </c>
      <c r="AS635" s="98"/>
      <c r="AT635" s="98"/>
      <c r="AU635" s="98"/>
      <c r="AV635" s="98"/>
      <c r="AW635" s="98"/>
      <c r="AX635" s="98"/>
      <c r="AY635" s="98"/>
    </row>
    <row r="636" spans="1:51" s="5" customFormat="1" ht="13.6" customHeight="1" x14ac:dyDescent="0.3">
      <c r="A636" s="18"/>
      <c r="B636" s="18"/>
      <c r="M636" s="98"/>
      <c r="N636" s="98"/>
      <c r="O636" s="98"/>
      <c r="P636" s="98"/>
      <c r="Q636" s="100" t="s">
        <v>564</v>
      </c>
      <c r="R636" s="100">
        <f t="shared" ref="R636:X636" si="200">INDEX($A$398:$GY$413,$Q471,R$596)</f>
        <v>1.94</v>
      </c>
      <c r="S636" s="100">
        <f t="shared" si="200"/>
        <v>0.79</v>
      </c>
      <c r="T636" s="100">
        <f t="shared" si="200"/>
        <v>27.4</v>
      </c>
      <c r="U636" s="100">
        <f t="shared" si="200"/>
        <v>0.01</v>
      </c>
      <c r="V636" s="100">
        <f t="shared" si="200"/>
        <v>18.8</v>
      </c>
      <c r="W636" s="100">
        <f t="shared" si="200"/>
        <v>0.28999999999999998</v>
      </c>
      <c r="X636" s="100">
        <f t="shared" si="200"/>
        <v>9.4E-2</v>
      </c>
      <c r="Y636" s="100" t="s">
        <v>570</v>
      </c>
      <c r="Z636" s="100" t="s">
        <v>570</v>
      </c>
      <c r="AA636" s="100"/>
      <c r="AB636" s="98"/>
      <c r="AC636" s="98"/>
      <c r="AD636" s="98"/>
      <c r="AE636" s="98"/>
      <c r="AF636" s="99"/>
      <c r="AG636" s="98"/>
      <c r="AH636" s="98" t="s">
        <v>578</v>
      </c>
      <c r="AI636" s="100">
        <v>9</v>
      </c>
      <c r="AJ636" s="112">
        <f>(R636-R636)/R636*100</f>
        <v>0</v>
      </c>
      <c r="AK636" s="112">
        <f>(S636-S636)/S636*100</f>
        <v>0</v>
      </c>
      <c r="AL636" s="112">
        <f>(T636-T636)/T636*100</f>
        <v>0</v>
      </c>
      <c r="AM636" s="112"/>
      <c r="AN636" s="112">
        <f>(V636-V636)/V636*100</f>
        <v>0</v>
      </c>
      <c r="AO636" s="112">
        <f>(W636-W636)/W636*100</f>
        <v>0</v>
      </c>
      <c r="AP636" s="112">
        <f>(X636-X636)/X636*100</f>
        <v>0</v>
      </c>
      <c r="AQ636" s="100"/>
      <c r="AR636" s="100"/>
      <c r="AS636" s="98"/>
      <c r="AT636" s="98"/>
      <c r="AU636" s="98"/>
      <c r="AV636" s="98"/>
      <c r="AW636" s="98"/>
      <c r="AX636" s="98"/>
      <c r="AY636" s="98"/>
    </row>
    <row r="637" spans="1:51" s="5" customFormat="1" ht="13.6" customHeight="1" x14ac:dyDescent="0.3">
      <c r="A637" s="18"/>
      <c r="B637" s="18"/>
      <c r="M637" s="98"/>
      <c r="N637" s="98"/>
      <c r="O637" s="98"/>
      <c r="P637" s="98"/>
      <c r="Q637" s="100" t="s">
        <v>565</v>
      </c>
      <c r="R637" s="100">
        <f t="shared" ref="R637:X637" si="201">INDEX($A$398:$GY$413,$Q471,R$597)</f>
        <v>1.96</v>
      </c>
      <c r="S637" s="100">
        <f t="shared" si="201"/>
        <v>0.79</v>
      </c>
      <c r="T637" s="100">
        <f t="shared" si="201"/>
        <v>28.3</v>
      </c>
      <c r="U637" s="100">
        <f t="shared" si="201"/>
        <v>0.06</v>
      </c>
      <c r="V637" s="100">
        <f t="shared" si="201"/>
        <v>15.8</v>
      </c>
      <c r="W637" s="100">
        <f t="shared" si="201"/>
        <v>0.28000000000000003</v>
      </c>
      <c r="X637" s="100">
        <f t="shared" si="201"/>
        <v>7.9000000000000001E-2</v>
      </c>
      <c r="Y637" s="100" t="s">
        <v>570</v>
      </c>
      <c r="Z637" s="100" t="s">
        <v>570</v>
      </c>
      <c r="AA637" s="100"/>
      <c r="AB637" s="98"/>
      <c r="AC637" s="98"/>
      <c r="AD637" s="98"/>
      <c r="AE637" s="98"/>
      <c r="AF637" s="99"/>
      <c r="AG637" s="98"/>
      <c r="AH637" s="98" t="s">
        <v>580</v>
      </c>
      <c r="AI637" s="100">
        <v>13</v>
      </c>
      <c r="AJ637" s="112">
        <f>(R636-R637)/R636*100</f>
        <v>-1.0309278350515474</v>
      </c>
      <c r="AK637" s="112">
        <f>(S636-S637)/S636*100</f>
        <v>0</v>
      </c>
      <c r="AL637" s="112">
        <f>(T636-T637)/T636*100</f>
        <v>-3.2846715328467231</v>
      </c>
      <c r="AM637" s="112"/>
      <c r="AN637" s="112">
        <f>(V636-V637)/V636*100</f>
        <v>15.957446808510637</v>
      </c>
      <c r="AO637" s="112">
        <f>(W636-W637)/W636*100</f>
        <v>3.4482758620689493</v>
      </c>
      <c r="AP637" s="112">
        <f>(X636-X637)/X636*100</f>
        <v>15.957446808510637</v>
      </c>
      <c r="AQ637" s="100"/>
      <c r="AR637" s="100"/>
      <c r="AS637" s="98"/>
      <c r="AT637" s="98"/>
      <c r="AU637" s="98"/>
      <c r="AV637" s="98"/>
      <c r="AW637" s="98"/>
      <c r="AX637" s="98"/>
      <c r="AY637" s="98"/>
    </row>
    <row r="638" spans="1:51" s="5" customFormat="1" ht="13.6" customHeight="1" x14ac:dyDescent="0.3">
      <c r="A638" s="18"/>
      <c r="B638" s="18"/>
      <c r="M638" s="98"/>
      <c r="N638" s="98"/>
      <c r="O638" s="98"/>
      <c r="P638" s="98"/>
      <c r="Q638" s="100" t="s">
        <v>566</v>
      </c>
      <c r="R638" s="100">
        <f t="shared" ref="R638:X638" si="202">INDEX($A$398:$GY$413,$Q471,R$598)</f>
        <v>1.92</v>
      </c>
      <c r="S638" s="100">
        <f t="shared" si="202"/>
        <v>0.86</v>
      </c>
      <c r="T638" s="100">
        <f t="shared" si="202"/>
        <v>31.2</v>
      </c>
      <c r="U638" s="100">
        <f t="shared" si="202"/>
        <v>0.2</v>
      </c>
      <c r="V638" s="100">
        <f t="shared" si="202"/>
        <v>15.1</v>
      </c>
      <c r="W638" s="100">
        <f t="shared" si="202"/>
        <v>0.34</v>
      </c>
      <c r="X638" s="100">
        <f t="shared" si="202"/>
        <v>6.7000000000000004E-2</v>
      </c>
      <c r="Y638" s="100" t="s">
        <v>570</v>
      </c>
      <c r="Z638" s="100" t="s">
        <v>570</v>
      </c>
      <c r="AA638" s="100"/>
      <c r="AB638" s="98"/>
      <c r="AC638" s="98"/>
      <c r="AD638" s="98"/>
      <c r="AE638" s="98"/>
      <c r="AF638" s="99"/>
      <c r="AG638" s="98"/>
      <c r="AH638" s="98" t="s">
        <v>577</v>
      </c>
      <c r="AI638" s="100">
        <v>16</v>
      </c>
      <c r="AJ638" s="112">
        <f>(R636-R638)/R636*100</f>
        <v>1.0309278350515474</v>
      </c>
      <c r="AK638" s="112">
        <f>(S636-S638)/S636*100</f>
        <v>-8.86075949367088</v>
      </c>
      <c r="AL638" s="112">
        <f>(T636-T638)/T636*100</f>
        <v>-13.868613138686134</v>
      </c>
      <c r="AM638" s="112"/>
      <c r="AN638" s="112">
        <f>(V636-V638)/V636*100</f>
        <v>19.680851063829792</v>
      </c>
      <c r="AO638" s="112">
        <f>(W636-W638)/W636*100</f>
        <v>-17.241379310344847</v>
      </c>
      <c r="AP638" s="112">
        <f>(X636-X638)/X636*100</f>
        <v>28.723404255319146</v>
      </c>
      <c r="AQ638" s="100"/>
      <c r="AR638" s="100"/>
      <c r="AS638" s="98"/>
      <c r="AT638" s="98"/>
      <c r="AU638" s="98"/>
      <c r="AV638" s="98"/>
      <c r="AW638" s="98"/>
      <c r="AX638" s="98"/>
      <c r="AY638" s="98"/>
    </row>
    <row r="639" spans="1:51" s="5" customFormat="1" ht="13.6" customHeight="1" x14ac:dyDescent="0.3">
      <c r="A639" s="18"/>
      <c r="B639" s="18"/>
      <c r="M639" s="98"/>
      <c r="N639" s="98"/>
      <c r="O639" s="98"/>
      <c r="P639" s="98"/>
      <c r="Q639" s="100" t="s">
        <v>567</v>
      </c>
      <c r="R639" s="100">
        <f t="shared" ref="R639:X639" si="203">INDEX($A$398:$GY$413,$Q471,R$599)</f>
        <v>1.89</v>
      </c>
      <c r="S639" s="100">
        <f t="shared" si="203"/>
        <v>0.93</v>
      </c>
      <c r="T639" s="100">
        <f t="shared" si="203"/>
        <v>33.299999999999997</v>
      </c>
      <c r="U639" s="100">
        <f t="shared" si="203"/>
        <v>0.28999999999999998</v>
      </c>
      <c r="V639" s="100">
        <f t="shared" si="203"/>
        <v>9.8000000000000007</v>
      </c>
      <c r="W639" s="100">
        <f t="shared" si="203"/>
        <v>0.38</v>
      </c>
      <c r="X639" s="100">
        <f t="shared" si="203"/>
        <v>3.7999999999999999E-2</v>
      </c>
      <c r="Y639" s="100" t="s">
        <v>570</v>
      </c>
      <c r="Z639" s="100" t="s">
        <v>570</v>
      </c>
      <c r="AA639" s="100"/>
      <c r="AB639" s="98"/>
      <c r="AC639" s="98"/>
      <c r="AD639" s="98"/>
      <c r="AE639" s="98"/>
      <c r="AF639" s="99"/>
      <c r="AG639" s="98"/>
      <c r="AH639" s="98"/>
      <c r="AI639" s="100"/>
      <c r="AJ639" s="112">
        <f>(R636-R639)/R636*100</f>
        <v>2.5773195876288684</v>
      </c>
      <c r="AK639" s="112">
        <f>(S636-S639)/S636*100</f>
        <v>-17.721518987341771</v>
      </c>
      <c r="AL639" s="112">
        <f>(T636-T639)/T636*100</f>
        <v>-21.532846715328464</v>
      </c>
      <c r="AM639" s="112"/>
      <c r="AN639" s="112">
        <f>(V636-V639)/V636*100</f>
        <v>47.87234042553191</v>
      </c>
      <c r="AO639" s="112">
        <f>(W636-W639)/W636*100</f>
        <v>-31.034482758620701</v>
      </c>
      <c r="AP639" s="112">
        <f>(X636-X639)/X636*100</f>
        <v>59.574468085106382</v>
      </c>
      <c r="AQ639" s="100"/>
      <c r="AR639" s="100"/>
      <c r="AS639" s="98"/>
      <c r="AT639" s="98"/>
      <c r="AU639" s="98"/>
      <c r="AV639" s="98"/>
      <c r="AW639" s="98"/>
      <c r="AX639" s="98"/>
      <c r="AY639" s="98"/>
    </row>
    <row r="640" spans="1:51" s="5" customFormat="1" ht="13.6" customHeight="1" x14ac:dyDescent="0.3">
      <c r="A640" s="18"/>
      <c r="B640" s="18"/>
      <c r="M640" s="98"/>
      <c r="N640" s="98"/>
      <c r="O640" s="98"/>
      <c r="P640" s="98"/>
      <c r="Q640" s="100" t="s">
        <v>568</v>
      </c>
      <c r="R640" s="100">
        <f t="shared" ref="R640:Z640" si="204">INDEX($A$398:$GY$413,$Q471,R$600)</f>
        <v>1.85</v>
      </c>
      <c r="S640" s="100">
        <f t="shared" si="204"/>
        <v>1.01</v>
      </c>
      <c r="T640" s="100">
        <f t="shared" si="204"/>
        <v>36.5</v>
      </c>
      <c r="U640" s="100">
        <f t="shared" si="204"/>
        <v>0.39</v>
      </c>
      <c r="V640" s="100">
        <f t="shared" si="204"/>
        <v>9.8000000000000007</v>
      </c>
      <c r="W640" s="100">
        <f t="shared" si="204"/>
        <v>0.37</v>
      </c>
      <c r="X640" s="100">
        <f t="shared" si="204"/>
        <v>3.7999999999999999E-2</v>
      </c>
      <c r="Y640" s="100">
        <f t="shared" si="204"/>
        <v>8.4</v>
      </c>
      <c r="Z640" s="100">
        <f t="shared" si="204"/>
        <v>3.2000000000000001E-2</v>
      </c>
      <c r="AA640" s="100"/>
      <c r="AB640" s="98"/>
      <c r="AC640" s="98"/>
      <c r="AD640" s="98"/>
      <c r="AE640" s="98"/>
      <c r="AF640" s="99"/>
      <c r="AG640" s="98"/>
      <c r="AH640" s="98"/>
      <c r="AI640" s="100"/>
      <c r="AJ640" s="112">
        <f>(R636-R640)/R636*100</f>
        <v>4.6391752577319512</v>
      </c>
      <c r="AK640" s="112">
        <f>(S636-S640)/S636*100</f>
        <v>-27.848101265822777</v>
      </c>
      <c r="AL640" s="112">
        <f>(T636-T640)/T636*100</f>
        <v>-33.211678832116796</v>
      </c>
      <c r="AM640" s="112"/>
      <c r="AN640" s="112">
        <f>(V636-V640)/V636*100</f>
        <v>47.87234042553191</v>
      </c>
      <c r="AO640" s="112">
        <f>(W636-W640)/W636*100</f>
        <v>-27.58620689655173</v>
      </c>
      <c r="AP640" s="112">
        <f>(X636-X640)/X636*100</f>
        <v>59.574468085106382</v>
      </c>
      <c r="AQ640" s="112">
        <f>(V636-Y640)/V636*100</f>
        <v>55.319148936170215</v>
      </c>
      <c r="AR640" s="112">
        <f>(X636-Z640)/X636*100</f>
        <v>65.957446808510639</v>
      </c>
      <c r="AS640" s="98"/>
      <c r="AT640" s="98"/>
      <c r="AU640" s="98"/>
      <c r="AV640" s="98"/>
      <c r="AW640" s="98"/>
      <c r="AX640" s="98"/>
      <c r="AY640" s="98"/>
    </row>
    <row r="641" spans="1:51" s="5" customFormat="1" ht="13.6" customHeight="1" x14ac:dyDescent="0.3">
      <c r="A641" s="18"/>
      <c r="B641" s="18"/>
      <c r="M641" s="98"/>
      <c r="N641" s="98"/>
      <c r="O641" s="98"/>
      <c r="P641" s="98"/>
      <c r="Q641" s="100" t="s">
        <v>569</v>
      </c>
      <c r="R641" s="100">
        <f t="shared" ref="R641:Z641" si="205">INDEX($A$398:$GY$413,$Q471,R$601)</f>
        <v>1.84</v>
      </c>
      <c r="S641" s="100">
        <f t="shared" si="205"/>
        <v>1.03</v>
      </c>
      <c r="T641" s="100">
        <f t="shared" si="205"/>
        <v>37.200000000000003</v>
      </c>
      <c r="U641" s="100">
        <f t="shared" si="205"/>
        <v>0.42</v>
      </c>
      <c r="V641" s="100">
        <f t="shared" si="205"/>
        <v>9.6999999999999993</v>
      </c>
      <c r="W641" s="100">
        <f t="shared" si="205"/>
        <v>0.37</v>
      </c>
      <c r="X641" s="100">
        <f t="shared" si="205"/>
        <v>3.3000000000000002E-2</v>
      </c>
      <c r="Y641" s="100">
        <f t="shared" si="205"/>
        <v>8</v>
      </c>
      <c r="Z641" s="100">
        <f t="shared" si="205"/>
        <v>2.9000000000000001E-2</v>
      </c>
      <c r="AA641" s="100"/>
      <c r="AB641" s="98"/>
      <c r="AC641" s="98"/>
      <c r="AD641" s="98"/>
      <c r="AE641" s="98"/>
      <c r="AF641" s="99"/>
      <c r="AG641" s="98"/>
      <c r="AH641" s="98"/>
      <c r="AI641" s="100"/>
      <c r="AJ641" s="112">
        <f>(R636-R641)/R636*100</f>
        <v>5.1546391752577252</v>
      </c>
      <c r="AK641" s="112">
        <f>(S636-S641)/S636*100</f>
        <v>-30.379746835443033</v>
      </c>
      <c r="AL641" s="112">
        <f>(T636-T641)/T636*100</f>
        <v>-35.766423357664252</v>
      </c>
      <c r="AM641" s="112"/>
      <c r="AN641" s="112">
        <f>(V636-V641)/V636*100</f>
        <v>48.404255319148945</v>
      </c>
      <c r="AO641" s="112">
        <f>(W636-W641)/W636*100</f>
        <v>-27.58620689655173</v>
      </c>
      <c r="AP641" s="112">
        <f>(X636-X641)/X636*100</f>
        <v>64.893617021276597</v>
      </c>
      <c r="AQ641" s="112">
        <f>(V636-Y641)/V636*100</f>
        <v>57.446808510638306</v>
      </c>
      <c r="AR641" s="112">
        <f>(X636-Z641)/X636*100</f>
        <v>69.148936170212778</v>
      </c>
      <c r="AS641" s="113">
        <f>AQ641-AN641</f>
        <v>9.0425531914893611</v>
      </c>
      <c r="AT641" s="113">
        <f>AR641-AP641</f>
        <v>4.2553191489361808</v>
      </c>
      <c r="AU641" s="98"/>
      <c r="AV641" s="98"/>
      <c r="AW641" s="98"/>
      <c r="AX641" s="98"/>
      <c r="AY641" s="98"/>
    </row>
    <row r="642" spans="1:51" s="5" customFormat="1" ht="20.95" customHeight="1" x14ac:dyDescent="0.3">
      <c r="A642" s="18"/>
      <c r="B642" s="18"/>
      <c r="M642" s="98"/>
      <c r="N642" s="98"/>
      <c r="O642" s="100">
        <f>O635+1</f>
        <v>6</v>
      </c>
      <c r="P642" s="98"/>
      <c r="Q642" s="111" t="str">
        <f>_xlfn.CONCAT("ИГЭ - ",INDEX($A$398:$GY$413,O642,5))</f>
        <v>ИГЭ - 58_3а</v>
      </c>
      <c r="R642" s="105" t="s">
        <v>576</v>
      </c>
      <c r="S642" s="105" t="s">
        <v>38</v>
      </c>
      <c r="T642" s="105" t="s">
        <v>39</v>
      </c>
      <c r="U642" s="105" t="s">
        <v>572</v>
      </c>
      <c r="V642" s="105" t="s">
        <v>41</v>
      </c>
      <c r="W642" s="107" t="s">
        <v>575</v>
      </c>
      <c r="X642" s="105" t="s">
        <v>573</v>
      </c>
      <c r="Y642" s="102" t="s">
        <v>574</v>
      </c>
      <c r="Z642" s="105" t="s">
        <v>573</v>
      </c>
      <c r="AA642" s="100"/>
      <c r="AB642" s="98"/>
      <c r="AC642" s="98"/>
      <c r="AD642" s="98"/>
      <c r="AE642" s="98"/>
      <c r="AF642" s="99"/>
      <c r="AG642" s="98"/>
      <c r="AH642" s="98"/>
      <c r="AI642" s="111"/>
      <c r="AJ642" s="105" t="s">
        <v>576</v>
      </c>
      <c r="AK642" s="105" t="s">
        <v>38</v>
      </c>
      <c r="AL642" s="105" t="s">
        <v>39</v>
      </c>
      <c r="AM642" s="105" t="s">
        <v>572</v>
      </c>
      <c r="AN642" s="105" t="s">
        <v>41</v>
      </c>
      <c r="AO642" s="107" t="s">
        <v>575</v>
      </c>
      <c r="AP642" s="105" t="s">
        <v>573</v>
      </c>
      <c r="AQ642" s="102" t="s">
        <v>574</v>
      </c>
      <c r="AR642" s="105" t="s">
        <v>573</v>
      </c>
      <c r="AS642" s="98"/>
      <c r="AT642" s="98"/>
      <c r="AU642" s="98"/>
      <c r="AV642" s="98"/>
      <c r="AW642" s="98"/>
      <c r="AX642" s="98"/>
      <c r="AY642" s="98"/>
    </row>
    <row r="643" spans="1:51" s="5" customFormat="1" ht="13.6" customHeight="1" x14ac:dyDescent="0.3">
      <c r="A643" s="18"/>
      <c r="B643" s="18"/>
      <c r="M643" s="98"/>
      <c r="N643" s="98"/>
      <c r="O643" s="98"/>
      <c r="P643" s="98"/>
      <c r="Q643" s="100" t="s">
        <v>564</v>
      </c>
      <c r="R643" s="100">
        <f t="shared" ref="R643:X643" si="206">INDEX($A$398:$GY$413,$Q481,R$596)</f>
        <v>2</v>
      </c>
      <c r="S643" s="100">
        <f t="shared" si="206"/>
        <v>0.71</v>
      </c>
      <c r="T643" s="100">
        <f t="shared" si="206"/>
        <v>24.8</v>
      </c>
      <c r="U643" s="100">
        <f t="shared" si="206"/>
        <v>-0.25</v>
      </c>
      <c r="V643" s="100">
        <f t="shared" si="206"/>
        <v>26.4</v>
      </c>
      <c r="W643" s="100">
        <f t="shared" si="206"/>
        <v>0.23</v>
      </c>
      <c r="X643" s="100">
        <f t="shared" si="206"/>
        <v>0.16200000000000001</v>
      </c>
      <c r="Y643" s="100" t="s">
        <v>570</v>
      </c>
      <c r="Z643" s="100" t="s">
        <v>570</v>
      </c>
      <c r="AA643" s="100"/>
      <c r="AB643" s="98"/>
      <c r="AC643" s="98"/>
      <c r="AD643" s="98"/>
      <c r="AE643" s="98"/>
      <c r="AF643" s="99"/>
      <c r="AG643" s="98"/>
      <c r="AH643" s="98"/>
      <c r="AI643" s="100"/>
      <c r="AJ643" s="112">
        <f>(R643-R643)/R643*100</f>
        <v>0</v>
      </c>
      <c r="AK643" s="112">
        <f>(S643-S643)/S643*100</f>
        <v>0</v>
      </c>
      <c r="AL643" s="112">
        <f>(T643-T643)/T643*100</f>
        <v>0</v>
      </c>
      <c r="AM643" s="112"/>
      <c r="AN643" s="112">
        <f>(V643-V643)/V643*100</f>
        <v>0</v>
      </c>
      <c r="AO643" s="112">
        <f>(W643-W643)/W643*100</f>
        <v>0</v>
      </c>
      <c r="AP643" s="112">
        <f>(X643-X643)/X643*100</f>
        <v>0</v>
      </c>
      <c r="AQ643" s="100"/>
      <c r="AR643" s="100"/>
      <c r="AS643" s="98"/>
      <c r="AT643" s="98"/>
      <c r="AU643" s="98"/>
      <c r="AV643" s="98"/>
      <c r="AW643" s="98"/>
      <c r="AX643" s="98"/>
      <c r="AY643" s="98"/>
    </row>
    <row r="644" spans="1:51" s="5" customFormat="1" ht="13.6" customHeight="1" x14ac:dyDescent="0.3">
      <c r="A644" s="18"/>
      <c r="B644" s="18"/>
      <c r="M644" s="98"/>
      <c r="N644" s="98"/>
      <c r="O644" s="98"/>
      <c r="P644" s="98"/>
      <c r="Q644" s="100" t="s">
        <v>565</v>
      </c>
      <c r="R644" s="100">
        <f t="shared" ref="R644:X644" si="207">INDEX($A$398:$GY$413,$Q481,R$597)</f>
        <v>1.98</v>
      </c>
      <c r="S644" s="100">
        <f t="shared" si="207"/>
        <v>0.76</v>
      </c>
      <c r="T644" s="100">
        <f t="shared" si="207"/>
        <v>27.2</v>
      </c>
      <c r="U644" s="100">
        <f t="shared" si="207"/>
        <v>-0.14000000000000001</v>
      </c>
      <c r="V644" s="100">
        <f t="shared" si="207"/>
        <v>23.9</v>
      </c>
      <c r="W644" s="100">
        <f t="shared" si="207"/>
        <v>0.25</v>
      </c>
      <c r="X644" s="100">
        <f t="shared" si="207"/>
        <v>0.14599999999999999</v>
      </c>
      <c r="Y644" s="100" t="s">
        <v>570</v>
      </c>
      <c r="Z644" s="100" t="s">
        <v>570</v>
      </c>
      <c r="AA644" s="100"/>
      <c r="AB644" s="98"/>
      <c r="AC644" s="98"/>
      <c r="AD644" s="98"/>
      <c r="AE644" s="98"/>
      <c r="AF644" s="99"/>
      <c r="AG644" s="98"/>
      <c r="AH644" s="98"/>
      <c r="AI644" s="100"/>
      <c r="AJ644" s="112">
        <f>(R643-R644)/R643*100</f>
        <v>1.0000000000000009</v>
      </c>
      <c r="AK644" s="112">
        <f>(S643-S644)/S643*100</f>
        <v>-7.0422535211267681</v>
      </c>
      <c r="AL644" s="112">
        <f>(T643-T644)/T643*100</f>
        <v>-9.6774193548387046</v>
      </c>
      <c r="AM644" s="112"/>
      <c r="AN644" s="112">
        <f>(V643-V644)/V643*100</f>
        <v>9.4696969696969688</v>
      </c>
      <c r="AO644" s="112">
        <f>(W643-W644)/W643*100</f>
        <v>-8.6956521739130395</v>
      </c>
      <c r="AP644" s="112">
        <f>(X643-X644)/X643*100</f>
        <v>9.8765432098765515</v>
      </c>
      <c r="AQ644" s="100"/>
      <c r="AR644" s="100"/>
      <c r="AS644" s="98"/>
      <c r="AT644" s="98"/>
      <c r="AU644" s="98"/>
      <c r="AV644" s="98"/>
      <c r="AW644" s="98"/>
      <c r="AX644" s="98"/>
      <c r="AY644" s="98"/>
    </row>
    <row r="645" spans="1:51" s="5" customFormat="1" ht="13.6" customHeight="1" x14ac:dyDescent="0.3">
      <c r="A645" s="18"/>
      <c r="B645" s="18"/>
      <c r="M645" s="98"/>
      <c r="N645" s="98"/>
      <c r="O645" s="98"/>
      <c r="P645" s="98"/>
      <c r="Q645" s="100" t="s">
        <v>566</v>
      </c>
      <c r="R645" s="100">
        <f t="shared" ref="R645:X645" si="208">INDEX($A$398:$GY$413,$Q481,R$598)</f>
        <v>1.88</v>
      </c>
      <c r="S645" s="100">
        <f t="shared" si="208"/>
        <v>0.97</v>
      </c>
      <c r="T645" s="100">
        <f t="shared" si="208"/>
        <v>34.9</v>
      </c>
      <c r="U645" s="100">
        <f t="shared" si="208"/>
        <v>0.13</v>
      </c>
      <c r="V645" s="100">
        <f t="shared" si="208"/>
        <v>19</v>
      </c>
      <c r="W645" s="100">
        <f t="shared" si="208"/>
        <v>0.32</v>
      </c>
      <c r="X645" s="100">
        <f t="shared" si="208"/>
        <v>8.4000000000000005E-2</v>
      </c>
      <c r="Y645" s="100" t="s">
        <v>570</v>
      </c>
      <c r="Z645" s="100" t="s">
        <v>570</v>
      </c>
      <c r="AA645" s="100"/>
      <c r="AB645" s="98"/>
      <c r="AC645" s="98"/>
      <c r="AD645" s="98"/>
      <c r="AE645" s="98"/>
      <c r="AF645" s="99"/>
      <c r="AG645" s="98"/>
      <c r="AH645" s="98"/>
      <c r="AI645" s="100"/>
      <c r="AJ645" s="112">
        <f>(R643-R645)/R643*100</f>
        <v>6.0000000000000053</v>
      </c>
      <c r="AK645" s="112">
        <f>(S643-S645)/S643*100</f>
        <v>-36.619718309859159</v>
      </c>
      <c r="AL645" s="112">
        <f>(T643-T645)/T643*100</f>
        <v>-40.725806451612897</v>
      </c>
      <c r="AM645" s="112"/>
      <c r="AN645" s="112">
        <f>(V643-V645)/V643*100</f>
        <v>28.030303030303028</v>
      </c>
      <c r="AO645" s="112">
        <f>(W643-W645)/W643*100</f>
        <v>-39.130434782608688</v>
      </c>
      <c r="AP645" s="112">
        <f>(X643-X645)/X643*100</f>
        <v>48.148148148148145</v>
      </c>
      <c r="AQ645" s="100"/>
      <c r="AR645" s="100"/>
      <c r="AS645" s="98"/>
      <c r="AT645" s="98"/>
      <c r="AU645" s="98"/>
      <c r="AV645" s="98"/>
      <c r="AW645" s="98"/>
      <c r="AX645" s="98"/>
      <c r="AY645" s="98"/>
    </row>
    <row r="646" spans="1:51" s="5" customFormat="1" ht="13.6" customHeight="1" x14ac:dyDescent="0.3">
      <c r="A646" s="18"/>
      <c r="B646" s="18"/>
      <c r="M646" s="98"/>
      <c r="N646" s="98"/>
      <c r="O646" s="98"/>
      <c r="P646" s="98"/>
      <c r="Q646" s="100" t="s">
        <v>567</v>
      </c>
      <c r="R646" s="100">
        <f t="shared" ref="R646:X646" si="209">INDEX($A$398:$GY$413,$Q481,R$599)</f>
        <v>1.83</v>
      </c>
      <c r="S646" s="100">
        <f t="shared" si="209"/>
        <v>1.05</v>
      </c>
      <c r="T646" s="100">
        <f t="shared" si="209"/>
        <v>37.6</v>
      </c>
      <c r="U646" s="100">
        <f t="shared" si="209"/>
        <v>0.24</v>
      </c>
      <c r="V646" s="100">
        <f t="shared" si="209"/>
        <v>8.8000000000000007</v>
      </c>
      <c r="W646" s="100">
        <f t="shared" si="209"/>
        <v>0.35</v>
      </c>
      <c r="X646" s="100">
        <f t="shared" si="209"/>
        <v>3.6999999999999998E-2</v>
      </c>
      <c r="Y646" s="100" t="s">
        <v>570</v>
      </c>
      <c r="Z646" s="100" t="s">
        <v>570</v>
      </c>
      <c r="AA646" s="100"/>
      <c r="AB646" s="98"/>
      <c r="AC646" s="98"/>
      <c r="AD646" s="98"/>
      <c r="AE646" s="98"/>
      <c r="AF646" s="99"/>
      <c r="AG646" s="98"/>
      <c r="AH646" s="98"/>
      <c r="AI646" s="100"/>
      <c r="AJ646" s="112">
        <f>(R643-R646)/R643*100</f>
        <v>8.4999999999999964</v>
      </c>
      <c r="AK646" s="112">
        <f>(S643-S646)/S643*100</f>
        <v>-47.887323943661983</v>
      </c>
      <c r="AL646" s="112">
        <f>(T643-T646)/T643*100</f>
        <v>-51.612903225806448</v>
      </c>
      <c r="AM646" s="112"/>
      <c r="AN646" s="112">
        <f>(V643-V646)/V643*100</f>
        <v>66.666666666666657</v>
      </c>
      <c r="AO646" s="112">
        <f>(W643-W646)/W643*100</f>
        <v>-52.173913043478251</v>
      </c>
      <c r="AP646" s="112">
        <f>(X643-X646)/X643*100</f>
        <v>77.160493827160494</v>
      </c>
      <c r="AQ646" s="100"/>
      <c r="AR646" s="100"/>
      <c r="AS646" s="98"/>
      <c r="AT646" s="98"/>
      <c r="AU646" s="98"/>
      <c r="AV646" s="98"/>
      <c r="AW646" s="98"/>
      <c r="AX646" s="98"/>
      <c r="AY646" s="98"/>
    </row>
    <row r="647" spans="1:51" s="5" customFormat="1" ht="13.6" customHeight="1" x14ac:dyDescent="0.3">
      <c r="A647" s="18"/>
      <c r="B647" s="18"/>
      <c r="M647" s="98"/>
      <c r="N647" s="98"/>
      <c r="O647" s="98"/>
      <c r="P647" s="98"/>
      <c r="Q647" s="100" t="s">
        <v>568</v>
      </c>
      <c r="R647" s="100">
        <f t="shared" ref="R647:Z647" si="210">INDEX($A$398:$GY$413,$Q481,R$600)</f>
        <v>1.79</v>
      </c>
      <c r="S647" s="100">
        <f t="shared" si="210"/>
        <v>1.1599999999999999</v>
      </c>
      <c r="T647" s="100">
        <f t="shared" si="210"/>
        <v>41.5</v>
      </c>
      <c r="U647" s="100">
        <f t="shared" si="210"/>
        <v>0.47</v>
      </c>
      <c r="V647" s="100">
        <f t="shared" si="210"/>
        <v>8.6999999999999993</v>
      </c>
      <c r="W647" s="100">
        <f t="shared" si="210"/>
        <v>0.38</v>
      </c>
      <c r="X647" s="100">
        <f t="shared" si="210"/>
        <v>3.5999999999999997E-2</v>
      </c>
      <c r="Y647" s="100">
        <f t="shared" si="210"/>
        <v>7</v>
      </c>
      <c r="Z647" s="100">
        <f t="shared" si="210"/>
        <v>2.5000000000000001E-2</v>
      </c>
      <c r="AA647" s="100"/>
      <c r="AB647" s="98"/>
      <c r="AC647" s="98"/>
      <c r="AD647" s="98"/>
      <c r="AE647" s="98"/>
      <c r="AF647" s="99"/>
      <c r="AG647" s="98"/>
      <c r="AH647" s="98"/>
      <c r="AI647" s="100"/>
      <c r="AJ647" s="112">
        <f>(R643-R647)/R643*100</f>
        <v>10.499999999999998</v>
      </c>
      <c r="AK647" s="112">
        <f>(S643-S647)/S643*100</f>
        <v>-63.380281690140841</v>
      </c>
      <c r="AL647" s="112">
        <f>(T643-T647)/T643*100</f>
        <v>-67.338709677419345</v>
      </c>
      <c r="AM647" s="112"/>
      <c r="AN647" s="112">
        <f>(V643-V647)/V643*100</f>
        <v>67.045454545454547</v>
      </c>
      <c r="AO647" s="112">
        <f>(W643-W647)/W643*100</f>
        <v>-65.217391304347814</v>
      </c>
      <c r="AP647" s="112">
        <f>(X643-X647)/X643*100</f>
        <v>77.777777777777786</v>
      </c>
      <c r="AQ647" s="112">
        <f>(V643-Y647)/V643*100</f>
        <v>73.484848484848484</v>
      </c>
      <c r="AR647" s="112">
        <f>(X643-Z647)/X643*100</f>
        <v>84.567901234567913</v>
      </c>
      <c r="AS647" s="98"/>
      <c r="AT647" s="98"/>
      <c r="AU647" s="98"/>
      <c r="AV647" s="98"/>
      <c r="AW647" s="98"/>
      <c r="AX647" s="98"/>
      <c r="AY647" s="98"/>
    </row>
    <row r="648" spans="1:51" s="5" customFormat="1" ht="13.6" customHeight="1" x14ac:dyDescent="0.3">
      <c r="A648" s="18"/>
      <c r="B648" s="18"/>
      <c r="M648" s="98"/>
      <c r="N648" s="98"/>
      <c r="O648" s="98"/>
      <c r="P648" s="98"/>
      <c r="Q648" s="100" t="s">
        <v>569</v>
      </c>
      <c r="R648" s="100">
        <f t="shared" ref="R648:Z648" si="211">INDEX($A$398:$GY$413,$Q481,R$601)</f>
        <v>1.79</v>
      </c>
      <c r="S648" s="100">
        <f t="shared" si="211"/>
        <v>1.18</v>
      </c>
      <c r="T648" s="100">
        <f t="shared" si="211"/>
        <v>42.4</v>
      </c>
      <c r="U648" s="100">
        <f t="shared" si="211"/>
        <v>0.51</v>
      </c>
      <c r="V648" s="100">
        <f t="shared" si="211"/>
        <v>8.4</v>
      </c>
      <c r="W648" s="100">
        <f t="shared" si="211"/>
        <v>0.39</v>
      </c>
      <c r="X648" s="100">
        <f t="shared" si="211"/>
        <v>2.8000000000000001E-2</v>
      </c>
      <c r="Y648" s="100">
        <f t="shared" si="211"/>
        <v>6.4</v>
      </c>
      <c r="Z648" s="100">
        <f t="shared" si="211"/>
        <v>2.1000000000000001E-2</v>
      </c>
      <c r="AA648" s="100"/>
      <c r="AB648" s="98"/>
      <c r="AC648" s="98"/>
      <c r="AD648" s="98"/>
      <c r="AE648" s="98"/>
      <c r="AF648" s="99"/>
      <c r="AG648" s="98"/>
      <c r="AH648" s="98"/>
      <c r="AI648" s="100"/>
      <c r="AJ648" s="112">
        <f>(R643-R648)/R643*100</f>
        <v>10.499999999999998</v>
      </c>
      <c r="AK648" s="112">
        <f>(S643-S648)/S643*100</f>
        <v>-66.197183098591552</v>
      </c>
      <c r="AL648" s="112">
        <f>(T643-T648)/T643*100</f>
        <v>-70.967741935483858</v>
      </c>
      <c r="AM648" s="112"/>
      <c r="AN648" s="112">
        <f>(V643-V648)/V643*100</f>
        <v>68.181818181818187</v>
      </c>
      <c r="AO648" s="112">
        <f>(W643-W648)/W643*100</f>
        <v>-69.565217391304344</v>
      </c>
      <c r="AP648" s="112">
        <f>(X643-X648)/X643*100</f>
        <v>82.716049382716051</v>
      </c>
      <c r="AQ648" s="112">
        <f>(V643-Y648)/V643*100</f>
        <v>75.757575757575751</v>
      </c>
      <c r="AR648" s="112">
        <f>(X643-Z648)/X643*100</f>
        <v>87.037037037037052</v>
      </c>
      <c r="AS648" s="113">
        <f>AQ648-AN648</f>
        <v>7.5757575757575637</v>
      </c>
      <c r="AT648" s="113">
        <f>AR648-AP648</f>
        <v>4.3209876543210015</v>
      </c>
      <c r="AU648" s="98"/>
      <c r="AV648" s="98"/>
      <c r="AW648" s="98"/>
      <c r="AX648" s="98"/>
      <c r="AY648" s="98"/>
    </row>
    <row r="649" spans="1:51" s="5" customFormat="1" ht="20.95" customHeight="1" x14ac:dyDescent="0.3">
      <c r="A649" s="18"/>
      <c r="B649" s="18"/>
      <c r="M649" s="98"/>
      <c r="N649" s="98"/>
      <c r="O649" s="100">
        <f>O642+1</f>
        <v>7</v>
      </c>
      <c r="P649" s="98"/>
      <c r="Q649" s="111" t="str">
        <f>_xlfn.CONCAT("ИГЭ - ",INDEX($A$398:$GY$413,O649,5))</f>
        <v>ИГЭ - 58_3б</v>
      </c>
      <c r="R649" s="105" t="s">
        <v>576</v>
      </c>
      <c r="S649" s="105" t="s">
        <v>38</v>
      </c>
      <c r="T649" s="105" t="s">
        <v>39</v>
      </c>
      <c r="U649" s="105" t="s">
        <v>572</v>
      </c>
      <c r="V649" s="105" t="s">
        <v>41</v>
      </c>
      <c r="W649" s="107" t="s">
        <v>575</v>
      </c>
      <c r="X649" s="105" t="s">
        <v>573</v>
      </c>
      <c r="Y649" s="102" t="s">
        <v>574</v>
      </c>
      <c r="Z649" s="105" t="s">
        <v>573</v>
      </c>
      <c r="AA649" s="100"/>
      <c r="AB649" s="98"/>
      <c r="AC649" s="98"/>
      <c r="AD649" s="98"/>
      <c r="AE649" s="98"/>
      <c r="AF649" s="99"/>
      <c r="AG649" s="98"/>
      <c r="AH649" s="98"/>
      <c r="AI649" s="111"/>
      <c r="AJ649" s="105" t="s">
        <v>576</v>
      </c>
      <c r="AK649" s="105" t="s">
        <v>38</v>
      </c>
      <c r="AL649" s="105" t="s">
        <v>39</v>
      </c>
      <c r="AM649" s="105" t="s">
        <v>572</v>
      </c>
      <c r="AN649" s="105" t="s">
        <v>41</v>
      </c>
      <c r="AO649" s="107" t="s">
        <v>575</v>
      </c>
      <c r="AP649" s="105" t="s">
        <v>573</v>
      </c>
      <c r="AQ649" s="102" t="s">
        <v>574</v>
      </c>
      <c r="AR649" s="105" t="s">
        <v>573</v>
      </c>
      <c r="AS649" s="98"/>
      <c r="AT649" s="98"/>
      <c r="AU649" s="98"/>
      <c r="AV649" s="98"/>
      <c r="AW649" s="98"/>
      <c r="AX649" s="98"/>
      <c r="AY649" s="98"/>
    </row>
    <row r="650" spans="1:51" s="5" customFormat="1" ht="13.6" customHeight="1" x14ac:dyDescent="0.3">
      <c r="A650" s="18"/>
      <c r="B650" s="18"/>
      <c r="M650" s="98"/>
      <c r="N650" s="98"/>
      <c r="O650" s="98"/>
      <c r="P650" s="98"/>
      <c r="Q650" s="100" t="s">
        <v>564</v>
      </c>
      <c r="R650" s="100">
        <f t="shared" ref="R650:X650" si="212">INDEX($A$398:$GY$413,$Q491,R$596)</f>
        <v>1.93</v>
      </c>
      <c r="S650" s="100">
        <f t="shared" si="212"/>
        <v>0.83</v>
      </c>
      <c r="T650" s="100">
        <f t="shared" si="212"/>
        <v>28.6</v>
      </c>
      <c r="U650" s="100">
        <f t="shared" si="212"/>
        <v>-0.09</v>
      </c>
      <c r="V650" s="100">
        <f t="shared" si="212"/>
        <v>20.2</v>
      </c>
      <c r="W650" s="100">
        <f t="shared" si="212"/>
        <v>0.3</v>
      </c>
      <c r="X650" s="100">
        <f t="shared" si="212"/>
        <v>0.11</v>
      </c>
      <c r="Y650" s="100" t="s">
        <v>570</v>
      </c>
      <c r="Z650" s="100" t="s">
        <v>570</v>
      </c>
      <c r="AA650" s="100"/>
      <c r="AB650" s="98"/>
      <c r="AC650" s="98"/>
      <c r="AD650" s="98"/>
      <c r="AE650" s="98"/>
      <c r="AF650" s="99"/>
      <c r="AG650" s="98"/>
      <c r="AH650" s="98"/>
      <c r="AI650" s="100"/>
      <c r="AJ650" s="112">
        <f>(R650-R650)/R650*100</f>
        <v>0</v>
      </c>
      <c r="AK650" s="112">
        <f>(S650-S650)/S650*100</f>
        <v>0</v>
      </c>
      <c r="AL650" s="112">
        <f>(T650-T650)/T650*100</f>
        <v>0</v>
      </c>
      <c r="AM650" s="112"/>
      <c r="AN650" s="112">
        <f>(V650-V650)/V650*100</f>
        <v>0</v>
      </c>
      <c r="AO650" s="112">
        <f>(W650-W650)/W650*100</f>
        <v>0</v>
      </c>
      <c r="AP650" s="112">
        <f>(X650-X650)/X650*100</f>
        <v>0</v>
      </c>
      <c r="AQ650" s="100"/>
      <c r="AR650" s="100"/>
      <c r="AS650" s="98"/>
      <c r="AT650" s="98"/>
      <c r="AU650" s="98"/>
      <c r="AV650" s="98"/>
      <c r="AW650" s="98"/>
      <c r="AX650" s="98"/>
      <c r="AY650" s="98"/>
    </row>
    <row r="651" spans="1:51" s="5" customFormat="1" ht="13.6" customHeight="1" x14ac:dyDescent="0.3">
      <c r="A651" s="18"/>
      <c r="B651" s="18"/>
      <c r="M651" s="98"/>
      <c r="N651" s="98"/>
      <c r="O651" s="98"/>
      <c r="P651" s="98"/>
      <c r="Q651" s="100" t="s">
        <v>565</v>
      </c>
      <c r="R651" s="100">
        <f t="shared" ref="R651:X651" si="213">INDEX($A$398:$GY$413,$Q491,R$597)</f>
        <v>1.91</v>
      </c>
      <c r="S651" s="100">
        <f t="shared" si="213"/>
        <v>0.89</v>
      </c>
      <c r="T651" s="100">
        <f t="shared" si="213"/>
        <v>31.9</v>
      </c>
      <c r="U651" s="100">
        <f t="shared" si="213"/>
        <v>0.03</v>
      </c>
      <c r="V651" s="100">
        <f t="shared" si="213"/>
        <v>16</v>
      </c>
      <c r="W651" s="100">
        <f t="shared" si="213"/>
        <v>0.35</v>
      </c>
      <c r="X651" s="100">
        <f t="shared" si="213"/>
        <v>0.09</v>
      </c>
      <c r="Y651" s="100" t="s">
        <v>570</v>
      </c>
      <c r="Z651" s="100" t="s">
        <v>570</v>
      </c>
      <c r="AA651" s="100"/>
      <c r="AB651" s="98"/>
      <c r="AC651" s="98"/>
      <c r="AD651" s="98"/>
      <c r="AE651" s="98"/>
      <c r="AF651" s="99"/>
      <c r="AG651" s="98"/>
      <c r="AH651" s="98"/>
      <c r="AI651" s="100"/>
      <c r="AJ651" s="112">
        <f>(R650-R651)/R650*100</f>
        <v>1.0362694300518145</v>
      </c>
      <c r="AK651" s="112">
        <f>(S650-S651)/S650*100</f>
        <v>-7.2289156626506088</v>
      </c>
      <c r="AL651" s="112">
        <f>(T650-T651)/T650*100</f>
        <v>-11.538461538461528</v>
      </c>
      <c r="AM651" s="112"/>
      <c r="AN651" s="112">
        <f>(V650-V651)/V650*100</f>
        <v>20.792079207920789</v>
      </c>
      <c r="AO651" s="112">
        <f>(W650-W651)/W650*100</f>
        <v>-16.666666666666664</v>
      </c>
      <c r="AP651" s="112">
        <f>(X650-X651)/X650*100</f>
        <v>18.181818181818183</v>
      </c>
      <c r="AQ651" s="100"/>
      <c r="AR651" s="100"/>
      <c r="AS651" s="98"/>
      <c r="AT651" s="98"/>
      <c r="AU651" s="98"/>
      <c r="AV651" s="98"/>
      <c r="AW651" s="98"/>
      <c r="AX651" s="98"/>
      <c r="AY651" s="98"/>
    </row>
    <row r="652" spans="1:51" s="5" customFormat="1" ht="13.6" customHeight="1" x14ac:dyDescent="0.3">
      <c r="A652" s="18"/>
      <c r="B652" s="18"/>
      <c r="M652" s="98"/>
      <c r="N652" s="98"/>
      <c r="O652" s="98"/>
      <c r="P652" s="98"/>
      <c r="Q652" s="100" t="s">
        <v>566</v>
      </c>
      <c r="R652" s="100">
        <f t="shared" ref="R652:X652" si="214">INDEX($A$398:$GY$413,$Q491,R$598)</f>
        <v>1.85</v>
      </c>
      <c r="S652" s="100">
        <f t="shared" si="214"/>
        <v>1.02</v>
      </c>
      <c r="T652" s="100">
        <f t="shared" si="214"/>
        <v>36.799999999999997</v>
      </c>
      <c r="U652" s="100">
        <f t="shared" si="214"/>
        <v>0.33</v>
      </c>
      <c r="V652" s="100">
        <f t="shared" si="214"/>
        <v>11.7</v>
      </c>
      <c r="W652" s="100">
        <f t="shared" si="214"/>
        <v>0.37</v>
      </c>
      <c r="X652" s="100">
        <f t="shared" si="214"/>
        <v>5.8999999999999997E-2</v>
      </c>
      <c r="Y652" s="100" t="s">
        <v>570</v>
      </c>
      <c r="Z652" s="100" t="s">
        <v>570</v>
      </c>
      <c r="AA652" s="100"/>
      <c r="AB652" s="98"/>
      <c r="AC652" s="98"/>
      <c r="AD652" s="98"/>
      <c r="AE652" s="98"/>
      <c r="AF652" s="99"/>
      <c r="AG652" s="98"/>
      <c r="AH652" s="98"/>
      <c r="AI652" s="100"/>
      <c r="AJ652" s="112">
        <f>(R650-R652)/R650*100</f>
        <v>4.1450777202072464</v>
      </c>
      <c r="AK652" s="112">
        <f>(S650-S652)/S650*100</f>
        <v>-22.891566265060248</v>
      </c>
      <c r="AL652" s="112">
        <f>(T650-T652)/T650*100</f>
        <v>-28.671328671328656</v>
      </c>
      <c r="AM652" s="112"/>
      <c r="AN652" s="112">
        <f>(V650-V652)/V650*100</f>
        <v>42.079207920792086</v>
      </c>
      <c r="AO652" s="112">
        <f>(W650-W652)/W650*100</f>
        <v>-23.333333333333336</v>
      </c>
      <c r="AP652" s="112">
        <f>(X650-X652)/X650*100</f>
        <v>46.363636363636367</v>
      </c>
      <c r="AQ652" s="100"/>
      <c r="AR652" s="100"/>
      <c r="AS652" s="98"/>
      <c r="AT652" s="98"/>
      <c r="AU652" s="98"/>
      <c r="AV652" s="98"/>
      <c r="AW652" s="98"/>
      <c r="AX652" s="98"/>
      <c r="AY652" s="98"/>
    </row>
    <row r="653" spans="1:51" s="5" customFormat="1" ht="13.6" customHeight="1" x14ac:dyDescent="0.3">
      <c r="A653" s="18"/>
      <c r="B653" s="18"/>
      <c r="M653" s="98"/>
      <c r="N653" s="98"/>
      <c r="O653" s="98"/>
      <c r="P653" s="98"/>
      <c r="Q653" s="100" t="s">
        <v>567</v>
      </c>
      <c r="R653" s="100">
        <f t="shared" ref="R653:X653" si="215">INDEX($A$398:$GY$413,$Q491,R$599)</f>
        <v>1.82</v>
      </c>
      <c r="S653" s="100">
        <f t="shared" si="215"/>
        <v>1.1000000000000001</v>
      </c>
      <c r="T653" s="100">
        <f t="shared" si="215"/>
        <v>39.4</v>
      </c>
      <c r="U653" s="100">
        <f t="shared" si="215"/>
        <v>0.45</v>
      </c>
      <c r="V653" s="100">
        <f t="shared" si="215"/>
        <v>7.4</v>
      </c>
      <c r="W653" s="100">
        <f t="shared" si="215"/>
        <v>0.4</v>
      </c>
      <c r="X653" s="100">
        <f t="shared" si="215"/>
        <v>0.03</v>
      </c>
      <c r="Y653" s="100" t="s">
        <v>570</v>
      </c>
      <c r="Z653" s="100" t="s">
        <v>570</v>
      </c>
      <c r="AA653" s="100"/>
      <c r="AB653" s="98"/>
      <c r="AC653" s="98"/>
      <c r="AD653" s="98"/>
      <c r="AE653" s="98"/>
      <c r="AF653" s="99"/>
      <c r="AG653" s="98"/>
      <c r="AH653" s="98"/>
      <c r="AI653" s="100"/>
      <c r="AJ653" s="112">
        <f>(R650-R653)/R650*100</f>
        <v>5.6994818652849677</v>
      </c>
      <c r="AK653" s="112">
        <f>(S650-S653)/S650*100</f>
        <v>-32.530120481927725</v>
      </c>
      <c r="AL653" s="112">
        <f>(T650-T653)/T650*100</f>
        <v>-37.762237762237746</v>
      </c>
      <c r="AM653" s="112"/>
      <c r="AN653" s="112">
        <f>(V650-V653)/V650*100</f>
        <v>63.366336633663366</v>
      </c>
      <c r="AO653" s="112">
        <f>(W650-W653)/W650*100</f>
        <v>-33.33333333333335</v>
      </c>
      <c r="AP653" s="112">
        <f>(X650-X653)/X650*100</f>
        <v>72.727272727272734</v>
      </c>
      <c r="AQ653" s="100"/>
      <c r="AR653" s="100"/>
      <c r="AS653" s="98"/>
      <c r="AT653" s="98"/>
      <c r="AU653" s="98"/>
      <c r="AV653" s="98"/>
      <c r="AW653" s="98"/>
      <c r="AX653" s="98"/>
      <c r="AY653" s="98"/>
    </row>
    <row r="654" spans="1:51" s="5" customFormat="1" ht="13.6" customHeight="1" x14ac:dyDescent="0.3">
      <c r="A654" s="18"/>
      <c r="B654" s="18"/>
      <c r="M654" s="98"/>
      <c r="N654" s="98"/>
      <c r="O654" s="98"/>
      <c r="P654" s="98"/>
      <c r="Q654" s="100" t="s">
        <v>568</v>
      </c>
      <c r="R654" s="100">
        <f t="shared" ref="R654:Z654" si="216">INDEX($A$398:$GY$413,$Q491,R$600)</f>
        <v>1.79</v>
      </c>
      <c r="S654" s="100">
        <f t="shared" si="216"/>
        <v>1.19</v>
      </c>
      <c r="T654" s="100">
        <f t="shared" si="216"/>
        <v>42.7</v>
      </c>
      <c r="U654" s="100">
        <f t="shared" si="216"/>
        <v>0.51</v>
      </c>
      <c r="V654" s="100">
        <f t="shared" si="216"/>
        <v>7.5</v>
      </c>
      <c r="W654" s="100">
        <f t="shared" si="216"/>
        <v>0.38</v>
      </c>
      <c r="X654" s="100">
        <f t="shared" si="216"/>
        <v>0.03</v>
      </c>
      <c r="Y654" s="100">
        <f t="shared" si="216"/>
        <v>6.1</v>
      </c>
      <c r="Z654" s="100">
        <f t="shared" si="216"/>
        <v>2.5999999999999999E-2</v>
      </c>
      <c r="AA654" s="100"/>
      <c r="AB654" s="98"/>
      <c r="AC654" s="98"/>
      <c r="AD654" s="98"/>
      <c r="AE654" s="98"/>
      <c r="AF654" s="99"/>
      <c r="AG654" s="98"/>
      <c r="AH654" s="98"/>
      <c r="AI654" s="100"/>
      <c r="AJ654" s="112">
        <f>(R650-R654)/R650*100</f>
        <v>7.2538860103626899</v>
      </c>
      <c r="AK654" s="112">
        <f>(S650-S654)/S650*100</f>
        <v>-43.373493975903614</v>
      </c>
      <c r="AL654" s="112">
        <f>(T650-T654)/T650*100</f>
        <v>-49.3006993006993</v>
      </c>
      <c r="AM654" s="112"/>
      <c r="AN654" s="112">
        <f>(V650-V654)/V650*100</f>
        <v>62.871287128712872</v>
      </c>
      <c r="AO654" s="112">
        <f>(W650-W654)/W650*100</f>
        <v>-26.666666666666671</v>
      </c>
      <c r="AP654" s="112">
        <f>(X650-X654)/X650*100</f>
        <v>72.727272727272734</v>
      </c>
      <c r="AQ654" s="112">
        <f>(V650-Y654)/V650*100</f>
        <v>69.801980198019791</v>
      </c>
      <c r="AR654" s="112">
        <f>(X650-Z654)/X650*100</f>
        <v>76.363636363636374</v>
      </c>
      <c r="AS654" s="98"/>
      <c r="AT654" s="98"/>
      <c r="AU654" s="98"/>
      <c r="AV654" s="98"/>
      <c r="AW654" s="98"/>
      <c r="AX654" s="98"/>
      <c r="AY654" s="98"/>
    </row>
    <row r="655" spans="1:51" s="5" customFormat="1" ht="13.6" customHeight="1" x14ac:dyDescent="0.3">
      <c r="A655" s="18"/>
      <c r="B655" s="18"/>
      <c r="M655" s="98"/>
      <c r="N655" s="98"/>
      <c r="O655" s="98"/>
      <c r="P655" s="98"/>
      <c r="Q655" s="100" t="s">
        <v>569</v>
      </c>
      <c r="R655" s="100">
        <f t="shared" ref="R655:Z655" si="217">INDEX($A$398:$GY$413,$Q491,R$601)</f>
        <v>1.78</v>
      </c>
      <c r="S655" s="100">
        <f t="shared" si="217"/>
        <v>1.21</v>
      </c>
      <c r="T655" s="100">
        <f t="shared" si="217"/>
        <v>43.6</v>
      </c>
      <c r="U655" s="100">
        <f t="shared" si="217"/>
        <v>0.55000000000000004</v>
      </c>
      <c r="V655" s="100">
        <f t="shared" si="217"/>
        <v>7</v>
      </c>
      <c r="W655" s="100">
        <f t="shared" si="217"/>
        <v>0.38</v>
      </c>
      <c r="X655" s="100">
        <f t="shared" si="217"/>
        <v>2.7E-2</v>
      </c>
      <c r="Y655" s="100">
        <f t="shared" si="217"/>
        <v>5.4</v>
      </c>
      <c r="Z655" s="100">
        <f t="shared" si="217"/>
        <v>2.1999999999999999E-2</v>
      </c>
      <c r="AA655" s="100"/>
      <c r="AB655" s="98"/>
      <c r="AC655" s="98"/>
      <c r="AD655" s="98"/>
      <c r="AE655" s="98"/>
      <c r="AF655" s="99"/>
      <c r="AG655" s="98"/>
      <c r="AH655" s="98" t="s">
        <v>579</v>
      </c>
      <c r="AI655" s="100">
        <v>1</v>
      </c>
      <c r="AJ655" s="112">
        <f>(R650-R655)/R650*100</f>
        <v>7.7720207253885967</v>
      </c>
      <c r="AK655" s="112">
        <f>(S650-S655)/S650*100</f>
        <v>-45.783132530120483</v>
      </c>
      <c r="AL655" s="112">
        <f>(T650-T655)/T650*100</f>
        <v>-52.447552447552447</v>
      </c>
      <c r="AM655" s="112"/>
      <c r="AN655" s="112">
        <f>(V650-V655)/V650*100</f>
        <v>65.346534653465355</v>
      </c>
      <c r="AO655" s="112">
        <f>(W650-W655)/W650*100</f>
        <v>-26.666666666666671</v>
      </c>
      <c r="AP655" s="112">
        <f>(X650-X655)/X650*100</f>
        <v>75.454545454545467</v>
      </c>
      <c r="AQ655" s="112">
        <f>(V650-Y655)/V650*100</f>
        <v>73.267326732673268</v>
      </c>
      <c r="AR655" s="112">
        <f>(X650-Z655)/X650*100</f>
        <v>80</v>
      </c>
      <c r="AS655" s="113">
        <f>AQ655-AN655</f>
        <v>7.9207920792079136</v>
      </c>
      <c r="AT655" s="113">
        <f>AR655-AP655</f>
        <v>4.5454545454545325</v>
      </c>
      <c r="AU655" s="98"/>
      <c r="AV655" s="98"/>
      <c r="AW655" s="98"/>
      <c r="AX655" s="98"/>
      <c r="AY655" s="98"/>
    </row>
    <row r="656" spans="1:51" s="5" customFormat="1" ht="20.95" customHeight="1" x14ac:dyDescent="0.3">
      <c r="A656" s="18"/>
      <c r="B656" s="18"/>
      <c r="M656" s="98"/>
      <c r="N656" s="98"/>
      <c r="O656" s="100">
        <f>O649+1</f>
        <v>8</v>
      </c>
      <c r="P656" s="98"/>
      <c r="Q656" s="111" t="str">
        <f>_xlfn.CONCAT("ИГЭ - ",INDEX($A$398:$GY$413,O656,5))</f>
        <v>ИГЭ - 58_3б.1</v>
      </c>
      <c r="R656" s="105" t="s">
        <v>576</v>
      </c>
      <c r="S656" s="105" t="s">
        <v>38</v>
      </c>
      <c r="T656" s="105" t="s">
        <v>39</v>
      </c>
      <c r="U656" s="105" t="s">
        <v>572</v>
      </c>
      <c r="V656" s="105" t="s">
        <v>41</v>
      </c>
      <c r="W656" s="107" t="s">
        <v>575</v>
      </c>
      <c r="X656" s="105" t="s">
        <v>573</v>
      </c>
      <c r="Y656" s="102" t="s">
        <v>574</v>
      </c>
      <c r="Z656" s="105" t="s">
        <v>573</v>
      </c>
      <c r="AA656" s="100"/>
      <c r="AB656" s="98"/>
      <c r="AC656" s="98"/>
      <c r="AD656" s="98"/>
      <c r="AE656" s="98"/>
      <c r="AF656" s="99"/>
      <c r="AG656" s="98"/>
      <c r="AH656" s="98" t="s">
        <v>581</v>
      </c>
      <c r="AI656" s="100">
        <v>5</v>
      </c>
      <c r="AJ656" s="105" t="s">
        <v>576</v>
      </c>
      <c r="AK656" s="105" t="s">
        <v>38</v>
      </c>
      <c r="AL656" s="105" t="s">
        <v>39</v>
      </c>
      <c r="AM656" s="105" t="s">
        <v>572</v>
      </c>
      <c r="AN656" s="105" t="s">
        <v>41</v>
      </c>
      <c r="AO656" s="107" t="s">
        <v>575</v>
      </c>
      <c r="AP656" s="105" t="s">
        <v>573</v>
      </c>
      <c r="AQ656" s="102" t="s">
        <v>574</v>
      </c>
      <c r="AR656" s="105" t="s">
        <v>573</v>
      </c>
      <c r="AS656" s="98"/>
      <c r="AT656" s="98"/>
      <c r="AU656" s="98"/>
      <c r="AV656" s="98"/>
      <c r="AW656" s="98"/>
      <c r="AX656" s="98"/>
      <c r="AY656" s="98"/>
    </row>
    <row r="657" spans="1:51" s="5" customFormat="1" ht="13.6" customHeight="1" x14ac:dyDescent="0.3">
      <c r="A657" s="18"/>
      <c r="B657" s="18"/>
      <c r="M657" s="98"/>
      <c r="N657" s="98"/>
      <c r="O657" s="98"/>
      <c r="P657" s="98"/>
      <c r="Q657" s="100" t="s">
        <v>564</v>
      </c>
      <c r="R657" s="100">
        <f t="shared" ref="R657:X657" si="218">INDEX($A$398:$GY$413,$Q501,R$596)</f>
        <v>1.86</v>
      </c>
      <c r="S657" s="100">
        <f t="shared" si="218"/>
        <v>0.96</v>
      </c>
      <c r="T657" s="100">
        <f t="shared" si="218"/>
        <v>33.4</v>
      </c>
      <c r="U657" s="100">
        <f t="shared" si="218"/>
        <v>0.06</v>
      </c>
      <c r="V657" s="100">
        <f t="shared" si="218"/>
        <v>16.5</v>
      </c>
      <c r="W657" s="100">
        <f t="shared" si="218"/>
        <v>0.34</v>
      </c>
      <c r="X657" s="100">
        <f t="shared" si="218"/>
        <v>0.09</v>
      </c>
      <c r="Y657" s="100" t="s">
        <v>570</v>
      </c>
      <c r="Z657" s="100" t="s">
        <v>570</v>
      </c>
      <c r="AA657" s="100"/>
      <c r="AB657" s="98"/>
      <c r="AC657" s="98"/>
      <c r="AD657" s="98"/>
      <c r="AE657" s="98"/>
      <c r="AF657" s="99"/>
      <c r="AG657" s="98"/>
      <c r="AH657" s="98" t="s">
        <v>578</v>
      </c>
      <c r="AI657" s="100">
        <v>9</v>
      </c>
      <c r="AJ657" s="112">
        <f>(R657-R657)/R657*100</f>
        <v>0</v>
      </c>
      <c r="AK657" s="112">
        <f>(S657-S657)/S657*100</f>
        <v>0</v>
      </c>
      <c r="AL657" s="112">
        <f>(T657-T657)/T657*100</f>
        <v>0</v>
      </c>
      <c r="AM657" s="112"/>
      <c r="AN657" s="112">
        <f>(V657-V657)/V657*100</f>
        <v>0</v>
      </c>
      <c r="AO657" s="112">
        <f>(W657-W657)/W657*100</f>
        <v>0</v>
      </c>
      <c r="AP657" s="112">
        <f>(X657-X657)/X657*100</f>
        <v>0</v>
      </c>
      <c r="AQ657" s="100"/>
      <c r="AR657" s="100"/>
      <c r="AS657" s="98"/>
      <c r="AT657" s="98"/>
      <c r="AU657" s="98"/>
      <c r="AV657" s="98"/>
      <c r="AW657" s="98"/>
      <c r="AX657" s="98"/>
      <c r="AY657" s="98"/>
    </row>
    <row r="658" spans="1:51" s="5" customFormat="1" ht="13.6" customHeight="1" x14ac:dyDescent="0.3">
      <c r="A658" s="18"/>
      <c r="B658" s="18"/>
      <c r="M658" s="98"/>
      <c r="N658" s="98"/>
      <c r="O658" s="98"/>
      <c r="P658" s="98"/>
      <c r="Q658" s="100" t="s">
        <v>565</v>
      </c>
      <c r="R658" s="100">
        <f t="shared" ref="R658:X658" si="219">INDEX($A$398:$GY$413,$Q501,R$597)</f>
        <v>1.87</v>
      </c>
      <c r="S658" s="100">
        <f t="shared" si="219"/>
        <v>0.98</v>
      </c>
      <c r="T658" s="100">
        <f t="shared" si="219"/>
        <v>35.6</v>
      </c>
      <c r="U658" s="100">
        <f t="shared" si="219"/>
        <v>0.15</v>
      </c>
      <c r="V658" s="100">
        <f t="shared" si="219"/>
        <v>15</v>
      </c>
      <c r="W658" s="100">
        <f t="shared" si="219"/>
        <v>0.36</v>
      </c>
      <c r="X658" s="100">
        <f t="shared" si="219"/>
        <v>6.9000000000000006E-2</v>
      </c>
      <c r="Y658" s="100" t="s">
        <v>570</v>
      </c>
      <c r="Z658" s="100" t="s">
        <v>570</v>
      </c>
      <c r="AA658" s="100"/>
      <c r="AB658" s="98"/>
      <c r="AC658" s="98"/>
      <c r="AD658" s="98"/>
      <c r="AE658" s="98"/>
      <c r="AF658" s="99"/>
      <c r="AG658" s="98"/>
      <c r="AH658" s="98" t="s">
        <v>580</v>
      </c>
      <c r="AI658" s="100">
        <v>13</v>
      </c>
      <c r="AJ658" s="112">
        <f>(R657-R658)/R657*100</f>
        <v>-0.53763440860215106</v>
      </c>
      <c r="AK658" s="112">
        <f>(S657-S658)/S657*100</f>
        <v>-2.0833333333333353</v>
      </c>
      <c r="AL658" s="112">
        <f>(T657-T658)/T657*100</f>
        <v>-6.5868263473053981</v>
      </c>
      <c r="AM658" s="112"/>
      <c r="AN658" s="112">
        <f>(V657-V658)/V657*100</f>
        <v>9.0909090909090917</v>
      </c>
      <c r="AO658" s="112">
        <f>(W657-W658)/W657*100</f>
        <v>-5.8823529411764595</v>
      </c>
      <c r="AP658" s="112">
        <f>(X657-X658)/X657*100</f>
        <v>23.333333333333325</v>
      </c>
      <c r="AQ658" s="100"/>
      <c r="AR658" s="100"/>
      <c r="AS658" s="98"/>
      <c r="AT658" s="98"/>
      <c r="AU658" s="98"/>
      <c r="AV658" s="98"/>
      <c r="AW658" s="98"/>
      <c r="AX658" s="98"/>
      <c r="AY658" s="98"/>
    </row>
    <row r="659" spans="1:51" s="5" customFormat="1" ht="13.6" customHeight="1" x14ac:dyDescent="0.3">
      <c r="A659" s="18"/>
      <c r="B659" s="18"/>
      <c r="M659" s="98"/>
      <c r="N659" s="98"/>
      <c r="O659" s="98"/>
      <c r="P659" s="98"/>
      <c r="Q659" s="100" t="s">
        <v>566</v>
      </c>
      <c r="R659" s="100">
        <f t="shared" ref="R659:X659" si="220">INDEX($A$398:$GY$413,$Q501,R$598)</f>
        <v>1.81</v>
      </c>
      <c r="S659" s="100">
        <f t="shared" si="220"/>
        <v>1.1000000000000001</v>
      </c>
      <c r="T659" s="100">
        <f t="shared" si="220"/>
        <v>39.299999999999997</v>
      </c>
      <c r="U659" s="100">
        <f t="shared" si="220"/>
        <v>0.33</v>
      </c>
      <c r="V659" s="100">
        <f t="shared" si="220"/>
        <v>11.3</v>
      </c>
      <c r="W659" s="100">
        <f t="shared" si="220"/>
        <v>0.39</v>
      </c>
      <c r="X659" s="100">
        <f t="shared" si="220"/>
        <v>4.9000000000000002E-2</v>
      </c>
      <c r="Y659" s="100" t="s">
        <v>570</v>
      </c>
      <c r="Z659" s="100" t="s">
        <v>570</v>
      </c>
      <c r="AA659" s="100"/>
      <c r="AB659" s="98"/>
      <c r="AC659" s="98"/>
      <c r="AD659" s="98"/>
      <c r="AE659" s="98"/>
      <c r="AF659" s="99"/>
      <c r="AG659" s="98"/>
      <c r="AH659" s="98" t="s">
        <v>577</v>
      </c>
      <c r="AI659" s="100">
        <v>16</v>
      </c>
      <c r="AJ659" s="112">
        <f>(R657-R659)/R657*100</f>
        <v>2.6881720430107547</v>
      </c>
      <c r="AK659" s="112">
        <f>(S657-S659)/S657*100</f>
        <v>-14.583333333333348</v>
      </c>
      <c r="AL659" s="112">
        <f>(T657-T659)/T657*100</f>
        <v>-17.664670658682631</v>
      </c>
      <c r="AM659" s="112"/>
      <c r="AN659" s="112">
        <f>(V657-V659)/V657*100</f>
        <v>31.515151515151512</v>
      </c>
      <c r="AO659" s="112">
        <f>(W657-W659)/W657*100</f>
        <v>-14.705882352941172</v>
      </c>
      <c r="AP659" s="112">
        <f>(X657-X659)/X657*100</f>
        <v>45.55555555555555</v>
      </c>
      <c r="AQ659" s="100"/>
      <c r="AR659" s="100"/>
      <c r="AS659" s="98"/>
      <c r="AT659" s="98"/>
      <c r="AU659" s="98"/>
      <c r="AV659" s="98"/>
      <c r="AW659" s="98"/>
      <c r="AX659" s="98"/>
      <c r="AY659" s="98"/>
    </row>
    <row r="660" spans="1:51" s="5" customFormat="1" ht="13.6" customHeight="1" x14ac:dyDescent="0.3">
      <c r="A660" s="18"/>
      <c r="B660" s="18"/>
      <c r="M660" s="98"/>
      <c r="N660" s="98"/>
      <c r="O660" s="98"/>
      <c r="P660" s="98"/>
      <c r="Q660" s="100" t="s">
        <v>567</v>
      </c>
      <c r="R660" s="100">
        <f t="shared" ref="R660:X660" si="221">INDEX($A$398:$GY$413,$Q501,R$599)</f>
        <v>1.79</v>
      </c>
      <c r="S660" s="100">
        <f t="shared" si="221"/>
        <v>1.1599999999999999</v>
      </c>
      <c r="T660" s="100">
        <f t="shared" si="221"/>
        <v>41.8</v>
      </c>
      <c r="U660" s="100">
        <f t="shared" si="221"/>
        <v>0.43</v>
      </c>
      <c r="V660" s="100">
        <f t="shared" si="221"/>
        <v>6.9</v>
      </c>
      <c r="W660" s="100">
        <f t="shared" si="221"/>
        <v>0.38</v>
      </c>
      <c r="X660" s="100">
        <f t="shared" si="221"/>
        <v>3.1E-2</v>
      </c>
      <c r="Y660" s="100" t="s">
        <v>570</v>
      </c>
      <c r="Z660" s="100" t="s">
        <v>570</v>
      </c>
      <c r="AA660" s="100"/>
      <c r="AB660" s="98"/>
      <c r="AC660" s="98"/>
      <c r="AD660" s="98"/>
      <c r="AE660" s="98"/>
      <c r="AF660" s="99"/>
      <c r="AG660" s="98"/>
      <c r="AH660" s="98"/>
      <c r="AI660" s="100"/>
      <c r="AJ660" s="112">
        <f>(R657-R660)/R657*100</f>
        <v>3.7634408602150566</v>
      </c>
      <c r="AK660" s="112">
        <f>(S657-S660)/S657*100</f>
        <v>-20.833333333333329</v>
      </c>
      <c r="AL660" s="112">
        <f>(T657-T660)/T657*100</f>
        <v>-25.149700598802394</v>
      </c>
      <c r="AM660" s="112"/>
      <c r="AN660" s="112">
        <f>(V657-V660)/V657*100</f>
        <v>58.18181818181818</v>
      </c>
      <c r="AO660" s="112">
        <f>(W657-W660)/W657*100</f>
        <v>-11.764705882352935</v>
      </c>
      <c r="AP660" s="112">
        <f>(X657-X660)/X657*100</f>
        <v>65.555555555555557</v>
      </c>
      <c r="AQ660" s="100"/>
      <c r="AR660" s="100"/>
      <c r="AS660" s="98"/>
      <c r="AT660" s="98"/>
      <c r="AU660" s="98"/>
      <c r="AV660" s="98"/>
      <c r="AW660" s="98"/>
      <c r="AX660" s="98"/>
      <c r="AY660" s="98"/>
    </row>
    <row r="661" spans="1:51" s="5" customFormat="1" ht="13.6" customHeight="1" x14ac:dyDescent="0.3">
      <c r="A661" s="18"/>
      <c r="B661" s="18"/>
      <c r="M661" s="98"/>
      <c r="N661" s="98"/>
      <c r="O661" s="98"/>
      <c r="P661" s="98"/>
      <c r="Q661" s="100" t="s">
        <v>568</v>
      </c>
      <c r="R661" s="100">
        <f t="shared" ref="R661:Z661" si="222">INDEX($A$398:$GY$413,$Q501,R$600)</f>
        <v>1.77</v>
      </c>
      <c r="S661" s="100">
        <f t="shared" si="222"/>
        <v>1.22</v>
      </c>
      <c r="T661" s="100">
        <f t="shared" si="222"/>
        <v>43.7</v>
      </c>
      <c r="U661" s="100">
        <f t="shared" si="222"/>
        <v>0.51</v>
      </c>
      <c r="V661" s="100">
        <f t="shared" si="222"/>
        <v>6.7</v>
      </c>
      <c r="W661" s="100">
        <f t="shared" si="222"/>
        <v>0.37</v>
      </c>
      <c r="X661" s="100">
        <f t="shared" si="222"/>
        <v>3.2000000000000001E-2</v>
      </c>
      <c r="Y661" s="100">
        <f t="shared" si="222"/>
        <v>4.9000000000000004</v>
      </c>
      <c r="Z661" s="100">
        <f t="shared" si="222"/>
        <v>2.4E-2</v>
      </c>
      <c r="AA661" s="100"/>
      <c r="AB661" s="98"/>
      <c r="AC661" s="98"/>
      <c r="AD661" s="98"/>
      <c r="AE661" s="98"/>
      <c r="AF661" s="99"/>
      <c r="AG661" s="98"/>
      <c r="AH661" s="98"/>
      <c r="AI661" s="100"/>
      <c r="AJ661" s="112">
        <f>(R657-R661)/R657*100</f>
        <v>4.8387096774193585</v>
      </c>
      <c r="AK661" s="112">
        <f>(S657-S661)/S657*100</f>
        <v>-27.083333333333336</v>
      </c>
      <c r="AL661" s="112">
        <f>(T657-T661)/T657*100</f>
        <v>-30.838323353293429</v>
      </c>
      <c r="AM661" s="112"/>
      <c r="AN661" s="112">
        <f>(V657-V661)/V657*100</f>
        <v>59.393939393939398</v>
      </c>
      <c r="AO661" s="112">
        <f>(W657-W661)/W657*100</f>
        <v>-8.8235294117646959</v>
      </c>
      <c r="AP661" s="112">
        <f>(X657-X661)/X657*100</f>
        <v>64.444444444444443</v>
      </c>
      <c r="AQ661" s="112">
        <f>(V657-Y661)/V657*100</f>
        <v>70.303030303030297</v>
      </c>
      <c r="AR661" s="112">
        <f>(X657-Z661)/X657*100</f>
        <v>73.333333333333343</v>
      </c>
      <c r="AS661" s="98"/>
      <c r="AT661" s="98"/>
      <c r="AU661" s="98"/>
      <c r="AV661" s="98"/>
      <c r="AW661" s="98"/>
      <c r="AX661" s="98"/>
      <c r="AY661" s="98"/>
    </row>
    <row r="662" spans="1:51" s="5" customFormat="1" ht="13.6" customHeight="1" x14ac:dyDescent="0.3">
      <c r="A662" s="18"/>
      <c r="B662" s="18"/>
      <c r="M662" s="98"/>
      <c r="N662" s="98"/>
      <c r="O662" s="98"/>
      <c r="P662" s="98"/>
      <c r="Q662" s="100" t="s">
        <v>569</v>
      </c>
      <c r="R662" s="100">
        <f t="shared" ref="R662:Z662" si="223">INDEX($A$398:$GY$413,$Q501,R$601)</f>
        <v>1.77</v>
      </c>
      <c r="S662" s="100">
        <f t="shared" si="223"/>
        <v>1.24</v>
      </c>
      <c r="T662" s="100">
        <f t="shared" si="223"/>
        <v>44.7</v>
      </c>
      <c r="U662" s="100">
        <f t="shared" si="223"/>
        <v>0.55000000000000004</v>
      </c>
      <c r="V662" s="100">
        <f t="shared" si="223"/>
        <v>6.7</v>
      </c>
      <c r="W662" s="100">
        <f t="shared" si="223"/>
        <v>0.37</v>
      </c>
      <c r="X662" s="100">
        <f t="shared" si="223"/>
        <v>2.8000000000000001E-2</v>
      </c>
      <c r="Y662" s="100">
        <f t="shared" si="223"/>
        <v>4.7</v>
      </c>
      <c r="Z662" s="100">
        <f t="shared" si="223"/>
        <v>0.02</v>
      </c>
      <c r="AA662" s="100"/>
      <c r="AB662" s="98"/>
      <c r="AC662" s="98"/>
      <c r="AD662" s="98"/>
      <c r="AE662" s="98"/>
      <c r="AF662" s="99"/>
      <c r="AG662" s="98"/>
      <c r="AH662" s="98"/>
      <c r="AI662" s="100"/>
      <c r="AJ662" s="112">
        <f>(R657-R662)/R657*100</f>
        <v>4.8387096774193585</v>
      </c>
      <c r="AK662" s="112">
        <f>(S657-S662)/S657*100</f>
        <v>-29.166666666666668</v>
      </c>
      <c r="AL662" s="112">
        <f>(T657-T662)/T657*100</f>
        <v>-33.832335329341333</v>
      </c>
      <c r="AM662" s="112"/>
      <c r="AN662" s="112">
        <f>(V657-V662)/V657*100</f>
        <v>59.393939393939398</v>
      </c>
      <c r="AO662" s="112">
        <f>(W657-W662)/W657*100</f>
        <v>-8.8235294117646959</v>
      </c>
      <c r="AP662" s="112">
        <f>(X657-X662)/X657*100</f>
        <v>68.888888888888886</v>
      </c>
      <c r="AQ662" s="112">
        <f>(V657-Y662)/V657*100</f>
        <v>71.515151515151516</v>
      </c>
      <c r="AR662" s="112">
        <f>(X657-Z662)/X657*100</f>
        <v>77.777777777777771</v>
      </c>
      <c r="AS662" s="113">
        <f>AQ662-AN662</f>
        <v>12.121212121212118</v>
      </c>
      <c r="AT662" s="113">
        <f>AR662-AP662</f>
        <v>8.8888888888888857</v>
      </c>
      <c r="AU662" s="98"/>
      <c r="AV662" s="98"/>
      <c r="AW662" s="98"/>
      <c r="AX662" s="98"/>
      <c r="AY662" s="98"/>
    </row>
    <row r="663" spans="1:51" s="5" customFormat="1" ht="20.95" customHeight="1" x14ac:dyDescent="0.3">
      <c r="A663" s="18"/>
      <c r="B663" s="18"/>
      <c r="M663" s="98"/>
      <c r="N663" s="98"/>
      <c r="O663" s="100">
        <f>O656+1</f>
        <v>9</v>
      </c>
      <c r="P663" s="98"/>
      <c r="Q663" s="111" t="str">
        <f>_xlfn.CONCAT("ИГЭ - ",INDEX($A$398:$GY$413,O663,5))</f>
        <v>ИГЭ - 58_3в</v>
      </c>
      <c r="R663" s="105" t="s">
        <v>576</v>
      </c>
      <c r="S663" s="105" t="s">
        <v>38</v>
      </c>
      <c r="T663" s="105" t="s">
        <v>39</v>
      </c>
      <c r="U663" s="105" t="s">
        <v>572</v>
      </c>
      <c r="V663" s="105" t="s">
        <v>41</v>
      </c>
      <c r="W663" s="107" t="s">
        <v>575</v>
      </c>
      <c r="X663" s="105" t="s">
        <v>573</v>
      </c>
      <c r="Y663" s="102" t="s">
        <v>574</v>
      </c>
      <c r="Z663" s="105" t="s">
        <v>573</v>
      </c>
      <c r="AA663" s="100"/>
      <c r="AB663" s="98"/>
      <c r="AC663" s="98"/>
      <c r="AD663" s="98"/>
      <c r="AE663" s="98"/>
      <c r="AF663" s="99"/>
      <c r="AG663" s="98"/>
      <c r="AH663" s="98"/>
      <c r="AI663" s="111"/>
      <c r="AJ663" s="105" t="s">
        <v>576</v>
      </c>
      <c r="AK663" s="105" t="s">
        <v>38</v>
      </c>
      <c r="AL663" s="105" t="s">
        <v>39</v>
      </c>
      <c r="AM663" s="105" t="s">
        <v>572</v>
      </c>
      <c r="AN663" s="105" t="s">
        <v>41</v>
      </c>
      <c r="AO663" s="107" t="s">
        <v>575</v>
      </c>
      <c r="AP663" s="105" t="s">
        <v>573</v>
      </c>
      <c r="AQ663" s="102" t="s">
        <v>574</v>
      </c>
      <c r="AR663" s="105" t="s">
        <v>573</v>
      </c>
      <c r="AS663" s="98"/>
      <c r="AT663" s="98"/>
      <c r="AU663" s="98"/>
      <c r="AV663" s="98"/>
      <c r="AW663" s="98"/>
      <c r="AX663" s="98"/>
      <c r="AY663" s="98"/>
    </row>
    <row r="664" spans="1:51" s="5" customFormat="1" ht="13.6" customHeight="1" x14ac:dyDescent="0.3">
      <c r="A664" s="18"/>
      <c r="B664" s="18"/>
      <c r="M664" s="98"/>
      <c r="N664" s="98"/>
      <c r="O664" s="98"/>
      <c r="P664" s="98"/>
      <c r="Q664" s="100" t="s">
        <v>564</v>
      </c>
      <c r="R664" s="100">
        <f t="shared" ref="R664:X664" si="224">INDEX($A$398:$GY$413,$Q511,R$596)</f>
        <v>2.09</v>
      </c>
      <c r="S664" s="100">
        <f t="shared" si="224"/>
        <v>0.57999999999999996</v>
      </c>
      <c r="T664" s="100">
        <f t="shared" si="224"/>
        <v>20.7</v>
      </c>
      <c r="U664" s="100">
        <f t="shared" si="224"/>
        <v>-0.35</v>
      </c>
      <c r="V664" s="100">
        <f t="shared" si="224"/>
        <v>28.7</v>
      </c>
      <c r="W664" s="100">
        <f t="shared" si="224"/>
        <v>0.24</v>
      </c>
      <c r="X664" s="100">
        <f t="shared" si="224"/>
        <v>0.17399999999999999</v>
      </c>
      <c r="Y664" s="100" t="s">
        <v>570</v>
      </c>
      <c r="Z664" s="100" t="s">
        <v>570</v>
      </c>
      <c r="AA664" s="100"/>
      <c r="AB664" s="98"/>
      <c r="AC664" s="98"/>
      <c r="AD664" s="98"/>
      <c r="AE664" s="98"/>
      <c r="AF664" s="99"/>
      <c r="AG664" s="98"/>
      <c r="AH664" s="98"/>
      <c r="AI664" s="100"/>
      <c r="AJ664" s="112">
        <f>(R664-R664)/R664*100</f>
        <v>0</v>
      </c>
      <c r="AK664" s="112">
        <f>(S664-S664)/S664*100</f>
        <v>0</v>
      </c>
      <c r="AL664" s="112">
        <f>(T664-T664)/T664*100</f>
        <v>0</v>
      </c>
      <c r="AM664" s="112"/>
      <c r="AN664" s="112">
        <f>(V664-V664)/V664*100</f>
        <v>0</v>
      </c>
      <c r="AO664" s="112">
        <f>(W664-W664)/W664*100</f>
        <v>0</v>
      </c>
      <c r="AP664" s="112">
        <f>(X664-X664)/X664*100</f>
        <v>0</v>
      </c>
      <c r="AQ664" s="100"/>
      <c r="AR664" s="100"/>
      <c r="AS664" s="98"/>
      <c r="AT664" s="98"/>
      <c r="AU664" s="98"/>
      <c r="AV664" s="98"/>
      <c r="AW664" s="98"/>
      <c r="AX664" s="98"/>
      <c r="AY664" s="98"/>
    </row>
    <row r="665" spans="1:51" s="5" customFormat="1" ht="13.6" customHeight="1" x14ac:dyDescent="0.3">
      <c r="A665" s="18"/>
      <c r="B665" s="18"/>
      <c r="M665" s="98"/>
      <c r="N665" s="98"/>
      <c r="O665" s="98"/>
      <c r="P665" s="98"/>
      <c r="Q665" s="100" t="s">
        <v>565</v>
      </c>
      <c r="R665" s="100">
        <f t="shared" ref="R665:X665" si="225">INDEX($A$398:$GY$413,$Q511,R$597)</f>
        <v>2.04</v>
      </c>
      <c r="S665" s="100">
        <f t="shared" si="225"/>
        <v>0.66</v>
      </c>
      <c r="T665" s="100">
        <f t="shared" si="225"/>
        <v>23.7</v>
      </c>
      <c r="U665" s="100">
        <f t="shared" si="225"/>
        <v>-0.21</v>
      </c>
      <c r="V665" s="100">
        <f t="shared" si="225"/>
        <v>23.7</v>
      </c>
      <c r="W665" s="100">
        <f t="shared" si="225"/>
        <v>0.27</v>
      </c>
      <c r="X665" s="100">
        <f t="shared" si="225"/>
        <v>0.154</v>
      </c>
      <c r="Y665" s="100" t="s">
        <v>570</v>
      </c>
      <c r="Z665" s="100" t="s">
        <v>570</v>
      </c>
      <c r="AA665" s="100"/>
      <c r="AB665" s="98"/>
      <c r="AC665" s="98"/>
      <c r="AD665" s="98"/>
      <c r="AE665" s="98"/>
      <c r="AF665" s="99"/>
      <c r="AG665" s="98"/>
      <c r="AH665" s="98"/>
      <c r="AI665" s="100"/>
      <c r="AJ665" s="112">
        <f>(R664-R665)/R664*100</f>
        <v>2.3923444976076471</v>
      </c>
      <c r="AK665" s="112">
        <f>(S664-S665)/S664*100</f>
        <v>-13.793103448275875</v>
      </c>
      <c r="AL665" s="112">
        <f>(T664-T665)/T664*100</f>
        <v>-14.492753623188406</v>
      </c>
      <c r="AM665" s="112"/>
      <c r="AN665" s="112">
        <f>(V664-V665)/V664*100</f>
        <v>17.421602787456447</v>
      </c>
      <c r="AO665" s="112">
        <f>(W664-W665)/W664*100</f>
        <v>-12.500000000000011</v>
      </c>
      <c r="AP665" s="112">
        <f>(X664-X665)/X664*100</f>
        <v>11.494252873563214</v>
      </c>
      <c r="AQ665" s="100"/>
      <c r="AR665" s="100"/>
      <c r="AS665" s="98"/>
      <c r="AT665" s="98"/>
      <c r="AU665" s="98"/>
      <c r="AV665" s="98"/>
      <c r="AW665" s="98"/>
      <c r="AX665" s="98"/>
      <c r="AY665" s="98"/>
    </row>
    <row r="666" spans="1:51" s="5" customFormat="1" ht="13.6" customHeight="1" x14ac:dyDescent="0.3">
      <c r="A666" s="18"/>
      <c r="B666" s="18"/>
      <c r="M666" s="98"/>
      <c r="N666" s="98"/>
      <c r="O666" s="98"/>
      <c r="P666" s="98"/>
      <c r="Q666" s="100" t="s">
        <v>566</v>
      </c>
      <c r="R666" s="100">
        <f t="shared" ref="R666:X666" si="226">INDEX($A$398:$GY$413,$Q511,R$598)</f>
        <v>1.9</v>
      </c>
      <c r="S666" s="100">
        <f t="shared" si="226"/>
        <v>0.92</v>
      </c>
      <c r="T666" s="100">
        <f t="shared" si="226"/>
        <v>32.799999999999997</v>
      </c>
      <c r="U666" s="100">
        <f t="shared" si="226"/>
        <v>0.16</v>
      </c>
      <c r="V666" s="100">
        <f t="shared" si="226"/>
        <v>16.2</v>
      </c>
      <c r="W666" s="100">
        <f t="shared" si="226"/>
        <v>0.34</v>
      </c>
      <c r="X666" s="100">
        <f t="shared" si="226"/>
        <v>8.7999999999999995E-2</v>
      </c>
      <c r="Y666" s="100" t="s">
        <v>570</v>
      </c>
      <c r="Z666" s="100" t="s">
        <v>570</v>
      </c>
      <c r="AA666" s="100"/>
      <c r="AB666" s="98"/>
      <c r="AC666" s="98"/>
      <c r="AD666" s="98"/>
      <c r="AE666" s="98"/>
      <c r="AF666" s="99"/>
      <c r="AG666" s="98"/>
      <c r="AH666" s="98"/>
      <c r="AI666" s="100"/>
      <c r="AJ666" s="112">
        <f>(R664-R666)/R664*100</f>
        <v>9.0909090909090882</v>
      </c>
      <c r="AK666" s="112">
        <f>(S664-S666)/S664*100</f>
        <v>-58.620689655172434</v>
      </c>
      <c r="AL666" s="112">
        <f>(T664-T666)/T664*100</f>
        <v>-58.45410628019323</v>
      </c>
      <c r="AM666" s="112"/>
      <c r="AN666" s="112">
        <f>(V664-V666)/V664*100</f>
        <v>43.554006968641119</v>
      </c>
      <c r="AO666" s="112">
        <f>(W664-W666)/W664*100</f>
        <v>-41.666666666666679</v>
      </c>
      <c r="AP666" s="112">
        <f>(X664-X666)/X664*100</f>
        <v>49.425287356321839</v>
      </c>
      <c r="AQ666" s="100"/>
      <c r="AR666" s="100"/>
      <c r="AS666" s="98"/>
      <c r="AT666" s="98"/>
      <c r="AU666" s="98"/>
      <c r="AV666" s="98"/>
      <c r="AW666" s="98"/>
      <c r="AX666" s="98"/>
      <c r="AY666" s="98"/>
    </row>
    <row r="667" spans="1:51" s="5" customFormat="1" ht="13.6" customHeight="1" x14ac:dyDescent="0.3">
      <c r="A667" s="18"/>
      <c r="B667" s="18"/>
      <c r="M667" s="98"/>
      <c r="N667" s="98"/>
      <c r="O667" s="98"/>
      <c r="P667" s="98"/>
      <c r="Q667" s="100" t="s">
        <v>567</v>
      </c>
      <c r="R667" s="100">
        <f t="shared" ref="R667:X667" si="227">INDEX($A$398:$GY$413,$Q511,R$599)</f>
        <v>1.84</v>
      </c>
      <c r="S667" s="100">
        <f t="shared" si="227"/>
        <v>1.05</v>
      </c>
      <c r="T667" s="100">
        <f t="shared" si="227"/>
        <v>37.4</v>
      </c>
      <c r="U667" s="100">
        <f t="shared" si="227"/>
        <v>0.37</v>
      </c>
      <c r="V667" s="100">
        <f t="shared" si="227"/>
        <v>7.7</v>
      </c>
      <c r="W667" s="100">
        <f t="shared" si="227"/>
        <v>0.36</v>
      </c>
      <c r="X667" s="100">
        <f t="shared" si="227"/>
        <v>3.4000000000000002E-2</v>
      </c>
      <c r="Y667" s="100" t="s">
        <v>570</v>
      </c>
      <c r="Z667" s="100" t="s">
        <v>570</v>
      </c>
      <c r="AA667" s="100"/>
      <c r="AB667" s="98"/>
      <c r="AC667" s="98"/>
      <c r="AD667" s="98"/>
      <c r="AE667" s="98"/>
      <c r="AF667" s="99"/>
      <c r="AG667" s="98"/>
      <c r="AH667" s="98"/>
      <c r="AI667" s="100"/>
      <c r="AJ667" s="112">
        <f>(R664-R667)/R664*100</f>
        <v>11.961722488038268</v>
      </c>
      <c r="AK667" s="112">
        <f>(S664-S667)/S664*100</f>
        <v>-81.034482758620712</v>
      </c>
      <c r="AL667" s="112">
        <f>(T664-T667)/T664*100</f>
        <v>-80.676328502415458</v>
      </c>
      <c r="AM667" s="112"/>
      <c r="AN667" s="112">
        <f>(V664-V667)/V664*100</f>
        <v>73.170731707317074</v>
      </c>
      <c r="AO667" s="112">
        <f>(W664-W667)/W664*100</f>
        <v>-50</v>
      </c>
      <c r="AP667" s="112">
        <f>(X664-X667)/X664*100</f>
        <v>80.459770114942529</v>
      </c>
      <c r="AQ667" s="100"/>
      <c r="AR667" s="100"/>
      <c r="AS667" s="98"/>
      <c r="AT667" s="98"/>
      <c r="AU667" s="98"/>
      <c r="AV667" s="98"/>
      <c r="AW667" s="98"/>
      <c r="AX667" s="98"/>
      <c r="AY667" s="98"/>
    </row>
    <row r="668" spans="1:51" s="5" customFormat="1" ht="13.6" customHeight="1" x14ac:dyDescent="0.3">
      <c r="A668" s="18"/>
      <c r="B668" s="18"/>
      <c r="M668" s="98"/>
      <c r="N668" s="98"/>
      <c r="O668" s="98"/>
      <c r="P668" s="98"/>
      <c r="Q668" s="100" t="s">
        <v>568</v>
      </c>
      <c r="R668" s="100">
        <f t="shared" ref="R668:Z668" si="228">INDEX($A$398:$GY$413,$Q511,R$600)</f>
        <v>1.82</v>
      </c>
      <c r="S668" s="100">
        <f t="shared" si="228"/>
        <v>1.1000000000000001</v>
      </c>
      <c r="T668" s="100">
        <f t="shared" si="228"/>
        <v>39</v>
      </c>
      <c r="U668" s="100">
        <f t="shared" si="228"/>
        <v>0.47</v>
      </c>
      <c r="V668" s="100">
        <f t="shared" si="228"/>
        <v>7.5</v>
      </c>
      <c r="W668" s="100">
        <f t="shared" si="228"/>
        <v>0.4</v>
      </c>
      <c r="X668" s="100">
        <f t="shared" si="228"/>
        <v>3.4000000000000002E-2</v>
      </c>
      <c r="Y668" s="100">
        <f t="shared" si="228"/>
        <v>5.9</v>
      </c>
      <c r="Z668" s="100">
        <f t="shared" si="228"/>
        <v>2.7E-2</v>
      </c>
      <c r="AA668" s="100"/>
      <c r="AB668" s="98"/>
      <c r="AC668" s="98"/>
      <c r="AD668" s="98"/>
      <c r="AE668" s="98"/>
      <c r="AF668" s="99"/>
      <c r="AG668" s="98"/>
      <c r="AH668" s="98"/>
      <c r="AI668" s="100"/>
      <c r="AJ668" s="112">
        <f>(R664-R668)/R664*100</f>
        <v>12.918660287081332</v>
      </c>
      <c r="AK668" s="112">
        <f>(S664-S668)/S664*100</f>
        <v>-89.655172413793125</v>
      </c>
      <c r="AL668" s="112">
        <f>(T664-T668)/T664*100</f>
        <v>-88.405797101449281</v>
      </c>
      <c r="AM668" s="112"/>
      <c r="AN668" s="112">
        <f>(V664-V668)/V664*100</f>
        <v>73.867595818815332</v>
      </c>
      <c r="AO668" s="112">
        <f>(W664-W668)/W664*100</f>
        <v>-66.666666666666686</v>
      </c>
      <c r="AP668" s="112">
        <f>(X664-X668)/X664*100</f>
        <v>80.459770114942529</v>
      </c>
      <c r="AQ668" s="112">
        <f>(V664-Y668)/V664*100</f>
        <v>79.442508710801391</v>
      </c>
      <c r="AR668" s="112">
        <f>(X664-Z668)/X664*100</f>
        <v>84.482758620689651</v>
      </c>
      <c r="AS668" s="98"/>
      <c r="AT668" s="98"/>
      <c r="AU668" s="98"/>
      <c r="AV668" s="98"/>
      <c r="AW668" s="98"/>
      <c r="AX668" s="98"/>
      <c r="AY668" s="98"/>
    </row>
    <row r="669" spans="1:51" s="5" customFormat="1" ht="13.6" customHeight="1" x14ac:dyDescent="0.3">
      <c r="A669" s="18"/>
      <c r="B669" s="18"/>
      <c r="M669" s="98"/>
      <c r="N669" s="98"/>
      <c r="O669" s="98"/>
      <c r="P669" s="98"/>
      <c r="Q669" s="100" t="s">
        <v>569</v>
      </c>
      <c r="R669" s="100">
        <f t="shared" ref="R669:Z669" si="229">INDEX($A$398:$GY$413,$Q511,R$601)</f>
        <v>1.82</v>
      </c>
      <c r="S669" s="100">
        <f t="shared" si="229"/>
        <v>1.1100000000000001</v>
      </c>
      <c r="T669" s="100">
        <f t="shared" si="229"/>
        <v>40</v>
      </c>
      <c r="U669" s="100">
        <f t="shared" si="229"/>
        <v>0.51</v>
      </c>
      <c r="V669" s="100">
        <f t="shared" si="229"/>
        <v>6.8</v>
      </c>
      <c r="W669" s="100">
        <f t="shared" si="229"/>
        <v>0.38</v>
      </c>
      <c r="X669" s="100">
        <f t="shared" si="229"/>
        <v>2.5999999999999999E-2</v>
      </c>
      <c r="Y669" s="100">
        <f t="shared" si="229"/>
        <v>5.2</v>
      </c>
      <c r="Z669" s="100">
        <f t="shared" si="229"/>
        <v>1.6E-2</v>
      </c>
      <c r="AA669" s="100"/>
      <c r="AB669" s="98"/>
      <c r="AC669" s="98"/>
      <c r="AD669" s="98"/>
      <c r="AE669" s="98"/>
      <c r="AF669" s="99"/>
      <c r="AG669" s="98"/>
      <c r="AH669" s="98"/>
      <c r="AI669" s="100"/>
      <c r="AJ669" s="112">
        <f>(R664-R669)/R664*100</f>
        <v>12.918660287081332</v>
      </c>
      <c r="AK669" s="112">
        <f>(S664-S669)/S664*100</f>
        <v>-91.379310344827616</v>
      </c>
      <c r="AL669" s="112">
        <f>(T664-T669)/T664*100</f>
        <v>-93.236714975845416</v>
      </c>
      <c r="AM669" s="112"/>
      <c r="AN669" s="112">
        <f>(V664-V669)/V664*100</f>
        <v>76.306620209059233</v>
      </c>
      <c r="AO669" s="112">
        <f>(W664-W669)/W664*100</f>
        <v>-58.333333333333336</v>
      </c>
      <c r="AP669" s="112">
        <f>(X664-X669)/X664*100</f>
        <v>85.05747126436782</v>
      </c>
      <c r="AQ669" s="112">
        <f>(V664-Y669)/V664*100</f>
        <v>81.881533101045306</v>
      </c>
      <c r="AR669" s="112">
        <f>(X664-Z669)/X664*100</f>
        <v>90.804597701149419</v>
      </c>
      <c r="AS669" s="113">
        <f>AQ669-AN669</f>
        <v>5.5749128919860738</v>
      </c>
      <c r="AT669" s="113">
        <f>AR669-AP669</f>
        <v>5.7471264367815991</v>
      </c>
      <c r="AU669" s="98"/>
      <c r="AV669" s="98"/>
      <c r="AW669" s="98"/>
      <c r="AX669" s="98"/>
      <c r="AY669" s="98"/>
    </row>
    <row r="670" spans="1:51" s="5" customFormat="1" ht="20.95" customHeight="1" x14ac:dyDescent="0.3">
      <c r="A670" s="18"/>
      <c r="B670" s="18"/>
      <c r="M670" s="98"/>
      <c r="N670" s="98"/>
      <c r="O670" s="100">
        <f>O663+1</f>
        <v>10</v>
      </c>
      <c r="P670" s="98"/>
      <c r="Q670" s="111" t="str">
        <f>_xlfn.CONCAT("ИГЭ - ",INDEX($A$398:$GY$413,O670,5))</f>
        <v>ИГЭ - 58_3г</v>
      </c>
      <c r="R670" s="105" t="s">
        <v>576</v>
      </c>
      <c r="S670" s="105" t="s">
        <v>38</v>
      </c>
      <c r="T670" s="105" t="s">
        <v>39</v>
      </c>
      <c r="U670" s="105" t="s">
        <v>572</v>
      </c>
      <c r="V670" s="105" t="s">
        <v>41</v>
      </c>
      <c r="W670" s="107" t="s">
        <v>575</v>
      </c>
      <c r="X670" s="105" t="s">
        <v>573</v>
      </c>
      <c r="Y670" s="102" t="s">
        <v>574</v>
      </c>
      <c r="Z670" s="105" t="s">
        <v>573</v>
      </c>
      <c r="AA670" s="100"/>
      <c r="AB670" s="98"/>
      <c r="AC670" s="98"/>
      <c r="AD670" s="98"/>
      <c r="AE670" s="98"/>
      <c r="AF670" s="99"/>
      <c r="AG670" s="98"/>
      <c r="AH670" s="98"/>
      <c r="AI670" s="111"/>
      <c r="AJ670" s="105" t="s">
        <v>576</v>
      </c>
      <c r="AK670" s="105" t="s">
        <v>38</v>
      </c>
      <c r="AL670" s="105" t="s">
        <v>39</v>
      </c>
      <c r="AM670" s="105" t="s">
        <v>572</v>
      </c>
      <c r="AN670" s="105" t="s">
        <v>41</v>
      </c>
      <c r="AO670" s="107" t="s">
        <v>575</v>
      </c>
      <c r="AP670" s="105" t="s">
        <v>573</v>
      </c>
      <c r="AQ670" s="102" t="s">
        <v>574</v>
      </c>
      <c r="AR670" s="105" t="s">
        <v>573</v>
      </c>
      <c r="AS670" s="98"/>
      <c r="AT670" s="98"/>
      <c r="AU670" s="98"/>
      <c r="AV670" s="98"/>
      <c r="AW670" s="98"/>
      <c r="AX670" s="98"/>
      <c r="AY670" s="98"/>
    </row>
    <row r="671" spans="1:51" s="5" customFormat="1" ht="13.6" customHeight="1" x14ac:dyDescent="0.3">
      <c r="A671" s="18"/>
      <c r="B671" s="18"/>
      <c r="M671" s="98"/>
      <c r="N671" s="98"/>
      <c r="O671" s="98"/>
      <c r="P671" s="98"/>
      <c r="Q671" s="100" t="s">
        <v>564</v>
      </c>
      <c r="R671" s="100">
        <f t="shared" ref="R671:X671" si="230">INDEX($A$398:$GY$413,$Q521,R$596)</f>
        <v>1.85</v>
      </c>
      <c r="S671" s="100">
        <f t="shared" si="230"/>
        <v>1</v>
      </c>
      <c r="T671" s="100">
        <f t="shared" si="230"/>
        <v>35.1</v>
      </c>
      <c r="U671" s="100">
        <f t="shared" si="230"/>
        <v>0.31</v>
      </c>
      <c r="V671" s="100">
        <f t="shared" si="230"/>
        <v>12.9</v>
      </c>
      <c r="W671" s="100">
        <f t="shared" si="230"/>
        <v>0.39</v>
      </c>
      <c r="X671" s="100">
        <f t="shared" si="230"/>
        <v>6.8000000000000005E-2</v>
      </c>
      <c r="Y671" s="100" t="s">
        <v>570</v>
      </c>
      <c r="Z671" s="100" t="s">
        <v>570</v>
      </c>
      <c r="AA671" s="100"/>
      <c r="AB671" s="98"/>
      <c r="AC671" s="98"/>
      <c r="AD671" s="98"/>
      <c r="AE671" s="98"/>
      <c r="AF671" s="99"/>
      <c r="AG671" s="98"/>
      <c r="AH671" s="98"/>
      <c r="AI671" s="100"/>
      <c r="AJ671" s="112">
        <f>(R671-R671)/R671*100</f>
        <v>0</v>
      </c>
      <c r="AK671" s="112">
        <f>(S671-S671)/S671*100</f>
        <v>0</v>
      </c>
      <c r="AL671" s="112">
        <f>(T671-T671)/T671*100</f>
        <v>0</v>
      </c>
      <c r="AM671" s="112"/>
      <c r="AN671" s="112">
        <f>(V671-V671)/V671*100</f>
        <v>0</v>
      </c>
      <c r="AO671" s="112">
        <f>(W671-W671)/W671*100</f>
        <v>0</v>
      </c>
      <c r="AP671" s="112">
        <f>(X671-X671)/X671*100</f>
        <v>0</v>
      </c>
      <c r="AQ671" s="100"/>
      <c r="AR671" s="100"/>
      <c r="AS671" s="98"/>
      <c r="AT671" s="98"/>
      <c r="AU671" s="98"/>
      <c r="AV671" s="98"/>
      <c r="AW671" s="98"/>
      <c r="AX671" s="98"/>
      <c r="AY671" s="98"/>
    </row>
    <row r="672" spans="1:51" s="5" customFormat="1" ht="13.6" customHeight="1" x14ac:dyDescent="0.3">
      <c r="A672" s="18"/>
      <c r="B672" s="18"/>
      <c r="M672" s="98"/>
      <c r="N672" s="98"/>
      <c r="O672" s="98"/>
      <c r="P672" s="98"/>
      <c r="Q672" s="100" t="s">
        <v>565</v>
      </c>
      <c r="R672" s="100">
        <f t="shared" ref="R672:X672" si="231">INDEX($A$398:$GY$413,$Q521,R$597)</f>
        <v>1.85</v>
      </c>
      <c r="S672" s="100">
        <f t="shared" si="231"/>
        <v>1.03</v>
      </c>
      <c r="T672" s="100">
        <f t="shared" si="231"/>
        <v>37.200000000000003</v>
      </c>
      <c r="U672" s="100">
        <f t="shared" si="231"/>
        <v>0.41</v>
      </c>
      <c r="V672" s="100">
        <f t="shared" si="231"/>
        <v>10.199999999999999</v>
      </c>
      <c r="W672" s="100">
        <f t="shared" si="231"/>
        <v>0.37</v>
      </c>
      <c r="X672" s="100">
        <f t="shared" si="231"/>
        <v>0.05</v>
      </c>
      <c r="Y672" s="100" t="s">
        <v>570</v>
      </c>
      <c r="Z672" s="100" t="s">
        <v>570</v>
      </c>
      <c r="AA672" s="100"/>
      <c r="AB672" s="98"/>
      <c r="AC672" s="98"/>
      <c r="AD672" s="98"/>
      <c r="AE672" s="98"/>
      <c r="AF672" s="99"/>
      <c r="AG672" s="98"/>
      <c r="AH672" s="98"/>
      <c r="AI672" s="100"/>
      <c r="AJ672" s="112">
        <f>(R671-R672)/R671*100</f>
        <v>0</v>
      </c>
      <c r="AK672" s="112">
        <f>(S671-S672)/S671*100</f>
        <v>-3.0000000000000027</v>
      </c>
      <c r="AL672" s="112">
        <f>(T671-T672)/T671*100</f>
        <v>-5.9829059829059865</v>
      </c>
      <c r="AM672" s="112"/>
      <c r="AN672" s="112">
        <f>(V671-V672)/V671*100</f>
        <v>20.93023255813954</v>
      </c>
      <c r="AO672" s="112">
        <f>(W671-W672)/W671*100</f>
        <v>5.1282051282051331</v>
      </c>
      <c r="AP672" s="112">
        <f>(X671-X672)/X671*100</f>
        <v>26.47058823529412</v>
      </c>
      <c r="AQ672" s="100"/>
      <c r="AR672" s="100"/>
      <c r="AS672" s="98"/>
      <c r="AT672" s="98"/>
      <c r="AU672" s="98"/>
      <c r="AV672" s="98"/>
      <c r="AW672" s="98"/>
      <c r="AX672" s="98"/>
      <c r="AY672" s="98"/>
    </row>
    <row r="673" spans="1:51" s="5" customFormat="1" ht="13.6" customHeight="1" x14ac:dyDescent="0.3">
      <c r="A673" s="18"/>
      <c r="B673" s="18"/>
      <c r="M673" s="98"/>
      <c r="N673" s="98"/>
      <c r="O673" s="98"/>
      <c r="P673" s="98"/>
      <c r="Q673" s="100" t="s">
        <v>566</v>
      </c>
      <c r="R673" s="100">
        <f t="shared" ref="R673:X673" si="232">INDEX($A$398:$GY$413,$Q521,R$598)</f>
        <v>1.84</v>
      </c>
      <c r="S673" s="100">
        <f t="shared" si="232"/>
        <v>1.06</v>
      </c>
      <c r="T673" s="100">
        <f t="shared" si="232"/>
        <v>38.4</v>
      </c>
      <c r="U673" s="100">
        <f t="shared" si="232"/>
        <v>0.46</v>
      </c>
      <c r="V673" s="100">
        <f t="shared" si="232"/>
        <v>9</v>
      </c>
      <c r="W673" s="100">
        <f t="shared" si="232"/>
        <v>0.39</v>
      </c>
      <c r="X673" s="100">
        <f t="shared" si="232"/>
        <v>4.1000000000000002E-2</v>
      </c>
      <c r="Y673" s="100" t="s">
        <v>570</v>
      </c>
      <c r="Z673" s="100" t="s">
        <v>570</v>
      </c>
      <c r="AA673" s="100"/>
      <c r="AB673" s="98"/>
      <c r="AC673" s="98"/>
      <c r="AD673" s="98"/>
      <c r="AE673" s="98"/>
      <c r="AF673" s="99"/>
      <c r="AG673" s="98"/>
      <c r="AH673" s="98"/>
      <c r="AI673" s="100"/>
      <c r="AJ673" s="112">
        <f>(R671-R673)/R671*100</f>
        <v>0.54054054054054101</v>
      </c>
      <c r="AK673" s="112">
        <f>(S671-S673)/S671*100</f>
        <v>-6.0000000000000053</v>
      </c>
      <c r="AL673" s="112">
        <f>(T671-T673)/T671*100</f>
        <v>-9.4017094017093932</v>
      </c>
      <c r="AM673" s="112"/>
      <c r="AN673" s="112">
        <f>(V671-V673)/V671*100</f>
        <v>30.232558139534888</v>
      </c>
      <c r="AO673" s="112">
        <f>(W671-W673)/W671*100</f>
        <v>0</v>
      </c>
      <c r="AP673" s="112">
        <f>(X671-X673)/X671*100</f>
        <v>39.705882352941181</v>
      </c>
      <c r="AQ673" s="100"/>
      <c r="AR673" s="100"/>
      <c r="AS673" s="98"/>
      <c r="AT673" s="98"/>
      <c r="AU673" s="98"/>
      <c r="AV673" s="98"/>
      <c r="AW673" s="98"/>
      <c r="AX673" s="98"/>
      <c r="AY673" s="98"/>
    </row>
    <row r="674" spans="1:51" s="5" customFormat="1" ht="13.6" customHeight="1" x14ac:dyDescent="0.3">
      <c r="A674" s="18"/>
      <c r="B674" s="18"/>
      <c r="M674" s="98"/>
      <c r="N674" s="98"/>
      <c r="O674" s="98"/>
      <c r="P674" s="98"/>
      <c r="Q674" s="100" t="s">
        <v>567</v>
      </c>
      <c r="R674" s="100">
        <f t="shared" ref="R674:X674" si="233">INDEX($A$398:$GY$413,$Q521,R$599)</f>
        <v>1.82</v>
      </c>
      <c r="S674" s="100">
        <f t="shared" si="233"/>
        <v>1.1000000000000001</v>
      </c>
      <c r="T674" s="100">
        <f t="shared" si="233"/>
        <v>39.200000000000003</v>
      </c>
      <c r="U674" s="100">
        <f t="shared" si="233"/>
        <v>0.5</v>
      </c>
      <c r="V674" s="100">
        <f t="shared" si="233"/>
        <v>5.7</v>
      </c>
      <c r="W674" s="100">
        <f t="shared" si="233"/>
        <v>0.4</v>
      </c>
      <c r="X674" s="100">
        <f t="shared" si="233"/>
        <v>2.9000000000000001E-2</v>
      </c>
      <c r="Y674" s="100" t="s">
        <v>570</v>
      </c>
      <c r="Z674" s="100" t="s">
        <v>570</v>
      </c>
      <c r="AA674" s="100"/>
      <c r="AB674" s="98"/>
      <c r="AC674" s="98"/>
      <c r="AD674" s="98"/>
      <c r="AE674" s="98"/>
      <c r="AF674" s="99"/>
      <c r="AG674" s="98"/>
      <c r="AH674" s="98"/>
      <c r="AI674" s="100"/>
      <c r="AJ674" s="112">
        <f>(R671-R674)/R671*100</f>
        <v>1.621621621621623</v>
      </c>
      <c r="AK674" s="112">
        <f>(S671-S674)/S671*100</f>
        <v>-10.000000000000009</v>
      </c>
      <c r="AL674" s="112">
        <f>(T671-T674)/T671*100</f>
        <v>-11.680911680911684</v>
      </c>
      <c r="AM674" s="112"/>
      <c r="AN674" s="112">
        <f>(V671-V674)/V671*100</f>
        <v>55.813953488372093</v>
      </c>
      <c r="AO674" s="112">
        <f>(W671-W674)/W671*100</f>
        <v>-2.5641025641025665</v>
      </c>
      <c r="AP674" s="112">
        <f>(X671-X674)/X671*100</f>
        <v>57.352941176470594</v>
      </c>
      <c r="AQ674" s="100"/>
      <c r="AR674" s="100"/>
      <c r="AS674" s="98"/>
      <c r="AT674" s="98"/>
      <c r="AU674" s="98"/>
      <c r="AV674" s="98"/>
      <c r="AW674" s="98"/>
      <c r="AX674" s="98"/>
      <c r="AY674" s="98"/>
    </row>
    <row r="675" spans="1:51" s="5" customFormat="1" ht="13.6" customHeight="1" x14ac:dyDescent="0.3">
      <c r="A675" s="18"/>
      <c r="B675" s="18"/>
      <c r="M675" s="98"/>
      <c r="N675" s="98"/>
      <c r="O675" s="98"/>
      <c r="P675" s="98"/>
      <c r="Q675" s="100" t="s">
        <v>568</v>
      </c>
      <c r="R675" s="100">
        <f t="shared" ref="R675:Z675" si="234">INDEX($A$398:$GY$413,$Q521,R$600)</f>
        <v>1.8</v>
      </c>
      <c r="S675" s="100">
        <f t="shared" si="234"/>
        <v>1.1399999999999999</v>
      </c>
      <c r="T675" s="100">
        <f t="shared" si="234"/>
        <v>40.700000000000003</v>
      </c>
      <c r="U675" s="100">
        <f t="shared" si="234"/>
        <v>0.56999999999999995</v>
      </c>
      <c r="V675" s="100">
        <f t="shared" si="234"/>
        <v>5.6</v>
      </c>
      <c r="W675" s="100">
        <f t="shared" si="234"/>
        <v>0.39</v>
      </c>
      <c r="X675" s="100">
        <f t="shared" si="234"/>
        <v>2.9000000000000001E-2</v>
      </c>
      <c r="Y675" s="100">
        <f t="shared" si="234"/>
        <v>4.9000000000000004</v>
      </c>
      <c r="Z675" s="100">
        <f t="shared" si="234"/>
        <v>2.3E-2</v>
      </c>
      <c r="AA675" s="100"/>
      <c r="AB675" s="98"/>
      <c r="AC675" s="98"/>
      <c r="AD675" s="98"/>
      <c r="AE675" s="98"/>
      <c r="AF675" s="99"/>
      <c r="AG675" s="98"/>
      <c r="AH675" s="98"/>
      <c r="AI675" s="100"/>
      <c r="AJ675" s="112">
        <f>(R671-R675)/R671*100</f>
        <v>2.7027027027027049</v>
      </c>
      <c r="AK675" s="112">
        <f>(S671-S675)/S671*100</f>
        <v>-13.999999999999989</v>
      </c>
      <c r="AL675" s="112">
        <f>(T671-T675)/T671*100</f>
        <v>-15.954415954415957</v>
      </c>
      <c r="AM675" s="112"/>
      <c r="AN675" s="112">
        <f>(V671-V675)/V671*100</f>
        <v>56.589147286821706</v>
      </c>
      <c r="AO675" s="112">
        <f>(W671-W675)/W671*100</f>
        <v>0</v>
      </c>
      <c r="AP675" s="112">
        <f>(X671-X675)/X671*100</f>
        <v>57.352941176470594</v>
      </c>
      <c r="AQ675" s="112">
        <f>(V671-Y675)/V671*100</f>
        <v>62.015503875968989</v>
      </c>
      <c r="AR675" s="112">
        <f>(X671-Z675)/X671*100</f>
        <v>66.17647058823529</v>
      </c>
      <c r="AS675" s="98"/>
      <c r="AT675" s="98"/>
      <c r="AU675" s="98"/>
      <c r="AV675" s="98"/>
      <c r="AW675" s="98"/>
      <c r="AX675" s="98"/>
      <c r="AY675" s="98"/>
    </row>
    <row r="676" spans="1:51" s="5" customFormat="1" ht="13.6" customHeight="1" x14ac:dyDescent="0.3">
      <c r="A676" s="18"/>
      <c r="B676" s="18"/>
      <c r="M676" s="98"/>
      <c r="N676" s="98"/>
      <c r="O676" s="98"/>
      <c r="P676" s="98"/>
      <c r="Q676" s="100" t="s">
        <v>569</v>
      </c>
      <c r="R676" s="100">
        <f t="shared" ref="R676:Z676" si="235">INDEX($A$398:$GY$413,$Q521,R$601)</f>
        <v>1.81</v>
      </c>
      <c r="S676" s="100">
        <f t="shared" si="235"/>
        <v>1.1399999999999999</v>
      </c>
      <c r="T676" s="100">
        <f t="shared" si="235"/>
        <v>41.1</v>
      </c>
      <c r="U676" s="100">
        <f t="shared" si="235"/>
        <v>0.59</v>
      </c>
      <c r="V676" s="100">
        <f t="shared" si="235"/>
        <v>5.4</v>
      </c>
      <c r="W676" s="100">
        <f t="shared" si="235"/>
        <v>0.37</v>
      </c>
      <c r="X676" s="100">
        <f t="shared" si="235"/>
        <v>2.7E-2</v>
      </c>
      <c r="Y676" s="100">
        <f t="shared" si="235"/>
        <v>4.3</v>
      </c>
      <c r="Z676" s="100">
        <f t="shared" si="235"/>
        <v>1.7999999999999999E-2</v>
      </c>
      <c r="AA676" s="100"/>
      <c r="AB676" s="98"/>
      <c r="AC676" s="98"/>
      <c r="AD676" s="98"/>
      <c r="AE676" s="98"/>
      <c r="AF676" s="99"/>
      <c r="AG676" s="98"/>
      <c r="AH676" s="98" t="s">
        <v>579</v>
      </c>
      <c r="AI676" s="100">
        <v>1</v>
      </c>
      <c r="AJ676" s="112">
        <f>(R671-R676)/R671*100</f>
        <v>2.1621621621621641</v>
      </c>
      <c r="AK676" s="112">
        <f>(S671-S676)/S671*100</f>
        <v>-13.999999999999989</v>
      </c>
      <c r="AL676" s="112">
        <f>(T671-T676)/T671*100</f>
        <v>-17.094017094017094</v>
      </c>
      <c r="AM676" s="112"/>
      <c r="AN676" s="112">
        <f>(V671-V676)/V671*100</f>
        <v>58.139534883720934</v>
      </c>
      <c r="AO676" s="112">
        <f>(W671-W676)/W671*100</f>
        <v>5.1282051282051331</v>
      </c>
      <c r="AP676" s="112">
        <f>(X671-X676)/X671*100</f>
        <v>60.294117647058833</v>
      </c>
      <c r="AQ676" s="112">
        <f>(V671-Y676)/V671*100</f>
        <v>66.666666666666671</v>
      </c>
      <c r="AR676" s="112">
        <f>(X671-Z676)/X671*100</f>
        <v>73.52941176470587</v>
      </c>
      <c r="AS676" s="113">
        <f>AQ676-AN676</f>
        <v>8.5271317829457374</v>
      </c>
      <c r="AT676" s="113">
        <f>AR676-AP676</f>
        <v>13.235294117647037</v>
      </c>
      <c r="AU676" s="98"/>
      <c r="AV676" s="98"/>
      <c r="AW676" s="98"/>
      <c r="AX676" s="98"/>
      <c r="AY676" s="98"/>
    </row>
    <row r="677" spans="1:51" s="5" customFormat="1" ht="20.95" customHeight="1" x14ac:dyDescent="0.3">
      <c r="A677" s="18"/>
      <c r="B677" s="18"/>
      <c r="M677" s="98"/>
      <c r="N677" s="98"/>
      <c r="O677" s="100">
        <f>O670+1</f>
        <v>11</v>
      </c>
      <c r="P677" s="98"/>
      <c r="Q677" s="111" t="str">
        <f>_xlfn.CONCAT("ИГЭ - ",INDEX($A$398:$GY$413,O677,5))</f>
        <v>ИГЭ - 58г_2а</v>
      </c>
      <c r="R677" s="105" t="s">
        <v>576</v>
      </c>
      <c r="S677" s="105" t="s">
        <v>38</v>
      </c>
      <c r="T677" s="105" t="s">
        <v>39</v>
      </c>
      <c r="U677" s="105" t="s">
        <v>572</v>
      </c>
      <c r="V677" s="105" t="s">
        <v>41</v>
      </c>
      <c r="W677" s="107" t="s">
        <v>575</v>
      </c>
      <c r="X677" s="105" t="s">
        <v>573</v>
      </c>
      <c r="Y677" s="102" t="s">
        <v>574</v>
      </c>
      <c r="Z677" s="105" t="s">
        <v>573</v>
      </c>
      <c r="AA677" s="100"/>
      <c r="AB677" s="98"/>
      <c r="AC677" s="98"/>
      <c r="AD677" s="98"/>
      <c r="AE677" s="98"/>
      <c r="AF677" s="99"/>
      <c r="AG677" s="98"/>
      <c r="AH677" s="98" t="s">
        <v>581</v>
      </c>
      <c r="AI677" s="100">
        <v>5</v>
      </c>
      <c r="AJ677" s="105" t="s">
        <v>576</v>
      </c>
      <c r="AK677" s="105" t="s">
        <v>38</v>
      </c>
      <c r="AL677" s="105" t="s">
        <v>39</v>
      </c>
      <c r="AM677" s="105" t="s">
        <v>572</v>
      </c>
      <c r="AN677" s="105" t="s">
        <v>41</v>
      </c>
      <c r="AO677" s="107" t="s">
        <v>575</v>
      </c>
      <c r="AP677" s="105" t="s">
        <v>573</v>
      </c>
      <c r="AQ677" s="102" t="s">
        <v>574</v>
      </c>
      <c r="AR677" s="105" t="s">
        <v>573</v>
      </c>
      <c r="AS677" s="98"/>
      <c r="AT677" s="98"/>
      <c r="AU677" s="98"/>
      <c r="AV677" s="98"/>
      <c r="AW677" s="98"/>
      <c r="AX677" s="98"/>
      <c r="AY677" s="98"/>
    </row>
    <row r="678" spans="1:51" s="5" customFormat="1" ht="13.6" customHeight="1" x14ac:dyDescent="0.3">
      <c r="A678" s="18"/>
      <c r="B678" s="18"/>
      <c r="M678" s="98"/>
      <c r="N678" s="98"/>
      <c r="O678" s="98"/>
      <c r="P678" s="98"/>
      <c r="Q678" s="100" t="s">
        <v>564</v>
      </c>
      <c r="R678" s="100">
        <f t="shared" ref="R678:X678" si="236">INDEX($A$398:$GY$413,$Q531,R$596)</f>
        <v>2.11</v>
      </c>
      <c r="S678" s="100">
        <f t="shared" si="236"/>
        <v>0.52</v>
      </c>
      <c r="T678" s="100">
        <f t="shared" si="236"/>
        <v>18.100000000000001</v>
      </c>
      <c r="U678" s="100">
        <f t="shared" si="236"/>
        <v>-0.25</v>
      </c>
      <c r="V678" s="100">
        <f t="shared" si="236"/>
        <v>27.1</v>
      </c>
      <c r="W678" s="100">
        <f t="shared" si="236"/>
        <v>0.26</v>
      </c>
      <c r="X678" s="100">
        <f t="shared" si="236"/>
        <v>0.15</v>
      </c>
      <c r="Y678" s="100" t="s">
        <v>570</v>
      </c>
      <c r="Z678" s="100" t="s">
        <v>570</v>
      </c>
      <c r="AA678" s="100"/>
      <c r="AB678" s="98"/>
      <c r="AC678" s="98"/>
      <c r="AD678" s="98"/>
      <c r="AE678" s="98"/>
      <c r="AF678" s="99"/>
      <c r="AG678" s="98"/>
      <c r="AH678" s="98" t="s">
        <v>578</v>
      </c>
      <c r="AI678" s="100">
        <v>9</v>
      </c>
      <c r="AJ678" s="112">
        <f>(R678-R678)/R678*100</f>
        <v>0</v>
      </c>
      <c r="AK678" s="112">
        <f>(S678-S678)/S678*100</f>
        <v>0</v>
      </c>
      <c r="AL678" s="112">
        <f>(T678-T678)/T678*100</f>
        <v>0</v>
      </c>
      <c r="AM678" s="112"/>
      <c r="AN678" s="112">
        <f>(V678-V678)/V678*100</f>
        <v>0</v>
      </c>
      <c r="AO678" s="112">
        <f>(W678-W678)/W678*100</f>
        <v>0</v>
      </c>
      <c r="AP678" s="112">
        <f>(X678-X678)/X678*100</f>
        <v>0</v>
      </c>
      <c r="AQ678" s="100"/>
      <c r="AR678" s="100"/>
      <c r="AS678" s="98"/>
      <c r="AT678" s="98"/>
      <c r="AU678" s="98"/>
      <c r="AV678" s="98"/>
      <c r="AW678" s="98"/>
      <c r="AX678" s="98"/>
      <c r="AY678" s="98"/>
    </row>
    <row r="679" spans="1:51" s="5" customFormat="1" ht="13.6" customHeight="1" x14ac:dyDescent="0.3">
      <c r="A679" s="18"/>
      <c r="B679" s="18"/>
      <c r="M679" s="98"/>
      <c r="N679" s="98"/>
      <c r="O679" s="98"/>
      <c r="P679" s="98"/>
      <c r="Q679" s="100" t="s">
        <v>565</v>
      </c>
      <c r="R679" s="100">
        <f t="shared" ref="R679:X679" si="237">INDEX($A$398:$GY$413,$Q531,R$597)</f>
        <v>2.11</v>
      </c>
      <c r="S679" s="100">
        <f t="shared" si="237"/>
        <v>0.55000000000000004</v>
      </c>
      <c r="T679" s="100">
        <f t="shared" si="237"/>
        <v>19.899999999999999</v>
      </c>
      <c r="U679" s="100">
        <f t="shared" si="237"/>
        <v>-0.1</v>
      </c>
      <c r="V679" s="100">
        <f t="shared" si="237"/>
        <v>22.1</v>
      </c>
      <c r="W679" s="100">
        <f t="shared" si="237"/>
        <v>0.3</v>
      </c>
      <c r="X679" s="100">
        <f t="shared" si="237"/>
        <v>0.125</v>
      </c>
      <c r="Y679" s="100" t="s">
        <v>570</v>
      </c>
      <c r="Z679" s="100" t="s">
        <v>570</v>
      </c>
      <c r="AA679" s="100"/>
      <c r="AB679" s="98"/>
      <c r="AC679" s="98"/>
      <c r="AD679" s="98"/>
      <c r="AE679" s="98"/>
      <c r="AF679" s="99"/>
      <c r="AG679" s="98"/>
      <c r="AH679" s="98" t="s">
        <v>580</v>
      </c>
      <c r="AI679" s="100">
        <v>13</v>
      </c>
      <c r="AJ679" s="112">
        <f>(R678-R679)/R678*100</f>
        <v>0</v>
      </c>
      <c r="AK679" s="112">
        <f>(S678-S679)/S678*100</f>
        <v>-5.7692307692307745</v>
      </c>
      <c r="AL679" s="112">
        <f>(T678-T679)/T678*100</f>
        <v>-9.9447513812154522</v>
      </c>
      <c r="AM679" s="112"/>
      <c r="AN679" s="112">
        <f>(V678-V679)/V678*100</f>
        <v>18.450184501845019</v>
      </c>
      <c r="AO679" s="112">
        <f>(W678-W679)/W678*100</f>
        <v>-15.384615384615378</v>
      </c>
      <c r="AP679" s="112">
        <f>(X678-X679)/X678*100</f>
        <v>16.666666666666664</v>
      </c>
      <c r="AQ679" s="100"/>
      <c r="AR679" s="100"/>
      <c r="AS679" s="98"/>
      <c r="AT679" s="98"/>
      <c r="AU679" s="98"/>
      <c r="AV679" s="98"/>
      <c r="AW679" s="98"/>
      <c r="AX679" s="98"/>
      <c r="AY679" s="98"/>
    </row>
    <row r="680" spans="1:51" s="5" customFormat="1" ht="13.6" customHeight="1" x14ac:dyDescent="0.3">
      <c r="A680" s="18"/>
      <c r="B680" s="18"/>
      <c r="M680" s="98"/>
      <c r="N680" s="98"/>
      <c r="O680" s="98"/>
      <c r="P680" s="98"/>
      <c r="Q680" s="100" t="s">
        <v>566</v>
      </c>
      <c r="R680" s="100">
        <f t="shared" ref="R680:X680" si="238">INDEX($A$398:$GY$413,$Q531,R$598)</f>
        <v>2</v>
      </c>
      <c r="S680" s="100">
        <f t="shared" si="238"/>
        <v>0.71</v>
      </c>
      <c r="T680" s="100">
        <f t="shared" si="238"/>
        <v>25.8</v>
      </c>
      <c r="U680" s="100">
        <f t="shared" si="238"/>
        <v>0.36</v>
      </c>
      <c r="V680" s="100">
        <f t="shared" si="238"/>
        <v>16.2</v>
      </c>
      <c r="W680" s="100">
        <f t="shared" si="238"/>
        <v>0.34</v>
      </c>
      <c r="X680" s="100">
        <f t="shared" si="238"/>
        <v>7.2999999999999995E-2</v>
      </c>
      <c r="Y680" s="100" t="s">
        <v>570</v>
      </c>
      <c r="Z680" s="100" t="s">
        <v>570</v>
      </c>
      <c r="AA680" s="100"/>
      <c r="AB680" s="98"/>
      <c r="AC680" s="98"/>
      <c r="AD680" s="98"/>
      <c r="AE680" s="98"/>
      <c r="AF680" s="99"/>
      <c r="AG680" s="98"/>
      <c r="AH680" s="98" t="s">
        <v>577</v>
      </c>
      <c r="AI680" s="100">
        <v>16</v>
      </c>
      <c r="AJ680" s="112">
        <f>(R678-R680)/R678*100</f>
        <v>5.2132701421800887</v>
      </c>
      <c r="AK680" s="112">
        <f>(S678-S680)/S678*100</f>
        <v>-36.538461538461526</v>
      </c>
      <c r="AL680" s="112">
        <f>(T678-T680)/T678*100</f>
        <v>-42.541436464088392</v>
      </c>
      <c r="AM680" s="112"/>
      <c r="AN680" s="112">
        <f>(V678-V680)/V678*100</f>
        <v>40.221402214022142</v>
      </c>
      <c r="AO680" s="112">
        <f>(W678-W680)/W678*100</f>
        <v>-30.769230769230777</v>
      </c>
      <c r="AP680" s="112">
        <f>(X678-X680)/X678*100</f>
        <v>51.333333333333329</v>
      </c>
      <c r="AQ680" s="100"/>
      <c r="AR680" s="100"/>
      <c r="AS680" s="98"/>
      <c r="AT680" s="98"/>
      <c r="AU680" s="98"/>
      <c r="AV680" s="98"/>
      <c r="AW680" s="98"/>
      <c r="AX680" s="98"/>
      <c r="AY680" s="98"/>
    </row>
    <row r="681" spans="1:51" s="5" customFormat="1" ht="13.6" customHeight="1" x14ac:dyDescent="0.3">
      <c r="A681" s="18"/>
      <c r="B681" s="18"/>
      <c r="M681" s="98"/>
      <c r="N681" s="98"/>
      <c r="O681" s="98"/>
      <c r="P681" s="98"/>
      <c r="Q681" s="100" t="s">
        <v>567</v>
      </c>
      <c r="R681" s="100">
        <f t="shared" ref="R681:X681" si="239">INDEX($A$398:$GY$413,$Q531,R$599)</f>
        <v>1.95</v>
      </c>
      <c r="S681" s="100">
        <f t="shared" si="239"/>
        <v>0.8</v>
      </c>
      <c r="T681" s="100">
        <f t="shared" si="239"/>
        <v>28.8</v>
      </c>
      <c r="U681" s="100">
        <f t="shared" si="239"/>
        <v>0.6</v>
      </c>
      <c r="V681" s="100">
        <f t="shared" si="239"/>
        <v>5.4</v>
      </c>
      <c r="W681" s="100">
        <f t="shared" si="239"/>
        <v>0.38</v>
      </c>
      <c r="X681" s="100">
        <f t="shared" si="239"/>
        <v>0.02</v>
      </c>
      <c r="Y681" s="100" t="s">
        <v>570</v>
      </c>
      <c r="Z681" s="100" t="s">
        <v>570</v>
      </c>
      <c r="AA681" s="100"/>
      <c r="AB681" s="98"/>
      <c r="AC681" s="98"/>
      <c r="AD681" s="98"/>
      <c r="AE681" s="98"/>
      <c r="AF681" s="99"/>
      <c r="AG681" s="98"/>
      <c r="AH681" s="98"/>
      <c r="AI681" s="100"/>
      <c r="AJ681" s="112">
        <f>(R678-R681)/R678*100</f>
        <v>7.582938388625589</v>
      </c>
      <c r="AK681" s="112">
        <f>(S678-S681)/S678*100</f>
        <v>-53.846153846153854</v>
      </c>
      <c r="AL681" s="112">
        <f>(T678-T681)/T678*100</f>
        <v>-59.116022099447505</v>
      </c>
      <c r="AM681" s="112"/>
      <c r="AN681" s="112">
        <f>(V678-V681)/V678*100</f>
        <v>80.073800738007378</v>
      </c>
      <c r="AO681" s="112">
        <f>(W678-W681)/W678*100</f>
        <v>-46.153846153846153</v>
      </c>
      <c r="AP681" s="112">
        <f>(X678-X681)/X678*100</f>
        <v>86.666666666666671</v>
      </c>
      <c r="AQ681" s="100"/>
      <c r="AR681" s="100"/>
      <c r="AS681" s="98"/>
      <c r="AT681" s="98"/>
      <c r="AU681" s="98"/>
      <c r="AV681" s="98"/>
      <c r="AW681" s="98"/>
      <c r="AX681" s="98"/>
      <c r="AY681" s="98"/>
    </row>
    <row r="682" spans="1:51" s="5" customFormat="1" ht="13.6" customHeight="1" x14ac:dyDescent="0.3">
      <c r="A682" s="18"/>
      <c r="B682" s="18"/>
      <c r="M682" s="98"/>
      <c r="N682" s="98"/>
      <c r="O682" s="98"/>
      <c r="P682" s="98"/>
      <c r="Q682" s="100" t="s">
        <v>568</v>
      </c>
      <c r="R682" s="100">
        <f t="shared" ref="R682:Z682" si="240">INDEX($A$398:$GY$413,$Q531,R$600)</f>
        <v>1.91</v>
      </c>
      <c r="S682" s="100">
        <f t="shared" si="240"/>
        <v>0.88</v>
      </c>
      <c r="T682" s="100">
        <f t="shared" si="240"/>
        <v>31.5</v>
      </c>
      <c r="U682" s="100">
        <f t="shared" si="240"/>
        <v>0.8</v>
      </c>
      <c r="V682" s="100">
        <f t="shared" si="240"/>
        <v>5.5</v>
      </c>
      <c r="W682" s="100">
        <f t="shared" si="240"/>
        <v>0.42</v>
      </c>
      <c r="X682" s="100">
        <f t="shared" si="240"/>
        <v>0.02</v>
      </c>
      <c r="Y682" s="100">
        <f t="shared" si="240"/>
        <v>4.0999999999999996</v>
      </c>
      <c r="Z682" s="100">
        <f t="shared" si="240"/>
        <v>1.2999999999999999E-2</v>
      </c>
      <c r="AA682" s="100"/>
      <c r="AB682" s="98"/>
      <c r="AC682" s="98"/>
      <c r="AD682" s="98"/>
      <c r="AE682" s="98"/>
      <c r="AF682" s="99"/>
      <c r="AG682" s="98"/>
      <c r="AH682" s="98"/>
      <c r="AI682" s="100"/>
      <c r="AJ682" s="112">
        <f>(R678-R682)/R678*100</f>
        <v>9.4786729857819889</v>
      </c>
      <c r="AK682" s="112">
        <f>(S678-S682)/S678*100</f>
        <v>-69.230769230769226</v>
      </c>
      <c r="AL682" s="112">
        <f>(T678-T682)/T678*100</f>
        <v>-74.033149171270708</v>
      </c>
      <c r="AM682" s="112"/>
      <c r="AN682" s="112">
        <f>(V678-V682)/V678*100</f>
        <v>79.704797047970473</v>
      </c>
      <c r="AO682" s="112">
        <f>(W678-W682)/W678*100</f>
        <v>-61.538461538461533</v>
      </c>
      <c r="AP682" s="112">
        <f>(X678-X682)/X678*100</f>
        <v>86.666666666666671</v>
      </c>
      <c r="AQ682" s="112">
        <f>(V678-Y682)/V678*100</f>
        <v>84.870848708487074</v>
      </c>
      <c r="AR682" s="112">
        <f>(X678-Z682)/X678*100</f>
        <v>91.333333333333329</v>
      </c>
      <c r="AS682" s="98"/>
      <c r="AT682" s="98"/>
      <c r="AU682" s="98"/>
      <c r="AV682" s="98"/>
      <c r="AW682" s="98"/>
      <c r="AX682" s="98"/>
      <c r="AY682" s="98"/>
    </row>
    <row r="683" spans="1:51" s="5" customFormat="1" ht="13.6" customHeight="1" x14ac:dyDescent="0.3">
      <c r="A683" s="18"/>
      <c r="B683" s="18"/>
      <c r="M683" s="98"/>
      <c r="N683" s="98"/>
      <c r="O683" s="98"/>
      <c r="P683" s="98"/>
      <c r="Q683" s="100" t="s">
        <v>569</v>
      </c>
      <c r="R683" s="100">
        <f t="shared" ref="R683:Z683" si="241">INDEX($A$398:$GY$413,$Q531,R$601)</f>
        <v>1.91</v>
      </c>
      <c r="S683" s="100">
        <f t="shared" si="241"/>
        <v>0.89</v>
      </c>
      <c r="T683" s="100">
        <f t="shared" si="241"/>
        <v>32</v>
      </c>
      <c r="U683" s="100">
        <f t="shared" si="241"/>
        <v>0.85</v>
      </c>
      <c r="V683" s="100">
        <f t="shared" si="241"/>
        <v>4.5999999999999996</v>
      </c>
      <c r="W683" s="100">
        <f t="shared" si="241"/>
        <v>0.4</v>
      </c>
      <c r="X683" s="100">
        <f t="shared" si="241"/>
        <v>1.4999999999999999E-2</v>
      </c>
      <c r="Y683" s="100">
        <f t="shared" si="241"/>
        <v>3.2</v>
      </c>
      <c r="Z683" s="100">
        <f t="shared" si="241"/>
        <v>8.0000000000000002E-3</v>
      </c>
      <c r="AA683" s="100"/>
      <c r="AB683" s="98"/>
      <c r="AC683" s="98"/>
      <c r="AD683" s="98"/>
      <c r="AE683" s="98"/>
      <c r="AF683" s="99"/>
      <c r="AG683" s="98"/>
      <c r="AH683" s="98"/>
      <c r="AI683" s="100"/>
      <c r="AJ683" s="112">
        <f>(R678-R683)/R678*100</f>
        <v>9.4786729857819889</v>
      </c>
      <c r="AK683" s="112">
        <f>(S678-S683)/S678*100</f>
        <v>-71.153846153846146</v>
      </c>
      <c r="AL683" s="112">
        <f>(T678-T683)/T678*100</f>
        <v>-76.795580110497212</v>
      </c>
      <c r="AM683" s="112"/>
      <c r="AN683" s="112">
        <f>(V678-V683)/V678*100</f>
        <v>83.025830258302577</v>
      </c>
      <c r="AO683" s="112">
        <f>(W678-W683)/W678*100</f>
        <v>-53.846153846153854</v>
      </c>
      <c r="AP683" s="112">
        <f>(X678-X683)/X678*100</f>
        <v>90.000000000000014</v>
      </c>
      <c r="AQ683" s="112">
        <f>(V678-Y683)/V678*100</f>
        <v>88.191881918819192</v>
      </c>
      <c r="AR683" s="112">
        <f>(X678-Z683)/X678*100</f>
        <v>94.666666666666671</v>
      </c>
      <c r="AS683" s="113">
        <f>AQ683-AN683</f>
        <v>5.1660516605166151</v>
      </c>
      <c r="AT683" s="113">
        <f>AR683-AP683</f>
        <v>4.6666666666666572</v>
      </c>
      <c r="AU683" s="98"/>
      <c r="AV683" s="98"/>
      <c r="AW683" s="98"/>
      <c r="AX683" s="98"/>
      <c r="AY683" s="98"/>
    </row>
    <row r="684" spans="1:51" s="5" customFormat="1" ht="20.95" customHeight="1" x14ac:dyDescent="0.3">
      <c r="A684" s="18"/>
      <c r="B684" s="18"/>
      <c r="M684" s="98"/>
      <c r="N684" s="98"/>
      <c r="O684" s="100">
        <f>O677+1</f>
        <v>12</v>
      </c>
      <c r="P684" s="98"/>
      <c r="Q684" s="111" t="str">
        <f>_xlfn.CONCAT("ИГЭ - ",INDEX($A$398:$GY$413,O684,5))</f>
        <v>ИГЭ - 58г_2б</v>
      </c>
      <c r="R684" s="105" t="s">
        <v>576</v>
      </c>
      <c r="S684" s="105" t="s">
        <v>38</v>
      </c>
      <c r="T684" s="105" t="s">
        <v>39</v>
      </c>
      <c r="U684" s="105" t="s">
        <v>572</v>
      </c>
      <c r="V684" s="105" t="s">
        <v>41</v>
      </c>
      <c r="W684" s="107" t="s">
        <v>575</v>
      </c>
      <c r="X684" s="105" t="s">
        <v>573</v>
      </c>
      <c r="Y684" s="102" t="s">
        <v>574</v>
      </c>
      <c r="Z684" s="105" t="s">
        <v>573</v>
      </c>
      <c r="AA684" s="100"/>
      <c r="AB684" s="98"/>
      <c r="AC684" s="98"/>
      <c r="AD684" s="98"/>
      <c r="AE684" s="98"/>
      <c r="AF684" s="99"/>
      <c r="AG684" s="98"/>
      <c r="AH684" s="98"/>
      <c r="AI684" s="111"/>
      <c r="AJ684" s="105" t="s">
        <v>576</v>
      </c>
      <c r="AK684" s="105" t="s">
        <v>38</v>
      </c>
      <c r="AL684" s="105" t="s">
        <v>39</v>
      </c>
      <c r="AM684" s="105" t="s">
        <v>572</v>
      </c>
      <c r="AN684" s="105" t="s">
        <v>41</v>
      </c>
      <c r="AO684" s="107" t="s">
        <v>575</v>
      </c>
      <c r="AP684" s="105" t="s">
        <v>573</v>
      </c>
      <c r="AQ684" s="102" t="s">
        <v>574</v>
      </c>
      <c r="AR684" s="105" t="s">
        <v>573</v>
      </c>
      <c r="AS684" s="98"/>
      <c r="AT684" s="98"/>
      <c r="AU684" s="98"/>
      <c r="AV684" s="98"/>
      <c r="AW684" s="98"/>
      <c r="AX684" s="98"/>
      <c r="AY684" s="98"/>
    </row>
    <row r="685" spans="1:51" s="5" customFormat="1" ht="13.6" customHeight="1" x14ac:dyDescent="0.3">
      <c r="A685" s="18"/>
      <c r="B685" s="18"/>
      <c r="M685" s="98"/>
      <c r="N685" s="98"/>
      <c r="O685" s="98"/>
      <c r="P685" s="98"/>
      <c r="Q685" s="100" t="s">
        <v>564</v>
      </c>
      <c r="R685" s="100">
        <f t="shared" ref="R685:X685" si="242">INDEX($A$398:$GY$413,$Q541,R$596)</f>
        <v>1.98</v>
      </c>
      <c r="S685" s="100">
        <f t="shared" si="242"/>
        <v>0.71</v>
      </c>
      <c r="T685" s="100">
        <f t="shared" si="242"/>
        <v>24.5</v>
      </c>
      <c r="U685" s="100">
        <f t="shared" si="242"/>
        <v>-0.03</v>
      </c>
      <c r="V685" s="100">
        <f t="shared" si="242"/>
        <v>19.3</v>
      </c>
      <c r="W685" s="100">
        <f t="shared" si="242"/>
        <v>0.31</v>
      </c>
      <c r="X685" s="100">
        <f t="shared" si="242"/>
        <v>0.115</v>
      </c>
      <c r="Y685" s="100" t="s">
        <v>570</v>
      </c>
      <c r="Z685" s="100" t="s">
        <v>570</v>
      </c>
      <c r="AA685" s="100"/>
      <c r="AB685" s="98"/>
      <c r="AC685" s="98"/>
      <c r="AD685" s="98"/>
      <c r="AE685" s="98"/>
      <c r="AF685" s="99"/>
      <c r="AG685" s="98"/>
      <c r="AH685" s="98"/>
      <c r="AI685" s="100"/>
      <c r="AJ685" s="112">
        <f>(R685-R685)/R685*100</f>
        <v>0</v>
      </c>
      <c r="AK685" s="112">
        <f>(S685-S685)/S685*100</f>
        <v>0</v>
      </c>
      <c r="AL685" s="112">
        <f>(T685-T685)/T685*100</f>
        <v>0</v>
      </c>
      <c r="AM685" s="112"/>
      <c r="AN685" s="112">
        <f>(V685-V685)/V685*100</f>
        <v>0</v>
      </c>
      <c r="AO685" s="112">
        <f>(W685-W685)/W685*100</f>
        <v>0</v>
      </c>
      <c r="AP685" s="112">
        <f>(X685-X685)/X685*100</f>
        <v>0</v>
      </c>
      <c r="AQ685" s="100"/>
      <c r="AR685" s="100"/>
      <c r="AS685" s="98"/>
      <c r="AT685" s="98"/>
      <c r="AU685" s="98"/>
      <c r="AV685" s="98"/>
      <c r="AW685" s="98"/>
      <c r="AX685" s="98"/>
      <c r="AY685" s="98"/>
    </row>
    <row r="686" spans="1:51" s="5" customFormat="1" ht="13.6" customHeight="1" x14ac:dyDescent="0.3">
      <c r="A686" s="18"/>
      <c r="B686" s="18"/>
      <c r="M686" s="98"/>
      <c r="N686" s="98"/>
      <c r="O686" s="98"/>
      <c r="P686" s="98"/>
      <c r="Q686" s="100" t="s">
        <v>565</v>
      </c>
      <c r="R686" s="100">
        <f t="shared" ref="R686:X686" si="243">INDEX($A$398:$GY$413,$Q541,R$597)</f>
        <v>1.98</v>
      </c>
      <c r="S686" s="100">
        <f t="shared" si="243"/>
        <v>0.73</v>
      </c>
      <c r="T686" s="100">
        <f t="shared" si="243"/>
        <v>26.6</v>
      </c>
      <c r="U686" s="100">
        <f t="shared" si="243"/>
        <v>0.15</v>
      </c>
      <c r="V686" s="100">
        <f t="shared" si="243"/>
        <v>15.2</v>
      </c>
      <c r="W686" s="100">
        <f t="shared" si="243"/>
        <v>0.33</v>
      </c>
      <c r="X686" s="100">
        <f t="shared" si="243"/>
        <v>7.6999999999999999E-2</v>
      </c>
      <c r="Y686" s="100" t="s">
        <v>570</v>
      </c>
      <c r="Z686" s="100" t="s">
        <v>570</v>
      </c>
      <c r="AA686" s="100"/>
      <c r="AB686" s="98"/>
      <c r="AC686" s="98"/>
      <c r="AD686" s="98"/>
      <c r="AE686" s="98"/>
      <c r="AF686" s="99"/>
      <c r="AG686" s="98"/>
      <c r="AH686" s="98"/>
      <c r="AI686" s="100"/>
      <c r="AJ686" s="112">
        <f>(R685-R686)/R685*100</f>
        <v>0</v>
      </c>
      <c r="AK686" s="112">
        <f>(S685-S686)/S685*100</f>
        <v>-2.8169014084507067</v>
      </c>
      <c r="AL686" s="112">
        <f>(T685-T686)/T685*100</f>
        <v>-8.5714285714285765</v>
      </c>
      <c r="AM686" s="112"/>
      <c r="AN686" s="112">
        <f>(V685-V686)/V685*100</f>
        <v>21.243523316062181</v>
      </c>
      <c r="AO686" s="112">
        <f>(W685-W686)/W685*100</f>
        <v>-6.4516129032258114</v>
      </c>
      <c r="AP686" s="112">
        <f>(X685-X686)/X685*100</f>
        <v>33.04347826086957</v>
      </c>
      <c r="AQ686" s="100"/>
      <c r="AR686" s="100"/>
      <c r="AS686" s="98"/>
      <c r="AT686" s="98"/>
      <c r="AU686" s="98"/>
      <c r="AV686" s="98"/>
      <c r="AW686" s="98"/>
      <c r="AX686" s="98"/>
      <c r="AY686" s="98"/>
    </row>
    <row r="687" spans="1:51" s="5" customFormat="1" ht="13.6" customHeight="1" x14ac:dyDescent="0.3">
      <c r="A687" s="18"/>
      <c r="B687" s="18"/>
      <c r="M687" s="98"/>
      <c r="N687" s="98"/>
      <c r="O687" s="98"/>
      <c r="P687" s="98"/>
      <c r="Q687" s="100" t="s">
        <v>566</v>
      </c>
      <c r="R687" s="100">
        <f t="shared" ref="R687:X687" si="244">INDEX($A$398:$GY$413,$Q541,R$598)</f>
        <v>1.93</v>
      </c>
      <c r="S687" s="100">
        <f t="shared" si="244"/>
        <v>0.84</v>
      </c>
      <c r="T687" s="100">
        <f t="shared" si="244"/>
        <v>30.2</v>
      </c>
      <c r="U687" s="100">
        <f t="shared" si="244"/>
        <v>0.54</v>
      </c>
      <c r="V687" s="100">
        <f t="shared" si="244"/>
        <v>10.5</v>
      </c>
      <c r="W687" s="100">
        <f t="shared" si="244"/>
        <v>0.36</v>
      </c>
      <c r="X687" s="100">
        <f t="shared" si="244"/>
        <v>0.05</v>
      </c>
      <c r="Y687" s="100" t="s">
        <v>570</v>
      </c>
      <c r="Z687" s="100" t="s">
        <v>570</v>
      </c>
      <c r="AA687" s="100"/>
      <c r="AB687" s="98"/>
      <c r="AC687" s="98"/>
      <c r="AD687" s="98"/>
      <c r="AE687" s="98"/>
      <c r="AF687" s="99"/>
      <c r="AG687" s="98"/>
      <c r="AH687" s="98"/>
      <c r="AI687" s="100"/>
      <c r="AJ687" s="112">
        <f>(R685-R687)/R685*100</f>
        <v>2.5252525252525277</v>
      </c>
      <c r="AK687" s="112">
        <f>(S685-S687)/S685*100</f>
        <v>-18.30985915492958</v>
      </c>
      <c r="AL687" s="112">
        <f>(T685-T687)/T685*100</f>
        <v>-23.265306122448976</v>
      </c>
      <c r="AM687" s="112"/>
      <c r="AN687" s="112">
        <f>(V685-V687)/V685*100</f>
        <v>45.595854922279791</v>
      </c>
      <c r="AO687" s="112">
        <f>(W685-W687)/W685*100</f>
        <v>-16.129032258064512</v>
      </c>
      <c r="AP687" s="112">
        <f>(X685-X687)/X685*100</f>
        <v>56.521739130434781</v>
      </c>
      <c r="AQ687" s="100"/>
      <c r="AR687" s="100"/>
      <c r="AS687" s="98"/>
      <c r="AT687" s="98"/>
      <c r="AU687" s="98"/>
      <c r="AV687" s="98"/>
      <c r="AW687" s="98"/>
      <c r="AX687" s="98"/>
      <c r="AY687" s="98"/>
    </row>
    <row r="688" spans="1:51" s="5" customFormat="1" ht="13.6" customHeight="1" x14ac:dyDescent="0.3">
      <c r="A688" s="18"/>
      <c r="B688" s="18"/>
      <c r="M688" s="98"/>
      <c r="N688" s="98"/>
      <c r="O688" s="98"/>
      <c r="P688" s="98"/>
      <c r="Q688" s="100" t="s">
        <v>567</v>
      </c>
      <c r="R688" s="100">
        <f t="shared" ref="R688:X688" si="245">INDEX($A$398:$GY$413,$Q541,R$599)</f>
        <v>1.91</v>
      </c>
      <c r="S688" s="100">
        <f t="shared" si="245"/>
        <v>0.88</v>
      </c>
      <c r="T688" s="100">
        <f t="shared" si="245"/>
        <v>31.6</v>
      </c>
      <c r="U688" s="100">
        <f t="shared" si="245"/>
        <v>0.66</v>
      </c>
      <c r="V688" s="100">
        <f t="shared" si="245"/>
        <v>4.4000000000000004</v>
      </c>
      <c r="W688" s="100">
        <f t="shared" si="245"/>
        <v>0.36</v>
      </c>
      <c r="X688" s="100">
        <f t="shared" si="245"/>
        <v>0.02</v>
      </c>
      <c r="Y688" s="100" t="s">
        <v>570</v>
      </c>
      <c r="Z688" s="100" t="s">
        <v>570</v>
      </c>
      <c r="AA688" s="100"/>
      <c r="AB688" s="98"/>
      <c r="AC688" s="98"/>
      <c r="AD688" s="98"/>
      <c r="AE688" s="98"/>
      <c r="AF688" s="99"/>
      <c r="AG688" s="98"/>
      <c r="AH688" s="98"/>
      <c r="AI688" s="100"/>
      <c r="AJ688" s="112">
        <f>(R685-R688)/R685*100</f>
        <v>3.5353535353535386</v>
      </c>
      <c r="AK688" s="112">
        <f>(S685-S688)/S685*100</f>
        <v>-23.943661971830991</v>
      </c>
      <c r="AL688" s="112">
        <f>(T685-T688)/T685*100</f>
        <v>-28.979591836734699</v>
      </c>
      <c r="AM688" s="112"/>
      <c r="AN688" s="112">
        <f>(V685-V688)/V685*100</f>
        <v>77.202072538860094</v>
      </c>
      <c r="AO688" s="112">
        <f>(W685-W688)/W685*100</f>
        <v>-16.129032258064512</v>
      </c>
      <c r="AP688" s="112">
        <f>(X685-X688)/X685*100</f>
        <v>82.608695652173907</v>
      </c>
      <c r="AQ688" s="100"/>
      <c r="AR688" s="100"/>
      <c r="AS688" s="98"/>
      <c r="AT688" s="98"/>
      <c r="AU688" s="98"/>
      <c r="AV688" s="98"/>
      <c r="AW688" s="98"/>
      <c r="AX688" s="98"/>
      <c r="AY688" s="98"/>
    </row>
    <row r="689" spans="1:51" s="5" customFormat="1" ht="13.6" customHeight="1" x14ac:dyDescent="0.3">
      <c r="A689" s="18"/>
      <c r="B689" s="18"/>
      <c r="M689" s="98"/>
      <c r="N689" s="98"/>
      <c r="O689" s="98"/>
      <c r="P689" s="98"/>
      <c r="Q689" s="100" t="s">
        <v>568</v>
      </c>
      <c r="R689" s="100">
        <f t="shared" ref="R689:Z689" si="246">INDEX($A$398:$GY$413,$Q541,R$600)</f>
        <v>1.9</v>
      </c>
      <c r="S689" s="100">
        <f t="shared" si="246"/>
        <v>0.89</v>
      </c>
      <c r="T689" s="100">
        <f t="shared" si="246"/>
        <v>32.1</v>
      </c>
      <c r="U689" s="100">
        <f t="shared" si="246"/>
        <v>0.76</v>
      </c>
      <c r="V689" s="100">
        <f t="shared" si="246"/>
        <v>4.3</v>
      </c>
      <c r="W689" s="100">
        <f t="shared" si="246"/>
        <v>0.41</v>
      </c>
      <c r="X689" s="100">
        <f t="shared" si="246"/>
        <v>2.1000000000000001E-2</v>
      </c>
      <c r="Y689" s="100">
        <f t="shared" si="246"/>
        <v>3.1</v>
      </c>
      <c r="Z689" s="100">
        <f t="shared" si="246"/>
        <v>1.6E-2</v>
      </c>
      <c r="AA689" s="100"/>
      <c r="AB689" s="98"/>
      <c r="AC689" s="98"/>
      <c r="AD689" s="98"/>
      <c r="AE689" s="98"/>
      <c r="AF689" s="99"/>
      <c r="AG689" s="98"/>
      <c r="AH689" s="98"/>
      <c r="AI689" s="100"/>
      <c r="AJ689" s="112">
        <f>(R685-R689)/R685*100</f>
        <v>4.0404040404040442</v>
      </c>
      <c r="AK689" s="112">
        <f>(S685-S689)/S685*100</f>
        <v>-25.35211267605635</v>
      </c>
      <c r="AL689" s="112">
        <f>(T685-T689)/T685*100</f>
        <v>-31.020408163265312</v>
      </c>
      <c r="AM689" s="112"/>
      <c r="AN689" s="112">
        <f>(V685-V689)/V685*100</f>
        <v>77.720207253886002</v>
      </c>
      <c r="AO689" s="112">
        <f>(W685-W689)/W685*100</f>
        <v>-32.258064516129025</v>
      </c>
      <c r="AP689" s="112">
        <f>(X685-X689)/X685*100</f>
        <v>81.739130434782609</v>
      </c>
      <c r="AQ689" s="112">
        <f>(V685-Y689)/V685*100</f>
        <v>83.937823834196891</v>
      </c>
      <c r="AR689" s="112">
        <f>(X685-Z689)/X685*100</f>
        <v>86.08695652173914</v>
      </c>
      <c r="AS689" s="98"/>
      <c r="AT689" s="98"/>
      <c r="AU689" s="98"/>
      <c r="AV689" s="98"/>
      <c r="AW689" s="98"/>
      <c r="AX689" s="98"/>
      <c r="AY689" s="98"/>
    </row>
    <row r="690" spans="1:51" s="5" customFormat="1" ht="13.6" customHeight="1" x14ac:dyDescent="0.3">
      <c r="A690" s="18"/>
      <c r="B690" s="18"/>
      <c r="M690" s="98"/>
      <c r="N690" s="98"/>
      <c r="O690" s="98"/>
      <c r="P690" s="98"/>
      <c r="Q690" s="100" t="s">
        <v>569</v>
      </c>
      <c r="R690" s="100">
        <f t="shared" ref="R690:Z690" si="247">INDEX($A$398:$GY$413,$Q541,R$601)</f>
        <v>1.9</v>
      </c>
      <c r="S690" s="100">
        <f t="shared" si="247"/>
        <v>0.9</v>
      </c>
      <c r="T690" s="100">
        <f t="shared" si="247"/>
        <v>32.6</v>
      </c>
      <c r="U690" s="100">
        <f t="shared" si="247"/>
        <v>0.81</v>
      </c>
      <c r="V690" s="100">
        <f t="shared" si="247"/>
        <v>3.4</v>
      </c>
      <c r="W690" s="100">
        <f t="shared" si="247"/>
        <v>0.41</v>
      </c>
      <c r="X690" s="100">
        <f t="shared" si="247"/>
        <v>1.4E-2</v>
      </c>
      <c r="Y690" s="100">
        <f t="shared" si="247"/>
        <v>2.4</v>
      </c>
      <c r="Z690" s="100">
        <f t="shared" si="247"/>
        <v>0.01</v>
      </c>
      <c r="AA690" s="100"/>
      <c r="AB690" s="98"/>
      <c r="AC690" s="98"/>
      <c r="AD690" s="98"/>
      <c r="AE690" s="98"/>
      <c r="AF690" s="99"/>
      <c r="AG690" s="98"/>
      <c r="AH690" s="98"/>
      <c r="AI690" s="100"/>
      <c r="AJ690" s="112">
        <f>(R685-R690)/R685*100</f>
        <v>4.0404040404040442</v>
      </c>
      <c r="AK690" s="112">
        <f>(S685-S690)/S685*100</f>
        <v>-26.760563380281699</v>
      </c>
      <c r="AL690" s="112">
        <f>(T685-T690)/T685*100</f>
        <v>-33.061224489795926</v>
      </c>
      <c r="AM690" s="112"/>
      <c r="AN690" s="112">
        <f>(V685-V690)/V685*100</f>
        <v>82.383419689119179</v>
      </c>
      <c r="AO690" s="112">
        <f>(W685-W690)/W685*100</f>
        <v>-32.258064516129025</v>
      </c>
      <c r="AP690" s="112">
        <f>(X685-X690)/X685*100</f>
        <v>87.826086956521749</v>
      </c>
      <c r="AQ690" s="112">
        <f>(V685-Y690)/V685*100</f>
        <v>87.564766839378251</v>
      </c>
      <c r="AR690" s="112">
        <f>(X685-Z690)/X685*100</f>
        <v>91.304347826086968</v>
      </c>
      <c r="AS690" s="98"/>
      <c r="AT690" s="98"/>
      <c r="AU690" s="98"/>
      <c r="AV690" s="98"/>
      <c r="AW690" s="98"/>
      <c r="AX690" s="98"/>
      <c r="AY690" s="98"/>
    </row>
    <row r="691" spans="1:51" s="5" customFormat="1" ht="20.95" customHeight="1" x14ac:dyDescent="0.3">
      <c r="A691" s="18"/>
      <c r="B691" s="18"/>
      <c r="M691" s="98"/>
      <c r="N691" s="98"/>
      <c r="O691" s="100">
        <f>O684+1</f>
        <v>13</v>
      </c>
      <c r="P691" s="98"/>
      <c r="Q691" s="111" t="str">
        <f>_xlfn.CONCAT("ИГЭ - ",INDEX($A$398:$GY$413,O691,5))</f>
        <v>ИГЭ - 58г_2г.д</v>
      </c>
      <c r="R691" s="105" t="s">
        <v>576</v>
      </c>
      <c r="S691" s="105" t="s">
        <v>38</v>
      </c>
      <c r="T691" s="105" t="s">
        <v>39</v>
      </c>
      <c r="U691" s="105" t="s">
        <v>572</v>
      </c>
      <c r="V691" s="105" t="s">
        <v>41</v>
      </c>
      <c r="W691" s="107" t="s">
        <v>575</v>
      </c>
      <c r="X691" s="105" t="s">
        <v>573</v>
      </c>
      <c r="Y691" s="102" t="s">
        <v>574</v>
      </c>
      <c r="Z691" s="105" t="s">
        <v>573</v>
      </c>
      <c r="AA691" s="100"/>
      <c r="AB691" s="98"/>
      <c r="AC691" s="98"/>
      <c r="AD691" s="98"/>
      <c r="AE691" s="98"/>
      <c r="AF691" s="99"/>
      <c r="AG691" s="98"/>
      <c r="AH691" s="98"/>
      <c r="AI691" s="111"/>
      <c r="AJ691" s="105" t="s">
        <v>576</v>
      </c>
      <c r="AK691" s="105" t="s">
        <v>38</v>
      </c>
      <c r="AL691" s="105" t="s">
        <v>39</v>
      </c>
      <c r="AM691" s="105" t="s">
        <v>572</v>
      </c>
      <c r="AN691" s="105" t="s">
        <v>41</v>
      </c>
      <c r="AO691" s="107" t="s">
        <v>575</v>
      </c>
      <c r="AP691" s="105" t="s">
        <v>573</v>
      </c>
      <c r="AQ691" s="102" t="s">
        <v>574</v>
      </c>
      <c r="AR691" s="105" t="s">
        <v>573</v>
      </c>
      <c r="AS691" s="98"/>
      <c r="AT691" s="98"/>
      <c r="AU691" s="98"/>
      <c r="AV691" s="98"/>
      <c r="AW691" s="98"/>
      <c r="AX691" s="98"/>
      <c r="AY691" s="98"/>
    </row>
    <row r="692" spans="1:51" s="5" customFormat="1" ht="13.6" customHeight="1" x14ac:dyDescent="0.3">
      <c r="A692" s="18"/>
      <c r="B692" s="18"/>
      <c r="M692" s="98"/>
      <c r="N692" s="98"/>
      <c r="O692" s="98"/>
      <c r="P692" s="98"/>
      <c r="Q692" s="100" t="s">
        <v>564</v>
      </c>
      <c r="R692" s="100">
        <f t="shared" ref="R692:X692" si="248">INDEX($A$398:$GY$413,$Q551,R$596)</f>
        <v>1.94</v>
      </c>
      <c r="S692" s="100">
        <f t="shared" si="248"/>
        <v>0.82</v>
      </c>
      <c r="T692" s="100">
        <f t="shared" si="248"/>
        <v>29.3</v>
      </c>
      <c r="U692" s="100">
        <f t="shared" si="248"/>
        <v>0.45</v>
      </c>
      <c r="V692" s="100">
        <f t="shared" si="248"/>
        <v>13.7</v>
      </c>
      <c r="W692" s="100">
        <f t="shared" si="248"/>
        <v>0.37</v>
      </c>
      <c r="X692" s="100">
        <f t="shared" si="248"/>
        <v>5.5E-2</v>
      </c>
      <c r="Y692" s="100" t="s">
        <v>570</v>
      </c>
      <c r="Z692" s="100" t="s">
        <v>570</v>
      </c>
      <c r="AA692" s="100"/>
      <c r="AB692" s="98"/>
      <c r="AC692" s="98"/>
      <c r="AD692" s="98"/>
      <c r="AE692" s="98"/>
      <c r="AF692" s="99"/>
      <c r="AG692" s="98"/>
      <c r="AH692" s="98"/>
      <c r="AI692" s="100"/>
      <c r="AJ692" s="112">
        <f>(R692-R692)/R692*100</f>
        <v>0</v>
      </c>
      <c r="AK692" s="112">
        <f>(S692-S692)/S692*100</f>
        <v>0</v>
      </c>
      <c r="AL692" s="112">
        <f>(T692-T692)/T692*100</f>
        <v>0</v>
      </c>
      <c r="AM692" s="112"/>
      <c r="AN692" s="112">
        <f>(V692-V692)/V692*100</f>
        <v>0</v>
      </c>
      <c r="AO692" s="112">
        <f>(W692-W692)/W692*100</f>
        <v>0</v>
      </c>
      <c r="AP692" s="112">
        <f>(X692-X692)/X692*100</f>
        <v>0</v>
      </c>
      <c r="AQ692" s="100"/>
      <c r="AR692" s="100"/>
      <c r="AS692" s="98"/>
      <c r="AT692" s="98"/>
      <c r="AU692" s="98"/>
      <c r="AV692" s="98"/>
      <c r="AW692" s="98"/>
      <c r="AX692" s="98"/>
      <c r="AY692" s="98"/>
    </row>
    <row r="693" spans="1:51" s="5" customFormat="1" ht="13.6" customHeight="1" x14ac:dyDescent="0.3">
      <c r="A693" s="18"/>
      <c r="B693" s="18"/>
      <c r="M693" s="98"/>
      <c r="N693" s="98"/>
      <c r="O693" s="98"/>
      <c r="P693" s="98"/>
      <c r="Q693" s="100" t="s">
        <v>565</v>
      </c>
      <c r="R693" s="100">
        <f t="shared" ref="R693:X693" si="249">INDEX($A$398:$GY$413,$Q551,R$597)</f>
        <v>1.94</v>
      </c>
      <c r="S693" s="100">
        <f t="shared" si="249"/>
        <v>0.83</v>
      </c>
      <c r="T693" s="100">
        <f t="shared" si="249"/>
        <v>29.9</v>
      </c>
      <c r="U693" s="100">
        <f t="shared" si="249"/>
        <v>0.49</v>
      </c>
      <c r="V693" s="100">
        <f t="shared" si="249"/>
        <v>12.9</v>
      </c>
      <c r="W693" s="100">
        <f t="shared" si="249"/>
        <v>0.36</v>
      </c>
      <c r="X693" s="100">
        <f t="shared" si="249"/>
        <v>5.1999999999999998E-2</v>
      </c>
      <c r="Y693" s="100" t="s">
        <v>570</v>
      </c>
      <c r="Z693" s="100" t="s">
        <v>570</v>
      </c>
      <c r="AA693" s="100"/>
      <c r="AB693" s="98"/>
      <c r="AC693" s="98"/>
      <c r="AD693" s="98"/>
      <c r="AE693" s="98"/>
      <c r="AF693" s="99"/>
      <c r="AG693" s="98"/>
      <c r="AH693" s="98"/>
      <c r="AI693" s="100"/>
      <c r="AJ693" s="112">
        <f>(R692-R693)/R692*100</f>
        <v>0</v>
      </c>
      <c r="AK693" s="112">
        <f>(S692-S693)/S692*100</f>
        <v>-1.2195121951219523</v>
      </c>
      <c r="AL693" s="112">
        <f>(T692-T693)/T692*100</f>
        <v>-2.047781569965863</v>
      </c>
      <c r="AM693" s="112"/>
      <c r="AN693" s="112">
        <f>(V692-V693)/V692*100</f>
        <v>5.8394160583941535</v>
      </c>
      <c r="AO693" s="112">
        <f>(W692-W693)/W692*100</f>
        <v>2.7027027027027053</v>
      </c>
      <c r="AP693" s="112">
        <f>(X692-X693)/X692*100</f>
        <v>5.4545454545454595</v>
      </c>
      <c r="AQ693" s="100"/>
      <c r="AR693" s="100"/>
      <c r="AS693" s="98"/>
      <c r="AT693" s="98"/>
      <c r="AU693" s="98"/>
      <c r="AV693" s="98"/>
      <c r="AW693" s="98"/>
      <c r="AX693" s="98"/>
      <c r="AY693" s="98"/>
    </row>
    <row r="694" spans="1:51" s="5" customFormat="1" ht="13.6" customHeight="1" x14ac:dyDescent="0.3">
      <c r="A694" s="18"/>
      <c r="B694" s="18"/>
      <c r="M694" s="98"/>
      <c r="N694" s="98"/>
      <c r="O694" s="98"/>
      <c r="P694" s="98"/>
      <c r="Q694" s="100" t="s">
        <v>566</v>
      </c>
      <c r="R694" s="100">
        <f t="shared" ref="R694:X694" si="250">INDEX($A$398:$GY$413,$Q551,R$598)</f>
        <v>1.92</v>
      </c>
      <c r="S694" s="100">
        <f t="shared" si="250"/>
        <v>0.88</v>
      </c>
      <c r="T694" s="100">
        <f t="shared" si="250"/>
        <v>31.5</v>
      </c>
      <c r="U694" s="100">
        <f t="shared" si="250"/>
        <v>0.56000000000000005</v>
      </c>
      <c r="V694" s="100">
        <f t="shared" si="250"/>
        <v>10.5</v>
      </c>
      <c r="W694" s="100">
        <f t="shared" si="250"/>
        <v>0.37</v>
      </c>
      <c r="X694" s="100">
        <f t="shared" si="250"/>
        <v>4.1000000000000002E-2</v>
      </c>
      <c r="Y694" s="100" t="s">
        <v>570</v>
      </c>
      <c r="Z694" s="100" t="s">
        <v>570</v>
      </c>
      <c r="AA694" s="100"/>
      <c r="AB694" s="98"/>
      <c r="AC694" s="98"/>
      <c r="AD694" s="98"/>
      <c r="AE694" s="98"/>
      <c r="AF694" s="99"/>
      <c r="AG694" s="98"/>
      <c r="AH694" s="98"/>
      <c r="AI694" s="100"/>
      <c r="AJ694" s="112">
        <f>(R692-R694)/R692*100</f>
        <v>1.0309278350515474</v>
      </c>
      <c r="AK694" s="112">
        <f>(S692-S694)/S692*100</f>
        <v>-7.3170731707317138</v>
      </c>
      <c r="AL694" s="112">
        <f>(T692-T694)/T692*100</f>
        <v>-7.5085324232081891</v>
      </c>
      <c r="AM694" s="112"/>
      <c r="AN694" s="112">
        <f>(V692-V694)/V692*100</f>
        <v>23.357664233576639</v>
      </c>
      <c r="AO694" s="112">
        <f>(W692-W694)/W692*100</f>
        <v>0</v>
      </c>
      <c r="AP694" s="112">
        <f>(X692-X694)/X692*100</f>
        <v>25.454545454545453</v>
      </c>
      <c r="AQ694" s="100"/>
      <c r="AR694" s="100"/>
      <c r="AS694" s="98"/>
      <c r="AT694" s="98"/>
      <c r="AU694" s="98"/>
      <c r="AV694" s="98"/>
      <c r="AW694" s="98"/>
      <c r="AX694" s="98"/>
      <c r="AY694" s="98"/>
    </row>
    <row r="695" spans="1:51" s="5" customFormat="1" ht="13.6" customHeight="1" x14ac:dyDescent="0.3">
      <c r="A695" s="18"/>
      <c r="B695" s="18"/>
      <c r="M695" s="98"/>
      <c r="N695" s="98"/>
      <c r="O695" s="98"/>
      <c r="P695" s="98"/>
      <c r="Q695" s="100" t="s">
        <v>567</v>
      </c>
      <c r="R695" s="100">
        <f t="shared" ref="R695:X695" si="251">INDEX($A$398:$GY$413,$Q551,R$599)</f>
        <v>1.89</v>
      </c>
      <c r="S695" s="100">
        <f t="shared" si="251"/>
        <v>0.92</v>
      </c>
      <c r="T695" s="100">
        <f t="shared" si="251"/>
        <v>33.1</v>
      </c>
      <c r="U695" s="100">
        <f t="shared" si="251"/>
        <v>0.66</v>
      </c>
      <c r="V695" s="100">
        <f t="shared" si="251"/>
        <v>4.4000000000000004</v>
      </c>
      <c r="W695" s="100">
        <f t="shared" si="251"/>
        <v>0.37</v>
      </c>
      <c r="X695" s="100">
        <f t="shared" si="251"/>
        <v>1.7999999999999999E-2</v>
      </c>
      <c r="Y695" s="100" t="s">
        <v>570</v>
      </c>
      <c r="Z695" s="100" t="s">
        <v>570</v>
      </c>
      <c r="AA695" s="100"/>
      <c r="AB695" s="98"/>
      <c r="AC695" s="98"/>
      <c r="AD695" s="98"/>
      <c r="AE695" s="98"/>
      <c r="AF695" s="99"/>
      <c r="AG695" s="98"/>
      <c r="AH695" s="98" t="s">
        <v>579</v>
      </c>
      <c r="AI695" s="100">
        <v>1</v>
      </c>
      <c r="AJ695" s="112">
        <f>(R692-R695)/R692*100</f>
        <v>2.5773195876288684</v>
      </c>
      <c r="AK695" s="112">
        <f>(S692-S695)/S692*100</f>
        <v>-12.195121951219525</v>
      </c>
      <c r="AL695" s="112">
        <f>(T692-T695)/T692*100</f>
        <v>-12.969283276450513</v>
      </c>
      <c r="AM695" s="112"/>
      <c r="AN695" s="112">
        <f>(V692-V695)/V692*100</f>
        <v>67.883211678832112</v>
      </c>
      <c r="AO695" s="112">
        <f>(W692-W695)/W692*100</f>
        <v>0</v>
      </c>
      <c r="AP695" s="112">
        <f>(X692-X695)/X692*100</f>
        <v>67.27272727272728</v>
      </c>
      <c r="AQ695" s="100"/>
      <c r="AR695" s="100"/>
      <c r="AS695" s="98"/>
      <c r="AT695" s="98"/>
      <c r="AU695" s="98"/>
      <c r="AV695" s="98"/>
      <c r="AW695" s="98"/>
      <c r="AX695" s="98"/>
      <c r="AY695" s="98"/>
    </row>
    <row r="696" spans="1:51" s="5" customFormat="1" ht="13.6" customHeight="1" x14ac:dyDescent="0.3">
      <c r="A696" s="18"/>
      <c r="B696" s="18"/>
      <c r="M696" s="98"/>
      <c r="N696" s="98"/>
      <c r="O696" s="98"/>
      <c r="P696" s="98"/>
      <c r="Q696" s="100" t="s">
        <v>568</v>
      </c>
      <c r="R696" s="100">
        <f t="shared" ref="R696:Z696" si="252">INDEX($A$398:$GY$413,$Q551,R$600)</f>
        <v>1.87</v>
      </c>
      <c r="S696" s="100">
        <f t="shared" si="252"/>
        <v>0.98</v>
      </c>
      <c r="T696" s="100">
        <f t="shared" si="252"/>
        <v>35.1</v>
      </c>
      <c r="U696" s="100">
        <f t="shared" si="252"/>
        <v>0.81</v>
      </c>
      <c r="V696" s="100">
        <f t="shared" si="252"/>
        <v>4.4000000000000004</v>
      </c>
      <c r="W696" s="100">
        <f t="shared" si="252"/>
        <v>0.38</v>
      </c>
      <c r="X696" s="100">
        <f t="shared" si="252"/>
        <v>1.7999999999999999E-2</v>
      </c>
      <c r="Y696" s="100">
        <f t="shared" si="252"/>
        <v>3.4</v>
      </c>
      <c r="Z696" s="100">
        <f t="shared" si="252"/>
        <v>1.4999999999999999E-2</v>
      </c>
      <c r="AA696" s="100"/>
      <c r="AB696" s="98"/>
      <c r="AC696" s="98"/>
      <c r="AD696" s="98"/>
      <c r="AE696" s="98"/>
      <c r="AF696" s="99"/>
      <c r="AG696" s="98"/>
      <c r="AH696" s="98" t="s">
        <v>581</v>
      </c>
      <c r="AI696" s="100">
        <v>5</v>
      </c>
      <c r="AJ696" s="112">
        <f>(R692-R696)/R692*100</f>
        <v>3.6082474226804044</v>
      </c>
      <c r="AK696" s="112">
        <f>(S692-S696)/S692*100</f>
        <v>-19.512195121951226</v>
      </c>
      <c r="AL696" s="112">
        <f>(T692-T696)/T692*100</f>
        <v>-19.795221843003414</v>
      </c>
      <c r="AM696" s="112"/>
      <c r="AN696" s="112">
        <f>(V692-V696)/V692*100</f>
        <v>67.883211678832112</v>
      </c>
      <c r="AO696" s="112">
        <f>(W692-W696)/W692*100</f>
        <v>-2.7027027027027053</v>
      </c>
      <c r="AP696" s="112">
        <f>(X692-X696)/X692*100</f>
        <v>67.27272727272728</v>
      </c>
      <c r="AQ696" s="112">
        <f>(V692-Y696)/V692*100</f>
        <v>75.18248175182481</v>
      </c>
      <c r="AR696" s="112">
        <f>(X692-Z696)/X692*100</f>
        <v>72.727272727272734</v>
      </c>
      <c r="AS696" s="98"/>
      <c r="AT696" s="98"/>
      <c r="AU696" s="98"/>
      <c r="AV696" s="98"/>
      <c r="AW696" s="98"/>
      <c r="AX696" s="98"/>
      <c r="AY696" s="98"/>
    </row>
    <row r="697" spans="1:51" s="5" customFormat="1" ht="13.6" customHeight="1" x14ac:dyDescent="0.3">
      <c r="A697" s="18"/>
      <c r="B697" s="18"/>
      <c r="M697" s="98"/>
      <c r="N697" s="98"/>
      <c r="O697" s="98"/>
      <c r="P697" s="98"/>
      <c r="Q697" s="100" t="s">
        <v>569</v>
      </c>
      <c r="R697" s="100">
        <f t="shared" ref="R697:Z697" si="253">INDEX($A$398:$GY$413,$Q551,R$601)</f>
        <v>1.87</v>
      </c>
      <c r="S697" s="100">
        <f t="shared" si="253"/>
        <v>0.98</v>
      </c>
      <c r="T697" s="100">
        <f t="shared" si="253"/>
        <v>35.299999999999997</v>
      </c>
      <c r="U697" s="100">
        <f t="shared" si="253"/>
        <v>0.83</v>
      </c>
      <c r="V697" s="100">
        <f t="shared" si="253"/>
        <v>4</v>
      </c>
      <c r="W697" s="100">
        <f t="shared" si="253"/>
        <v>0.41</v>
      </c>
      <c r="X697" s="100">
        <f t="shared" si="253"/>
        <v>1.4999999999999999E-2</v>
      </c>
      <c r="Y697" s="100">
        <f t="shared" si="253"/>
        <v>2.9</v>
      </c>
      <c r="Z697" s="100">
        <f t="shared" si="253"/>
        <v>1.2999999999999999E-2</v>
      </c>
      <c r="AA697" s="100"/>
      <c r="AB697" s="98"/>
      <c r="AC697" s="98"/>
      <c r="AD697" s="98"/>
      <c r="AE697" s="98"/>
      <c r="AF697" s="99"/>
      <c r="AG697" s="98"/>
      <c r="AH697" s="98" t="s">
        <v>578</v>
      </c>
      <c r="AI697" s="100">
        <v>9</v>
      </c>
      <c r="AJ697" s="112">
        <f>(R692-R697)/R692*100</f>
        <v>3.6082474226804044</v>
      </c>
      <c r="AK697" s="112">
        <f>(S692-S697)/S692*100</f>
        <v>-19.512195121951226</v>
      </c>
      <c r="AL697" s="112">
        <f>(T692-T697)/T692*100</f>
        <v>-20.477815699658692</v>
      </c>
      <c r="AM697" s="112"/>
      <c r="AN697" s="112">
        <f>(V692-V697)/V692*100</f>
        <v>70.802919708029194</v>
      </c>
      <c r="AO697" s="112">
        <f>(W692-W697)/W692*100</f>
        <v>-10.810810810810805</v>
      </c>
      <c r="AP697" s="112">
        <f>(X692-X697)/X692*100</f>
        <v>72.727272727272734</v>
      </c>
      <c r="AQ697" s="112">
        <f>(V692-Y697)/V692*100</f>
        <v>78.832116788321159</v>
      </c>
      <c r="AR697" s="112">
        <f>(X692-Z697)/X692*100</f>
        <v>76.363636363636374</v>
      </c>
      <c r="AS697" s="113">
        <f>AQ697-AN697</f>
        <v>8.029197080291965</v>
      </c>
      <c r="AT697" s="113">
        <f>AR697-AP697</f>
        <v>3.6363636363636402</v>
      </c>
      <c r="AU697" s="98"/>
      <c r="AV697" s="98"/>
      <c r="AW697" s="98"/>
      <c r="AX697" s="98"/>
      <c r="AY697" s="98"/>
    </row>
    <row r="698" spans="1:51" s="5" customFormat="1" ht="20.95" customHeight="1" x14ac:dyDescent="0.3">
      <c r="A698" s="18"/>
      <c r="B698" s="18"/>
      <c r="M698" s="98"/>
      <c r="N698" s="98"/>
      <c r="O698" s="100">
        <f>O691+1</f>
        <v>14</v>
      </c>
      <c r="P698" s="98"/>
      <c r="Q698" s="111" t="str">
        <f>_xlfn.CONCAT("ИГЭ - ",INDEX($A$398:$GY$413,O698,5))</f>
        <v>ИГЭ - 58д_2е</v>
      </c>
      <c r="R698" s="105" t="s">
        <v>576</v>
      </c>
      <c r="S698" s="105" t="s">
        <v>38</v>
      </c>
      <c r="T698" s="105" t="s">
        <v>39</v>
      </c>
      <c r="U698" s="105" t="s">
        <v>572</v>
      </c>
      <c r="V698" s="105" t="s">
        <v>41</v>
      </c>
      <c r="W698" s="107" t="s">
        <v>575</v>
      </c>
      <c r="X698" s="105" t="s">
        <v>573</v>
      </c>
      <c r="Y698" s="102" t="s">
        <v>574</v>
      </c>
      <c r="Z698" s="105" t="s">
        <v>573</v>
      </c>
      <c r="AA698" s="100"/>
      <c r="AB698" s="98"/>
      <c r="AC698" s="98"/>
      <c r="AD698" s="98"/>
      <c r="AE698" s="98"/>
      <c r="AF698" s="99"/>
      <c r="AG698" s="98"/>
      <c r="AH698" s="98" t="s">
        <v>580</v>
      </c>
      <c r="AI698" s="100">
        <v>13</v>
      </c>
      <c r="AJ698" s="105" t="s">
        <v>576</v>
      </c>
      <c r="AK698" s="105" t="s">
        <v>38</v>
      </c>
      <c r="AL698" s="105" t="s">
        <v>39</v>
      </c>
      <c r="AM698" s="105" t="s">
        <v>572</v>
      </c>
      <c r="AN698" s="105" t="s">
        <v>41</v>
      </c>
      <c r="AO698" s="107" t="s">
        <v>575</v>
      </c>
      <c r="AP698" s="105" t="s">
        <v>573</v>
      </c>
      <c r="AQ698" s="102" t="s">
        <v>574</v>
      </c>
      <c r="AR698" s="105" t="s">
        <v>573</v>
      </c>
      <c r="AS698" s="98"/>
      <c r="AT698" s="98"/>
      <c r="AU698" s="98"/>
      <c r="AV698" s="98"/>
      <c r="AW698" s="98"/>
      <c r="AX698" s="98"/>
      <c r="AY698" s="98"/>
    </row>
    <row r="699" spans="1:51" s="5" customFormat="1" ht="13.6" customHeight="1" x14ac:dyDescent="0.3">
      <c r="A699" s="18"/>
      <c r="B699" s="18"/>
      <c r="M699" s="98"/>
      <c r="N699" s="98"/>
      <c r="O699" s="98"/>
      <c r="P699" s="98"/>
      <c r="Q699" s="100" t="s">
        <v>564</v>
      </c>
      <c r="R699" s="100">
        <f t="shared" ref="R699:X699" si="254">INDEX($A$398:$GY$413,$Q561,R$596)</f>
        <v>1.88</v>
      </c>
      <c r="S699" s="100">
        <f t="shared" si="254"/>
        <v>0.89</v>
      </c>
      <c r="T699" s="100">
        <f t="shared" si="254"/>
        <v>29.7</v>
      </c>
      <c r="U699" s="100">
        <f t="shared" si="254"/>
        <v>0.84</v>
      </c>
      <c r="V699" s="100">
        <f t="shared" si="254"/>
        <v>4.9000000000000004</v>
      </c>
      <c r="W699" s="100">
        <f t="shared" si="254"/>
        <v>0.42</v>
      </c>
      <c r="X699" s="100">
        <f t="shared" si="254"/>
        <v>0.02</v>
      </c>
      <c r="Y699" s="100" t="s">
        <v>570</v>
      </c>
      <c r="Z699" s="100" t="s">
        <v>570</v>
      </c>
      <c r="AA699" s="100"/>
      <c r="AB699" s="98"/>
      <c r="AC699" s="98"/>
      <c r="AD699" s="98"/>
      <c r="AE699" s="98"/>
      <c r="AF699" s="99"/>
      <c r="AG699" s="98"/>
      <c r="AH699" s="98" t="s">
        <v>577</v>
      </c>
      <c r="AI699" s="100">
        <v>16</v>
      </c>
      <c r="AJ699" s="112">
        <f>(R699-R699)/R699*100</f>
        <v>0</v>
      </c>
      <c r="AK699" s="112">
        <f>(S699-S699)/S699*100</f>
        <v>0</v>
      </c>
      <c r="AL699" s="112">
        <f>(T699-T699)/T699*100</f>
        <v>0</v>
      </c>
      <c r="AM699" s="112"/>
      <c r="AN699" s="112">
        <f>(V699-V699)/V699*100</f>
        <v>0</v>
      </c>
      <c r="AO699" s="112">
        <f>(W699-W699)/W699*100</f>
        <v>0</v>
      </c>
      <c r="AP699" s="112">
        <f>(X699-X699)/X699*100</f>
        <v>0</v>
      </c>
      <c r="AQ699" s="100"/>
      <c r="AR699" s="100"/>
      <c r="AS699" s="98"/>
      <c r="AT699" s="98"/>
      <c r="AU699" s="98"/>
      <c r="AV699" s="98"/>
      <c r="AW699" s="98"/>
      <c r="AX699" s="98"/>
      <c r="AY699" s="98"/>
    </row>
    <row r="700" spans="1:51" s="5" customFormat="1" ht="13.6" customHeight="1" x14ac:dyDescent="0.3">
      <c r="A700" s="18"/>
      <c r="B700" s="18"/>
      <c r="M700" s="98"/>
      <c r="N700" s="98"/>
      <c r="O700" s="98"/>
      <c r="P700" s="98"/>
      <c r="Q700" s="100" t="s">
        <v>565</v>
      </c>
      <c r="R700" s="100">
        <f t="shared" ref="R700:X700" si="255">INDEX($A$398:$GY$413,$Q561,R$597)</f>
        <v>1.92</v>
      </c>
      <c r="S700" s="100">
        <f t="shared" si="255"/>
        <v>0.87</v>
      </c>
      <c r="T700" s="100">
        <f t="shared" si="255"/>
        <v>31.2</v>
      </c>
      <c r="U700" s="100">
        <f t="shared" si="255"/>
        <v>0.96</v>
      </c>
      <c r="V700" s="100">
        <f t="shared" si="255"/>
        <v>4.4000000000000004</v>
      </c>
      <c r="W700" s="100">
        <f t="shared" si="255"/>
        <v>0.44</v>
      </c>
      <c r="X700" s="100">
        <f t="shared" si="255"/>
        <v>1.7000000000000001E-2</v>
      </c>
      <c r="Y700" s="100" t="s">
        <v>570</v>
      </c>
      <c r="Z700" s="100" t="s">
        <v>570</v>
      </c>
      <c r="AA700" s="100"/>
      <c r="AB700" s="98"/>
      <c r="AC700" s="98"/>
      <c r="AD700" s="98"/>
      <c r="AE700" s="98"/>
      <c r="AF700" s="99"/>
      <c r="AG700" s="98"/>
      <c r="AH700" s="98"/>
      <c r="AI700" s="100"/>
      <c r="AJ700" s="112">
        <f>(R699-R700)/R699*100</f>
        <v>-2.1276595744680873</v>
      </c>
      <c r="AK700" s="112">
        <f>(S699-S700)/S699*100</f>
        <v>2.247191011235957</v>
      </c>
      <c r="AL700" s="112">
        <f>(T699-T700)/T699*100</f>
        <v>-5.0505050505050502</v>
      </c>
      <c r="AM700" s="112"/>
      <c r="AN700" s="112">
        <f>(V699-V700)/V699*100</f>
        <v>10.204081632653059</v>
      </c>
      <c r="AO700" s="112">
        <f>(W699-W700)/W699*100</f>
        <v>-4.7619047619047663</v>
      </c>
      <c r="AP700" s="112">
        <f>(X699-X700)/X699*100</f>
        <v>14.999999999999996</v>
      </c>
      <c r="AQ700" s="100"/>
      <c r="AR700" s="100"/>
      <c r="AS700" s="98"/>
      <c r="AT700" s="98"/>
      <c r="AU700" s="98"/>
      <c r="AV700" s="98"/>
      <c r="AW700" s="98"/>
      <c r="AX700" s="98"/>
      <c r="AY700" s="98"/>
    </row>
    <row r="701" spans="1:51" s="5" customFormat="1" ht="13.6" customHeight="1" x14ac:dyDescent="0.3">
      <c r="A701" s="18"/>
      <c r="B701" s="18"/>
      <c r="M701" s="98"/>
      <c r="N701" s="98"/>
      <c r="O701" s="98"/>
      <c r="P701" s="98"/>
      <c r="Q701" s="100" t="s">
        <v>566</v>
      </c>
      <c r="R701" s="100">
        <f t="shared" ref="R701:X701" si="256">INDEX($A$398:$GY$413,$Q561,R$598)</f>
        <v>1.92</v>
      </c>
      <c r="S701" s="100">
        <f t="shared" si="256"/>
        <v>0.87</v>
      </c>
      <c r="T701" s="100">
        <f t="shared" si="256"/>
        <v>31.2</v>
      </c>
      <c r="U701" s="100">
        <f t="shared" si="256"/>
        <v>1</v>
      </c>
      <c r="V701" s="100">
        <f t="shared" si="256"/>
        <v>3.9</v>
      </c>
      <c r="W701" s="100">
        <f t="shared" si="256"/>
        <v>0.4</v>
      </c>
      <c r="X701" s="100">
        <f t="shared" si="256"/>
        <v>1.4E-2</v>
      </c>
      <c r="Y701" s="100" t="s">
        <v>570</v>
      </c>
      <c r="Z701" s="100" t="s">
        <v>570</v>
      </c>
      <c r="AA701" s="100"/>
      <c r="AB701" s="98"/>
      <c r="AC701" s="98"/>
      <c r="AD701" s="98"/>
      <c r="AE701" s="98"/>
      <c r="AF701" s="99"/>
      <c r="AG701" s="98"/>
      <c r="AH701" s="98"/>
      <c r="AI701" s="100"/>
      <c r="AJ701" s="112">
        <f>(R699-R701)/R699*100</f>
        <v>-2.1276595744680873</v>
      </c>
      <c r="AK701" s="112">
        <f>(S699-S701)/S699*100</f>
        <v>2.247191011235957</v>
      </c>
      <c r="AL701" s="112">
        <f>(T699-T701)/T699*100</f>
        <v>-5.0505050505050502</v>
      </c>
      <c r="AM701" s="112"/>
      <c r="AN701" s="112">
        <f>(V699-V701)/V699*100</f>
        <v>20.408163265306133</v>
      </c>
      <c r="AO701" s="112">
        <f>(W699-W701)/W699*100</f>
        <v>4.761904761904753</v>
      </c>
      <c r="AP701" s="112">
        <f>(X699-X701)/X699*100</f>
        <v>30</v>
      </c>
      <c r="AQ701" s="100"/>
      <c r="AR701" s="100"/>
      <c r="AS701" s="98"/>
      <c r="AT701" s="98"/>
      <c r="AU701" s="98"/>
      <c r="AV701" s="98"/>
      <c r="AW701" s="98"/>
      <c r="AX701" s="98"/>
      <c r="AY701" s="98"/>
    </row>
    <row r="702" spans="1:51" s="5" customFormat="1" ht="13.6" customHeight="1" x14ac:dyDescent="0.3">
      <c r="A702" s="18"/>
      <c r="B702" s="18"/>
      <c r="M702" s="98"/>
      <c r="N702" s="98"/>
      <c r="O702" s="98"/>
      <c r="P702" s="98"/>
      <c r="Q702" s="100" t="s">
        <v>567</v>
      </c>
      <c r="R702" s="100">
        <f t="shared" ref="R702:X702" si="257">INDEX($A$398:$GY$413,$Q561,R$599)</f>
        <v>1.92</v>
      </c>
      <c r="S702" s="100">
        <f t="shared" si="257"/>
        <v>0.87</v>
      </c>
      <c r="T702" s="100">
        <f t="shared" si="257"/>
        <v>31.3</v>
      </c>
      <c r="U702" s="100">
        <f t="shared" si="257"/>
        <v>1.02</v>
      </c>
      <c r="V702" s="100">
        <f t="shared" si="257"/>
        <v>2.7</v>
      </c>
      <c r="W702" s="100">
        <f t="shared" si="257"/>
        <v>0.41</v>
      </c>
      <c r="X702" s="100">
        <f t="shared" si="257"/>
        <v>8.9999999999999993E-3</v>
      </c>
      <c r="Y702" s="100" t="s">
        <v>570</v>
      </c>
      <c r="Z702" s="100" t="s">
        <v>570</v>
      </c>
      <c r="AA702" s="100"/>
      <c r="AB702" s="98"/>
      <c r="AC702" s="98"/>
      <c r="AD702" s="98"/>
      <c r="AE702" s="98"/>
      <c r="AF702" s="99"/>
      <c r="AG702" s="98"/>
      <c r="AH702" s="98"/>
      <c r="AI702" s="100"/>
      <c r="AJ702" s="112">
        <f>(R699-R702)/R699*100</f>
        <v>-2.1276595744680873</v>
      </c>
      <c r="AK702" s="112">
        <f>(S699-S702)/S699*100</f>
        <v>2.247191011235957</v>
      </c>
      <c r="AL702" s="112">
        <f>(T699-T702)/T699*100</f>
        <v>-5.387205387205392</v>
      </c>
      <c r="AM702" s="112"/>
      <c r="AN702" s="112">
        <f>(V699-V702)/V699*100</f>
        <v>44.897959183673471</v>
      </c>
      <c r="AO702" s="112">
        <f>(W699-W702)/W699*100</f>
        <v>2.3809523809523832</v>
      </c>
      <c r="AP702" s="112">
        <f>(X699-X702)/X699*100</f>
        <v>55.000000000000007</v>
      </c>
      <c r="AQ702" s="100"/>
      <c r="AR702" s="100"/>
      <c r="AS702" s="98"/>
      <c r="AT702" s="98"/>
      <c r="AU702" s="98"/>
      <c r="AV702" s="98"/>
      <c r="AW702" s="98"/>
      <c r="AX702" s="98"/>
      <c r="AY702" s="98"/>
    </row>
    <row r="703" spans="1:51" s="5" customFormat="1" ht="13.6" customHeight="1" x14ac:dyDescent="0.3">
      <c r="A703" s="18"/>
      <c r="B703" s="18"/>
      <c r="M703" s="98"/>
      <c r="N703" s="98"/>
      <c r="O703" s="98"/>
      <c r="P703" s="98"/>
      <c r="Q703" s="100" t="s">
        <v>568</v>
      </c>
      <c r="R703" s="100">
        <f t="shared" ref="R703:Z703" si="258">INDEX($A$398:$GY$413,$Q561,R$600)</f>
        <v>1.9</v>
      </c>
      <c r="S703" s="100">
        <f t="shared" si="258"/>
        <v>0.9</v>
      </c>
      <c r="T703" s="100">
        <f t="shared" si="258"/>
        <v>32.200000000000003</v>
      </c>
      <c r="U703" s="100">
        <f t="shared" si="258"/>
        <v>1.08</v>
      </c>
      <c r="V703" s="100">
        <f t="shared" si="258"/>
        <v>2.7</v>
      </c>
      <c r="W703" s="100">
        <f t="shared" si="258"/>
        <v>0.43</v>
      </c>
      <c r="X703" s="100">
        <f t="shared" si="258"/>
        <v>8.9999999999999993E-3</v>
      </c>
      <c r="Y703" s="100">
        <f t="shared" si="258"/>
        <v>2.1</v>
      </c>
      <c r="Z703" s="100">
        <f t="shared" si="258"/>
        <v>6.0000000000000001E-3</v>
      </c>
      <c r="AA703" s="100"/>
      <c r="AB703" s="98"/>
      <c r="AC703" s="98"/>
      <c r="AD703" s="98"/>
      <c r="AE703" s="98"/>
      <c r="AF703" s="99"/>
      <c r="AG703" s="98"/>
      <c r="AH703" s="98"/>
      <c r="AI703" s="100"/>
      <c r="AJ703" s="112">
        <f>(R699-R703)/R699*100</f>
        <v>-1.0638297872340436</v>
      </c>
      <c r="AK703" s="112">
        <f>(S699-S703)/S699*100</f>
        <v>-1.1235955056179785</v>
      </c>
      <c r="AL703" s="112">
        <f>(T699-T703)/T699*100</f>
        <v>-8.4175084175084294</v>
      </c>
      <c r="AM703" s="112"/>
      <c r="AN703" s="112">
        <f>(V699-V703)/V699*100</f>
        <v>44.897959183673471</v>
      </c>
      <c r="AO703" s="112">
        <f>(W699-W703)/W699*100</f>
        <v>-2.3809523809523832</v>
      </c>
      <c r="AP703" s="112">
        <f>(X699-X703)/X699*100</f>
        <v>55.000000000000007</v>
      </c>
      <c r="AQ703" s="112">
        <f>(V699-Y703)/V699*100</f>
        <v>57.142857142857139</v>
      </c>
      <c r="AR703" s="112">
        <f>(X699-Z703)/X699*100</f>
        <v>70</v>
      </c>
      <c r="AS703" s="98"/>
      <c r="AT703" s="98"/>
      <c r="AU703" s="98"/>
      <c r="AV703" s="98"/>
      <c r="AW703" s="98"/>
      <c r="AX703" s="98"/>
      <c r="AY703" s="98"/>
    </row>
    <row r="704" spans="1:51" s="5" customFormat="1" ht="13.6" customHeight="1" x14ac:dyDescent="0.3">
      <c r="A704" s="18"/>
      <c r="B704" s="18"/>
      <c r="M704" s="98"/>
      <c r="N704" s="98"/>
      <c r="O704" s="98"/>
      <c r="P704" s="98"/>
      <c r="Q704" s="100" t="s">
        <v>569</v>
      </c>
      <c r="R704" s="100">
        <f t="shared" ref="R704:Z704" si="259">INDEX($A$398:$GY$413,$Q561,R$601)</f>
        <v>1.91</v>
      </c>
      <c r="S704" s="100">
        <f t="shared" si="259"/>
        <v>0.9</v>
      </c>
      <c r="T704" s="100">
        <f t="shared" si="259"/>
        <v>32.4</v>
      </c>
      <c r="U704" s="100">
        <f t="shared" si="259"/>
        <v>1.1000000000000001</v>
      </c>
      <c r="V704" s="100">
        <f t="shared" si="259"/>
        <v>2.7</v>
      </c>
      <c r="W704" s="100">
        <f t="shared" si="259"/>
        <v>0.43</v>
      </c>
      <c r="X704" s="100">
        <f t="shared" si="259"/>
        <v>8.0000000000000002E-3</v>
      </c>
      <c r="Y704" s="100">
        <f t="shared" si="259"/>
        <v>1.9</v>
      </c>
      <c r="Z704" s="100">
        <f t="shared" si="259"/>
        <v>5.0000000000000001E-3</v>
      </c>
      <c r="AA704" s="100"/>
      <c r="AB704" s="98"/>
      <c r="AC704" s="98"/>
      <c r="AD704" s="98"/>
      <c r="AE704" s="98"/>
      <c r="AF704" s="99"/>
      <c r="AG704" s="98"/>
      <c r="AH704" s="98"/>
      <c r="AI704" s="100"/>
      <c r="AJ704" s="112">
        <f>(R699-R704)/R699*100</f>
        <v>-1.5957446808510654</v>
      </c>
      <c r="AK704" s="112">
        <f>(S699-S704)/S699*100</f>
        <v>-1.1235955056179785</v>
      </c>
      <c r="AL704" s="112">
        <f>(T699-T704)/T699*100</f>
        <v>-9.0909090909090882</v>
      </c>
      <c r="AM704" s="112"/>
      <c r="AN704" s="112">
        <f>(V699-V704)/V699*100</f>
        <v>44.897959183673471</v>
      </c>
      <c r="AO704" s="112">
        <f>(W699-W704)/W699*100</f>
        <v>-2.3809523809523832</v>
      </c>
      <c r="AP704" s="112">
        <f>(X699-X704)/X699*100</f>
        <v>60</v>
      </c>
      <c r="AQ704" s="112">
        <f>(V699-Y704)/V699*100</f>
        <v>61.224489795918366</v>
      </c>
      <c r="AR704" s="112">
        <f>(X699-Z704)/X699*100</f>
        <v>75</v>
      </c>
      <c r="AS704" s="113">
        <f>AQ704-AN704</f>
        <v>16.326530612244895</v>
      </c>
      <c r="AT704" s="113">
        <f>AR704-AP704</f>
        <v>15</v>
      </c>
      <c r="AU704" s="98"/>
      <c r="AV704" s="98"/>
      <c r="AW704" s="98"/>
      <c r="AX704" s="98"/>
      <c r="AY704" s="98"/>
    </row>
    <row r="705" spans="1:51" s="5" customFormat="1" ht="20.95" customHeight="1" x14ac:dyDescent="0.3">
      <c r="A705" s="18"/>
      <c r="B705" s="18"/>
      <c r="M705" s="98"/>
      <c r="N705" s="98"/>
      <c r="O705" s="100">
        <f>O698+1</f>
        <v>15</v>
      </c>
      <c r="P705" s="98"/>
      <c r="Q705" s="111" t="str">
        <f>_xlfn.CONCAT("ИГЭ - ",INDEX($A$398:$GY$413,O705,5))</f>
        <v>ИГЭ - 58д_4</v>
      </c>
      <c r="R705" s="105" t="s">
        <v>576</v>
      </c>
      <c r="S705" s="105" t="s">
        <v>38</v>
      </c>
      <c r="T705" s="105" t="s">
        <v>39</v>
      </c>
      <c r="U705" s="105" t="s">
        <v>572</v>
      </c>
      <c r="V705" s="105" t="s">
        <v>41</v>
      </c>
      <c r="W705" s="107" t="s">
        <v>575</v>
      </c>
      <c r="X705" s="105" t="s">
        <v>573</v>
      </c>
      <c r="Y705" s="102" t="s">
        <v>574</v>
      </c>
      <c r="Z705" s="105" t="s">
        <v>573</v>
      </c>
      <c r="AA705" s="100"/>
      <c r="AB705" s="98"/>
      <c r="AC705" s="98"/>
      <c r="AD705" s="98"/>
      <c r="AE705" s="98"/>
      <c r="AF705" s="99"/>
      <c r="AG705" s="98"/>
      <c r="AH705" s="98"/>
      <c r="AI705" s="111"/>
      <c r="AJ705" s="105" t="s">
        <v>576</v>
      </c>
      <c r="AK705" s="105" t="s">
        <v>38</v>
      </c>
      <c r="AL705" s="105" t="s">
        <v>39</v>
      </c>
      <c r="AM705" s="105" t="s">
        <v>572</v>
      </c>
      <c r="AN705" s="105" t="s">
        <v>41</v>
      </c>
      <c r="AO705" s="107" t="s">
        <v>575</v>
      </c>
      <c r="AP705" s="105" t="s">
        <v>573</v>
      </c>
      <c r="AQ705" s="102" t="s">
        <v>574</v>
      </c>
      <c r="AR705" s="105" t="s">
        <v>573</v>
      </c>
      <c r="AS705" s="98"/>
      <c r="AT705" s="98"/>
      <c r="AU705" s="98"/>
      <c r="AV705" s="98"/>
      <c r="AW705" s="98"/>
      <c r="AX705" s="98"/>
      <c r="AY705" s="98"/>
    </row>
    <row r="706" spans="1:51" s="5" customFormat="1" ht="13.6" customHeight="1" x14ac:dyDescent="0.3">
      <c r="A706" s="18"/>
      <c r="B706" s="18"/>
      <c r="M706" s="98"/>
      <c r="N706" s="98"/>
      <c r="O706" s="98"/>
      <c r="P706" s="98"/>
      <c r="Q706" s="100" t="s">
        <v>564</v>
      </c>
      <c r="R706" s="100">
        <f t="shared" ref="R706:X706" si="260">INDEX($A$398:$GY$413,$Q571,R$596)</f>
        <v>1.96</v>
      </c>
      <c r="S706" s="100">
        <f t="shared" si="260"/>
        <v>0.67</v>
      </c>
      <c r="T706" s="100">
        <f t="shared" si="260"/>
        <v>21.9</v>
      </c>
      <c r="U706" s="100">
        <f t="shared" si="260"/>
        <v>-0.16</v>
      </c>
      <c r="V706" s="100">
        <f t="shared" si="260"/>
        <v>13.4</v>
      </c>
      <c r="W706" s="100">
        <f t="shared" si="260"/>
        <v>0.23</v>
      </c>
      <c r="X706" s="100">
        <f t="shared" si="260"/>
        <v>4.9000000000000002E-2</v>
      </c>
      <c r="Y706" s="100" t="s">
        <v>570</v>
      </c>
      <c r="Z706" s="100" t="s">
        <v>570</v>
      </c>
      <c r="AA706" s="100"/>
      <c r="AB706" s="98"/>
      <c r="AC706" s="98"/>
      <c r="AD706" s="98"/>
      <c r="AE706" s="98"/>
      <c r="AF706" s="99"/>
      <c r="AG706" s="98"/>
      <c r="AH706" s="98"/>
      <c r="AI706" s="100"/>
      <c r="AJ706" s="112">
        <f>(R706-R706)/R706*100</f>
        <v>0</v>
      </c>
      <c r="AK706" s="112">
        <f>(S706-S706)/S706*100</f>
        <v>0</v>
      </c>
      <c r="AL706" s="112">
        <f>(T706-T706)/T706*100</f>
        <v>0</v>
      </c>
      <c r="AM706" s="112"/>
      <c r="AN706" s="112">
        <f>(V706-V706)/V706*100</f>
        <v>0</v>
      </c>
      <c r="AO706" s="112">
        <f>(W706-W706)/W706*100</f>
        <v>0</v>
      </c>
      <c r="AP706" s="112">
        <f>(X706-X706)/X706*100</f>
        <v>0</v>
      </c>
      <c r="AQ706" s="100"/>
      <c r="AR706" s="100"/>
      <c r="AS706" s="98"/>
      <c r="AT706" s="98"/>
      <c r="AU706" s="98"/>
      <c r="AV706" s="98"/>
      <c r="AW706" s="98"/>
      <c r="AX706" s="98"/>
      <c r="AY706" s="98"/>
    </row>
    <row r="707" spans="1:51" s="5" customFormat="1" ht="13.6" customHeight="1" x14ac:dyDescent="0.3">
      <c r="A707" s="18"/>
      <c r="B707" s="18"/>
      <c r="M707" s="98"/>
      <c r="N707" s="98"/>
      <c r="O707" s="98"/>
      <c r="P707" s="98"/>
      <c r="Q707" s="100" t="s">
        <v>565</v>
      </c>
      <c r="R707" s="100">
        <f t="shared" ref="R707:X707" si="261">INDEX($A$398:$GY$413,$Q571,R$597)</f>
        <v>1.96</v>
      </c>
      <c r="S707" s="100">
        <f t="shared" si="261"/>
        <v>0.74</v>
      </c>
      <c r="T707" s="100">
        <f t="shared" si="261"/>
        <v>27</v>
      </c>
      <c r="U707" s="100">
        <f t="shared" si="261"/>
        <v>0.75</v>
      </c>
      <c r="V707" s="100">
        <f t="shared" si="261"/>
        <v>6.3</v>
      </c>
      <c r="W707" s="100">
        <f t="shared" si="261"/>
        <v>0.31</v>
      </c>
      <c r="X707" s="100">
        <f t="shared" si="261"/>
        <v>2.3E-2</v>
      </c>
      <c r="Y707" s="100" t="s">
        <v>570</v>
      </c>
      <c r="Z707" s="100" t="s">
        <v>570</v>
      </c>
      <c r="AA707" s="100"/>
      <c r="AB707" s="98"/>
      <c r="AC707" s="98"/>
      <c r="AD707" s="98"/>
      <c r="AE707" s="98"/>
      <c r="AF707" s="99"/>
      <c r="AG707" s="98"/>
      <c r="AH707" s="98"/>
      <c r="AI707" s="100"/>
      <c r="AJ707" s="112">
        <f>(R706-R707)/R706*100</f>
        <v>0</v>
      </c>
      <c r="AK707" s="112">
        <f>(S706-S707)/S706*100</f>
        <v>-10.447761194029843</v>
      </c>
      <c r="AL707" s="112">
        <f>(T706-T707)/T706*100</f>
        <v>-23.287671232876718</v>
      </c>
      <c r="AM707" s="112"/>
      <c r="AN707" s="112">
        <f>(V706-V707)/V706*100</f>
        <v>52.985074626865668</v>
      </c>
      <c r="AO707" s="112">
        <f>(W706-W707)/W706*100</f>
        <v>-34.782608695652165</v>
      </c>
      <c r="AP707" s="112">
        <f>(X706-X707)/X706*100</f>
        <v>53.061224489795919</v>
      </c>
      <c r="AQ707" s="100"/>
      <c r="AR707" s="100"/>
      <c r="AS707" s="98"/>
      <c r="AT707" s="98"/>
      <c r="AU707" s="98"/>
      <c r="AV707" s="98"/>
      <c r="AW707" s="98"/>
      <c r="AX707" s="98"/>
      <c r="AY707" s="98"/>
    </row>
    <row r="708" spans="1:51" s="5" customFormat="1" ht="13.6" customHeight="1" x14ac:dyDescent="0.3">
      <c r="A708" s="18"/>
      <c r="B708" s="18"/>
      <c r="M708" s="98"/>
      <c r="N708" s="98"/>
      <c r="O708" s="98"/>
      <c r="P708" s="98"/>
      <c r="Q708" s="100" t="s">
        <v>566</v>
      </c>
      <c r="R708" s="100">
        <f t="shared" ref="R708:X708" si="262">INDEX($A$398:$GY$413,$Q571,R$598)</f>
        <v>1.94</v>
      </c>
      <c r="S708" s="100">
        <f t="shared" si="262"/>
        <v>0.78</v>
      </c>
      <c r="T708" s="100">
        <f t="shared" si="262"/>
        <v>28.4</v>
      </c>
      <c r="U708" s="100">
        <f t="shared" si="262"/>
        <v>1.02</v>
      </c>
      <c r="V708" s="100">
        <f t="shared" si="262"/>
        <v>3.9</v>
      </c>
      <c r="W708" s="100">
        <f t="shared" si="262"/>
        <v>0.33</v>
      </c>
      <c r="X708" s="100">
        <f t="shared" si="262"/>
        <v>1.7000000000000001E-2</v>
      </c>
      <c r="Y708" s="100" t="s">
        <v>570</v>
      </c>
      <c r="Z708" s="100" t="s">
        <v>570</v>
      </c>
      <c r="AA708" s="100"/>
      <c r="AB708" s="98"/>
      <c r="AC708" s="98"/>
      <c r="AD708" s="98"/>
      <c r="AE708" s="98"/>
      <c r="AF708" s="99"/>
      <c r="AG708" s="98"/>
      <c r="AH708" s="98"/>
      <c r="AI708" s="100"/>
      <c r="AJ708" s="112">
        <f>(R706-R708)/R706*100</f>
        <v>1.020408163265307</v>
      </c>
      <c r="AK708" s="112">
        <f>(S706-S708)/S706*100</f>
        <v>-16.417910447761191</v>
      </c>
      <c r="AL708" s="112">
        <f>(T706-T708)/T706*100</f>
        <v>-29.680365296803657</v>
      </c>
      <c r="AM708" s="112"/>
      <c r="AN708" s="112">
        <f>(V706-V708)/V706*100</f>
        <v>70.895522388059689</v>
      </c>
      <c r="AO708" s="112">
        <f>(W706-W708)/W706*100</f>
        <v>-43.478260869565219</v>
      </c>
      <c r="AP708" s="112">
        <f>(X706-X708)/X706*100</f>
        <v>65.306122448979593</v>
      </c>
      <c r="AQ708" s="100"/>
      <c r="AR708" s="100"/>
      <c r="AS708" s="98"/>
      <c r="AT708" s="98"/>
      <c r="AU708" s="98"/>
      <c r="AV708" s="98"/>
      <c r="AW708" s="98"/>
      <c r="AX708" s="98"/>
      <c r="AY708" s="98"/>
    </row>
    <row r="709" spans="1:51" s="5" customFormat="1" ht="13.6" customHeight="1" x14ac:dyDescent="0.3">
      <c r="A709" s="18"/>
      <c r="B709" s="18"/>
      <c r="M709" s="98"/>
      <c r="N709" s="98"/>
      <c r="O709" s="98"/>
      <c r="P709" s="98"/>
      <c r="Q709" s="100" t="s">
        <v>567</v>
      </c>
      <c r="R709" s="100">
        <f t="shared" ref="R709:X709" si="263">INDEX($A$398:$GY$413,$Q571,R$599)</f>
        <v>1.92</v>
      </c>
      <c r="S709" s="100">
        <f t="shared" si="263"/>
        <v>0.81</v>
      </c>
      <c r="T709" s="100">
        <f t="shared" si="263"/>
        <v>29.3</v>
      </c>
      <c r="U709" s="100">
        <f t="shared" si="263"/>
        <v>1.17</v>
      </c>
      <c r="V709" s="100">
        <f t="shared" si="263"/>
        <v>1.9</v>
      </c>
      <c r="W709" s="100">
        <f t="shared" si="263"/>
        <v>0.36</v>
      </c>
      <c r="X709" s="100">
        <f t="shared" si="263"/>
        <v>8.9999999999999993E-3</v>
      </c>
      <c r="Y709" s="100" t="s">
        <v>570</v>
      </c>
      <c r="Z709" s="100" t="s">
        <v>570</v>
      </c>
      <c r="AA709" s="100"/>
      <c r="AB709" s="98"/>
      <c r="AC709" s="98"/>
      <c r="AD709" s="98"/>
      <c r="AE709" s="98"/>
      <c r="AF709" s="99"/>
      <c r="AG709" s="98"/>
      <c r="AH709" s="98"/>
      <c r="AI709" s="100"/>
      <c r="AJ709" s="112">
        <f>(R706-R709)/R706*100</f>
        <v>2.0408163265306141</v>
      </c>
      <c r="AK709" s="112">
        <f>(S706-S709)/S706*100</f>
        <v>-20.895522388059703</v>
      </c>
      <c r="AL709" s="112">
        <f>(T706-T709)/T706*100</f>
        <v>-33.789954337899552</v>
      </c>
      <c r="AM709" s="112"/>
      <c r="AN709" s="112">
        <f>(V706-V709)/V706*100</f>
        <v>85.820895522388057</v>
      </c>
      <c r="AO709" s="112">
        <f>(W706-W709)/W706*100</f>
        <v>-56.521739130434767</v>
      </c>
      <c r="AP709" s="112">
        <f>(X706-X709)/X706*100</f>
        <v>81.632653061224488</v>
      </c>
      <c r="AQ709" s="100"/>
      <c r="AR709" s="100"/>
      <c r="AS709" s="98"/>
      <c r="AT709" s="98"/>
      <c r="AU709" s="98"/>
      <c r="AV709" s="98"/>
      <c r="AW709" s="98"/>
      <c r="AX709" s="98"/>
      <c r="AY709" s="98"/>
    </row>
    <row r="710" spans="1:51" s="5" customFormat="1" ht="13.6" customHeight="1" x14ac:dyDescent="0.3">
      <c r="A710" s="18"/>
      <c r="B710" s="18"/>
      <c r="M710" s="98"/>
      <c r="N710" s="98"/>
      <c r="O710" s="98"/>
      <c r="P710" s="98"/>
      <c r="Q710" s="100" t="s">
        <v>568</v>
      </c>
      <c r="R710" s="100">
        <f t="shared" ref="R710:Z710" si="264">INDEX($A$398:$GY$413,$Q571,R$600)</f>
        <v>1.91</v>
      </c>
      <c r="S710" s="100">
        <f t="shared" si="264"/>
        <v>0.82</v>
      </c>
      <c r="T710" s="100">
        <f t="shared" si="264"/>
        <v>29.8</v>
      </c>
      <c r="U710" s="100">
        <f t="shared" si="264"/>
        <v>1.26</v>
      </c>
      <c r="V710" s="100">
        <f t="shared" si="264"/>
        <v>1.9</v>
      </c>
      <c r="W710" s="100">
        <f t="shared" si="264"/>
        <v>0.34</v>
      </c>
      <c r="X710" s="100">
        <f t="shared" si="264"/>
        <v>0.01</v>
      </c>
      <c r="Y710" s="112">
        <f t="shared" si="264"/>
        <v>1.2</v>
      </c>
      <c r="Z710" s="100">
        <f t="shared" si="264"/>
        <v>7.0000000000000001E-3</v>
      </c>
      <c r="AA710" s="100"/>
      <c r="AB710" s="98"/>
      <c r="AC710" s="98"/>
      <c r="AD710" s="98"/>
      <c r="AE710" s="98"/>
      <c r="AF710" s="99"/>
      <c r="AG710" s="98"/>
      <c r="AH710" s="98"/>
      <c r="AI710" s="100"/>
      <c r="AJ710" s="112">
        <f>(R706-R710)/R706*100</f>
        <v>2.5510204081632679</v>
      </c>
      <c r="AK710" s="112">
        <f>(S706-S710)/S706*100</f>
        <v>-22.388059701492523</v>
      </c>
      <c r="AL710" s="112">
        <f>(T706-T710)/T706*100</f>
        <v>-36.07305936073061</v>
      </c>
      <c r="AM710" s="112"/>
      <c r="AN710" s="112">
        <f>(V706-V710)/V706*100</f>
        <v>85.820895522388057</v>
      </c>
      <c r="AO710" s="112">
        <f>(W706-W710)/W706*100</f>
        <v>-47.826086956521742</v>
      </c>
      <c r="AP710" s="112">
        <f>(X706-X710)/X706*100</f>
        <v>79.591836734693871</v>
      </c>
      <c r="AQ710" s="112">
        <f>(V706-Y710)/V706*100</f>
        <v>91.044776119402997</v>
      </c>
      <c r="AR710" s="112">
        <f>(X706-Z710)/X706*100</f>
        <v>85.714285714285722</v>
      </c>
      <c r="AS710" s="98"/>
      <c r="AT710" s="98"/>
      <c r="AU710" s="98"/>
      <c r="AV710" s="98"/>
      <c r="AW710" s="98"/>
      <c r="AX710" s="98"/>
      <c r="AY710" s="98"/>
    </row>
    <row r="711" spans="1:51" s="5" customFormat="1" ht="13.6" customHeight="1" x14ac:dyDescent="0.3">
      <c r="A711" s="18"/>
      <c r="B711" s="18"/>
      <c r="M711" s="98"/>
      <c r="N711" s="98"/>
      <c r="O711" s="98"/>
      <c r="P711" s="98"/>
      <c r="Q711" s="100" t="s">
        <v>569</v>
      </c>
      <c r="R711" s="100">
        <f t="shared" ref="R711:Z711" si="265">INDEX($A$398:$GY$413,$Q571,R$601)</f>
        <v>1.92</v>
      </c>
      <c r="S711" s="100">
        <f t="shared" si="265"/>
        <v>0.83</v>
      </c>
      <c r="T711" s="100">
        <f t="shared" si="265"/>
        <v>30.2</v>
      </c>
      <c r="U711" s="100">
        <f t="shared" si="265"/>
        <v>1.33</v>
      </c>
      <c r="V711" s="100">
        <f t="shared" si="265"/>
        <v>1.6</v>
      </c>
      <c r="W711" s="100">
        <f t="shared" si="265"/>
        <v>0.33</v>
      </c>
      <c r="X711" s="100">
        <f t="shared" si="265"/>
        <v>7.0000000000000001E-3</v>
      </c>
      <c r="Y711" s="112">
        <f t="shared" si="265"/>
        <v>1</v>
      </c>
      <c r="Z711" s="100">
        <f t="shared" si="265"/>
        <v>5.0000000000000001E-3</v>
      </c>
      <c r="AA711" s="100"/>
      <c r="AB711" s="98"/>
      <c r="AC711" s="98"/>
      <c r="AD711" s="98"/>
      <c r="AE711" s="98"/>
      <c r="AF711" s="99"/>
      <c r="AG711" s="98"/>
      <c r="AH711" s="98"/>
      <c r="AI711" s="100"/>
      <c r="AJ711" s="112">
        <f>(R706-R711)/R706*100</f>
        <v>2.0408163265306141</v>
      </c>
      <c r="AK711" s="112">
        <f>(S706-S711)/S706*100</f>
        <v>-23.88059701492536</v>
      </c>
      <c r="AL711" s="112">
        <f>(T706-T711)/T706*100</f>
        <v>-37.899543378995439</v>
      </c>
      <c r="AM711" s="112"/>
      <c r="AN711" s="112">
        <f>(V706-V711)/V706*100</f>
        <v>88.059701492537314</v>
      </c>
      <c r="AO711" s="112">
        <f>(W706-W711)/W706*100</f>
        <v>-43.478260869565219</v>
      </c>
      <c r="AP711" s="112">
        <f>(X706-X711)/X706*100</f>
        <v>85.714285714285722</v>
      </c>
      <c r="AQ711" s="112">
        <f>(V706-Y711)/V706*100</f>
        <v>92.537313432835816</v>
      </c>
      <c r="AR711" s="112">
        <f>(X706-Z711)/X706*100</f>
        <v>89.795918367346957</v>
      </c>
      <c r="AS711" s="113">
        <f>AQ711-AN711</f>
        <v>4.4776119402985017</v>
      </c>
      <c r="AT711" s="113">
        <f>AR711-AP711</f>
        <v>4.0816326530612344</v>
      </c>
      <c r="AU711" s="98"/>
      <c r="AV711" s="98"/>
      <c r="AW711" s="98"/>
      <c r="AX711" s="98"/>
      <c r="AY711" s="98"/>
    </row>
    <row r="712" spans="1:51" s="5" customFormat="1" ht="20.95" customHeight="1" x14ac:dyDescent="0.3">
      <c r="A712" s="18"/>
      <c r="B712" s="18"/>
      <c r="M712" s="98"/>
      <c r="N712" s="98"/>
      <c r="O712" s="100">
        <f>O705+1</f>
        <v>16</v>
      </c>
      <c r="P712" s="98"/>
      <c r="Q712" s="111" t="str">
        <f>_xlfn.CONCAT("ИГЭ - ",INDEX($A$398:$GY$413,O712,5))</f>
        <v>ИГЭ - б</v>
      </c>
      <c r="R712" s="105" t="s">
        <v>576</v>
      </c>
      <c r="S712" s="105" t="s">
        <v>38</v>
      </c>
      <c r="T712" s="105" t="s">
        <v>39</v>
      </c>
      <c r="U712" s="105" t="s">
        <v>572</v>
      </c>
      <c r="V712" s="105" t="s">
        <v>41</v>
      </c>
      <c r="W712" s="107" t="s">
        <v>575</v>
      </c>
      <c r="X712" s="105" t="s">
        <v>573</v>
      </c>
      <c r="Y712" s="102" t="s">
        <v>574</v>
      </c>
      <c r="Z712" s="105" t="s">
        <v>573</v>
      </c>
      <c r="AA712" s="100"/>
      <c r="AB712" s="98"/>
      <c r="AC712" s="98"/>
      <c r="AD712" s="98"/>
      <c r="AE712" s="98"/>
      <c r="AF712" s="99"/>
      <c r="AG712" s="98"/>
      <c r="AH712" s="98" t="s">
        <v>579</v>
      </c>
      <c r="AI712" s="100">
        <v>1</v>
      </c>
      <c r="AJ712" s="105" t="s">
        <v>576</v>
      </c>
      <c r="AK712" s="105" t="s">
        <v>38</v>
      </c>
      <c r="AL712" s="105" t="s">
        <v>39</v>
      </c>
      <c r="AM712" s="105" t="s">
        <v>572</v>
      </c>
      <c r="AN712" s="105" t="s">
        <v>41</v>
      </c>
      <c r="AO712" s="107" t="s">
        <v>575</v>
      </c>
      <c r="AP712" s="105" t="s">
        <v>573</v>
      </c>
      <c r="AQ712" s="102" t="s">
        <v>574</v>
      </c>
      <c r="AR712" s="105" t="s">
        <v>573</v>
      </c>
      <c r="AS712" s="98"/>
      <c r="AT712" s="98"/>
      <c r="AU712" s="98"/>
      <c r="AV712" s="98"/>
      <c r="AW712" s="98"/>
      <c r="AX712" s="98"/>
      <c r="AY712" s="98"/>
    </row>
    <row r="713" spans="1:51" s="5" customFormat="1" ht="13.6" customHeight="1" x14ac:dyDescent="0.3">
      <c r="A713" s="18"/>
      <c r="B713" s="18"/>
      <c r="M713" s="98"/>
      <c r="N713" s="98"/>
      <c r="O713" s="98"/>
      <c r="P713" s="98"/>
      <c r="Q713" s="100" t="s">
        <v>564</v>
      </c>
      <c r="R713" s="100">
        <f t="shared" ref="R713:X713" si="266">INDEX($A$398:$GY$413,$Q581,R$596)</f>
        <v>1.92</v>
      </c>
      <c r="S713" s="100">
        <f t="shared" si="266"/>
        <v>0.6</v>
      </c>
      <c r="T713" s="100">
        <f t="shared" si="266"/>
        <v>15.5</v>
      </c>
      <c r="U713" s="100">
        <f t="shared" si="266"/>
        <v>-0.48</v>
      </c>
      <c r="V713" s="100">
        <f t="shared" si="266"/>
        <v>22.5</v>
      </c>
      <c r="W713" s="100">
        <f t="shared" si="266"/>
        <v>0.27</v>
      </c>
      <c r="X713" s="100">
        <f t="shared" si="266"/>
        <v>8.2000000000000003E-2</v>
      </c>
      <c r="Y713" s="100" t="s">
        <v>570</v>
      </c>
      <c r="Z713" s="100" t="s">
        <v>570</v>
      </c>
      <c r="AA713" s="100"/>
      <c r="AB713" s="98"/>
      <c r="AC713" s="98"/>
      <c r="AD713" s="98"/>
      <c r="AE713" s="98"/>
      <c r="AF713" s="99"/>
      <c r="AG713" s="98"/>
      <c r="AH713" s="98" t="s">
        <v>581</v>
      </c>
      <c r="AI713" s="100">
        <v>5</v>
      </c>
      <c r="AJ713" s="112">
        <f>(R713-R713)/R713*100</f>
        <v>0</v>
      </c>
      <c r="AK713" s="112">
        <f>(S713-S713)/S713*100</f>
        <v>0</v>
      </c>
      <c r="AL713" s="112">
        <f>(T713-T713)/T713*100</f>
        <v>0</v>
      </c>
      <c r="AM713" s="112"/>
      <c r="AN713" s="112">
        <f>(V713-V713)/V713*100</f>
        <v>0</v>
      </c>
      <c r="AO713" s="112">
        <f>(W713-W713)/W713*100</f>
        <v>0</v>
      </c>
      <c r="AP713" s="112">
        <f>(X713-X713)/X713*100</f>
        <v>0</v>
      </c>
      <c r="AQ713" s="100"/>
      <c r="AR713" s="100"/>
      <c r="AS713" s="98"/>
      <c r="AT713" s="98"/>
      <c r="AU713" s="98"/>
      <c r="AV713" s="98"/>
      <c r="AW713" s="98"/>
      <c r="AX713" s="98"/>
      <c r="AY713" s="98"/>
    </row>
    <row r="714" spans="1:51" s="5" customFormat="1" ht="13.6" customHeight="1" x14ac:dyDescent="0.3">
      <c r="A714" s="18"/>
      <c r="B714" s="18"/>
      <c r="M714" s="98"/>
      <c r="N714" s="98"/>
      <c r="O714" s="98"/>
      <c r="P714" s="98"/>
      <c r="Q714" s="100" t="s">
        <v>565</v>
      </c>
      <c r="R714" s="100">
        <f t="shared" ref="R714:X714" si="267">INDEX($A$398:$GY$413,$Q581,R$597)</f>
        <v>1.84</v>
      </c>
      <c r="S714" s="100">
        <f t="shared" si="267"/>
        <v>0.94</v>
      </c>
      <c r="T714" s="100">
        <f t="shared" si="267"/>
        <v>34.5</v>
      </c>
      <c r="U714" s="100">
        <f t="shared" si="267"/>
        <v>0.72</v>
      </c>
      <c r="V714" s="100">
        <f t="shared" si="267"/>
        <v>4.8</v>
      </c>
      <c r="W714" s="100">
        <f t="shared" si="267"/>
        <v>0.39</v>
      </c>
      <c r="X714" s="100">
        <f t="shared" si="267"/>
        <v>2.1999999999999999E-2</v>
      </c>
      <c r="Y714" s="100" t="s">
        <v>570</v>
      </c>
      <c r="Z714" s="100" t="s">
        <v>570</v>
      </c>
      <c r="AA714" s="100"/>
      <c r="AB714" s="98"/>
      <c r="AC714" s="98"/>
      <c r="AD714" s="98"/>
      <c r="AE714" s="98"/>
      <c r="AF714" s="99"/>
      <c r="AG714" s="98"/>
      <c r="AH714" s="98" t="s">
        <v>578</v>
      </c>
      <c r="AI714" s="100">
        <v>9</v>
      </c>
      <c r="AJ714" s="112">
        <f>(R713-R714)/R713*100</f>
        <v>4.166666666666659</v>
      </c>
      <c r="AK714" s="112">
        <f>(S713-S714)/S713*100</f>
        <v>-56.666666666666664</v>
      </c>
      <c r="AL714" s="112">
        <f>(T713-T714)/T713*100</f>
        <v>-122.58064516129032</v>
      </c>
      <c r="AM714" s="112"/>
      <c r="AN714" s="112">
        <f>(V713-V714)/V713*100</f>
        <v>78.666666666666657</v>
      </c>
      <c r="AO714" s="112">
        <f>(W713-W714)/W713*100</f>
        <v>-44.444444444444443</v>
      </c>
      <c r="AP714" s="112">
        <f>(X713-X714)/X713*100</f>
        <v>73.170731707317074</v>
      </c>
      <c r="AQ714" s="100"/>
      <c r="AR714" s="100"/>
      <c r="AS714" s="98"/>
      <c r="AT714" s="98"/>
      <c r="AU714" s="98"/>
      <c r="AV714" s="98"/>
      <c r="AW714" s="98"/>
      <c r="AX714" s="98"/>
      <c r="AY714" s="98"/>
    </row>
    <row r="715" spans="1:51" s="5" customFormat="1" ht="13.6" customHeight="1" x14ac:dyDescent="0.3">
      <c r="A715" s="18"/>
      <c r="B715" s="18"/>
      <c r="M715" s="98"/>
      <c r="N715" s="98"/>
      <c r="O715" s="98"/>
      <c r="P715" s="98"/>
      <c r="Q715" s="100" t="s">
        <v>566</v>
      </c>
      <c r="R715" s="100">
        <f t="shared" ref="R715:X715" si="268">INDEX($A$398:$GY$413,$Q581,R$598)</f>
        <v>1.8</v>
      </c>
      <c r="S715" s="100">
        <f t="shared" si="268"/>
        <v>1.05</v>
      </c>
      <c r="T715" s="100">
        <f t="shared" si="268"/>
        <v>38.5</v>
      </c>
      <c r="U715" s="100">
        <f t="shared" si="268"/>
        <v>0.98</v>
      </c>
      <c r="V715" s="100">
        <f t="shared" si="268"/>
        <v>3.2</v>
      </c>
      <c r="W715" s="100">
        <f t="shared" si="268"/>
        <v>0.44</v>
      </c>
      <c r="X715" s="100">
        <f t="shared" si="268"/>
        <v>1.4999999999999999E-2</v>
      </c>
      <c r="Y715" s="100" t="s">
        <v>570</v>
      </c>
      <c r="Z715" s="100" t="s">
        <v>570</v>
      </c>
      <c r="AA715" s="100"/>
      <c r="AB715" s="98"/>
      <c r="AC715" s="98"/>
      <c r="AD715" s="98"/>
      <c r="AE715" s="98"/>
      <c r="AF715" s="99"/>
      <c r="AG715" s="98"/>
      <c r="AH715" s="98" t="s">
        <v>580</v>
      </c>
      <c r="AI715" s="100">
        <v>13</v>
      </c>
      <c r="AJ715" s="112">
        <f>(R713-R715)/R713*100</f>
        <v>6.2499999999999947</v>
      </c>
      <c r="AK715" s="112">
        <f>(S713-S715)/S713*100</f>
        <v>-75.000000000000014</v>
      </c>
      <c r="AL715" s="112">
        <f>(T713-T715)/T713*100</f>
        <v>-148.38709677419354</v>
      </c>
      <c r="AM715" s="112"/>
      <c r="AN715" s="112">
        <f>(V713-V715)/V713*100</f>
        <v>85.777777777777786</v>
      </c>
      <c r="AO715" s="112">
        <f>(W713-W715)/W713*100</f>
        <v>-62.962962962962955</v>
      </c>
      <c r="AP715" s="112">
        <f>(X713-X715)/X713*100</f>
        <v>81.707317073170742</v>
      </c>
      <c r="AQ715" s="100"/>
      <c r="AR715" s="100"/>
      <c r="AS715" s="98"/>
      <c r="AT715" s="98"/>
      <c r="AU715" s="98"/>
      <c r="AV715" s="98"/>
      <c r="AW715" s="98"/>
      <c r="AX715" s="98"/>
      <c r="AY715" s="98"/>
    </row>
    <row r="716" spans="1:51" s="5" customFormat="1" ht="13.6" customHeight="1" x14ac:dyDescent="0.3">
      <c r="A716" s="18"/>
      <c r="B716" s="18"/>
      <c r="M716" s="98"/>
      <c r="N716" s="98"/>
      <c r="O716" s="98"/>
      <c r="P716" s="98"/>
      <c r="Q716" s="100" t="s">
        <v>567</v>
      </c>
      <c r="R716" s="100">
        <f t="shared" ref="R716:X716" si="269">INDEX($A$398:$GY$413,$Q581,R$599)</f>
        <v>1.78</v>
      </c>
      <c r="S716" s="100">
        <f t="shared" si="269"/>
        <v>1.1000000000000001</v>
      </c>
      <c r="T716" s="100">
        <f t="shared" si="269"/>
        <v>40.4</v>
      </c>
      <c r="U716" s="100">
        <f t="shared" si="269"/>
        <v>1.0900000000000001</v>
      </c>
      <c r="V716" s="100">
        <f t="shared" si="269"/>
        <v>1.5</v>
      </c>
      <c r="W716" s="100">
        <f t="shared" si="269"/>
        <v>0.42</v>
      </c>
      <c r="X716" s="100">
        <f t="shared" si="269"/>
        <v>6.0000000000000001E-3</v>
      </c>
      <c r="Y716" s="100" t="s">
        <v>570</v>
      </c>
      <c r="Z716" s="100" t="s">
        <v>570</v>
      </c>
      <c r="AA716" s="100"/>
      <c r="AB716" s="98"/>
      <c r="AC716" s="98"/>
      <c r="AD716" s="98"/>
      <c r="AE716" s="98"/>
      <c r="AF716" s="99"/>
      <c r="AG716" s="98"/>
      <c r="AH716" s="98" t="s">
        <v>577</v>
      </c>
      <c r="AI716" s="100">
        <v>16</v>
      </c>
      <c r="AJ716" s="112">
        <f>(R713-R716)/R713*100</f>
        <v>7.2916666666666616</v>
      </c>
      <c r="AK716" s="112">
        <f>(S713-S716)/S713*100</f>
        <v>-83.333333333333357</v>
      </c>
      <c r="AL716" s="112">
        <f>(T713-T716)/T713*100</f>
        <v>-160.64516129032259</v>
      </c>
      <c r="AM716" s="112"/>
      <c r="AN716" s="112">
        <f>(V713-V716)/V713*100</f>
        <v>93.333333333333329</v>
      </c>
      <c r="AO716" s="112">
        <f>(W713-W716)/W713*100</f>
        <v>-55.555555555555536</v>
      </c>
      <c r="AP716" s="112">
        <f>(X713-X716)/X713*100</f>
        <v>92.682926829268283</v>
      </c>
      <c r="AQ716" s="100"/>
      <c r="AR716" s="100"/>
      <c r="AS716" s="98"/>
      <c r="AT716" s="98"/>
      <c r="AU716" s="98"/>
      <c r="AV716" s="98"/>
      <c r="AW716" s="98"/>
      <c r="AX716" s="98"/>
      <c r="AY716" s="98"/>
    </row>
    <row r="717" spans="1:51" s="5" customFormat="1" ht="13.6" customHeight="1" x14ac:dyDescent="0.3">
      <c r="A717" s="18"/>
      <c r="B717" s="18"/>
      <c r="M717" s="98"/>
      <c r="N717" s="98"/>
      <c r="O717" s="98"/>
      <c r="P717" s="98"/>
      <c r="Q717" s="100" t="s">
        <v>568</v>
      </c>
      <c r="R717" s="100">
        <f t="shared" ref="R717:Z717" si="270">INDEX($A$398:$GY$413,$Q581,R$600)</f>
        <v>1.76</v>
      </c>
      <c r="S717" s="100">
        <f t="shared" si="270"/>
        <v>1.1399999999999999</v>
      </c>
      <c r="T717" s="100">
        <f t="shared" si="270"/>
        <v>41.9</v>
      </c>
      <c r="U717" s="100">
        <f t="shared" si="270"/>
        <v>1.19</v>
      </c>
      <c r="V717" s="100">
        <f t="shared" si="270"/>
        <v>1.6</v>
      </c>
      <c r="W717" s="100">
        <f t="shared" si="270"/>
        <v>0.42</v>
      </c>
      <c r="X717" s="100">
        <f t="shared" si="270"/>
        <v>6.0000000000000001E-3</v>
      </c>
      <c r="Y717" s="112">
        <f t="shared" si="270"/>
        <v>1</v>
      </c>
      <c r="Z717" s="100">
        <f t="shared" si="270"/>
        <v>3.0000000000000001E-3</v>
      </c>
      <c r="AA717" s="100"/>
      <c r="AB717" s="98"/>
      <c r="AC717" s="98"/>
      <c r="AD717" s="98"/>
      <c r="AE717" s="98"/>
      <c r="AF717" s="99"/>
      <c r="AG717" s="98"/>
      <c r="AH717" s="98"/>
      <c r="AI717" s="100"/>
      <c r="AJ717" s="112">
        <f>(R713-R717)/R713*100</f>
        <v>8.3333333333333304</v>
      </c>
      <c r="AK717" s="112">
        <f>(S713-S717)/S713*100</f>
        <v>-89.999999999999986</v>
      </c>
      <c r="AL717" s="112">
        <f>(T713-T717)/T713*100</f>
        <v>-170.32258064516128</v>
      </c>
      <c r="AM717" s="112"/>
      <c r="AN717" s="112">
        <f>(V713-V717)/V713*100</f>
        <v>92.888888888888886</v>
      </c>
      <c r="AO717" s="112">
        <f>(W713-W717)/W713*100</f>
        <v>-55.555555555555536</v>
      </c>
      <c r="AP717" s="112">
        <f>(X713-X717)/X713*100</f>
        <v>92.682926829268283</v>
      </c>
      <c r="AQ717" s="112">
        <f>(V713-Y717)/V713*100</f>
        <v>95.555555555555557</v>
      </c>
      <c r="AR717" s="112">
        <f>(X713-Z717)/X713*100</f>
        <v>96.341463414634148</v>
      </c>
      <c r="AS717" s="98"/>
      <c r="AT717" s="98"/>
      <c r="AU717" s="98"/>
      <c r="AV717" s="98"/>
      <c r="AW717" s="98"/>
      <c r="AX717" s="98"/>
      <c r="AY717" s="98"/>
    </row>
    <row r="718" spans="1:51" s="5" customFormat="1" ht="13.6" customHeight="1" x14ac:dyDescent="0.3">
      <c r="A718" s="18"/>
      <c r="B718" s="18"/>
      <c r="M718" s="98"/>
      <c r="N718" s="98"/>
      <c r="O718" s="98"/>
      <c r="P718" s="98"/>
      <c r="Q718" s="100" t="s">
        <v>569</v>
      </c>
      <c r="R718" s="100">
        <f t="shared" ref="R718:Z718" si="271">INDEX($A$398:$GY$413,$Q581,R$601)</f>
        <v>1.76</v>
      </c>
      <c r="S718" s="100">
        <f t="shared" si="271"/>
        <v>1.1599999999999999</v>
      </c>
      <c r="T718" s="100">
        <f t="shared" si="271"/>
        <v>42.9</v>
      </c>
      <c r="U718" s="100">
        <f t="shared" si="271"/>
        <v>1.26</v>
      </c>
      <c r="V718" s="100">
        <f t="shared" si="271"/>
        <v>0.9</v>
      </c>
      <c r="W718" s="100">
        <f t="shared" si="271"/>
        <v>0.43</v>
      </c>
      <c r="X718" s="100">
        <f t="shared" si="271"/>
        <v>3.0000000000000001E-3</v>
      </c>
      <c r="Y718" s="112">
        <f t="shared" si="271"/>
        <v>0.5</v>
      </c>
      <c r="Z718" s="100">
        <f t="shared" si="271"/>
        <v>2E-3</v>
      </c>
      <c r="AA718" s="100"/>
      <c r="AB718" s="98"/>
      <c r="AC718" s="98"/>
      <c r="AD718" s="98"/>
      <c r="AE718" s="98"/>
      <c r="AF718" s="99"/>
      <c r="AG718" s="98"/>
      <c r="AH718" s="98"/>
      <c r="AI718" s="100"/>
      <c r="AJ718" s="112">
        <f>(R713-R718)/R713*100</f>
        <v>8.3333333333333304</v>
      </c>
      <c r="AK718" s="112">
        <f>(S713-S718)/S713*100</f>
        <v>-93.333333333333329</v>
      </c>
      <c r="AL718" s="112">
        <f>(T713-T718)/T713*100</f>
        <v>-176.77419354838707</v>
      </c>
      <c r="AM718" s="112"/>
      <c r="AN718" s="112">
        <f>(V713-V718)/V713*100</f>
        <v>96.000000000000014</v>
      </c>
      <c r="AO718" s="112">
        <f>(W713-W718)/W713*100</f>
        <v>-59.259259259259245</v>
      </c>
      <c r="AP718" s="112">
        <f>(X713-X718)/X713*100</f>
        <v>96.341463414634148</v>
      </c>
      <c r="AQ718" s="112">
        <f>(V713-Y718)/V713*100</f>
        <v>97.777777777777771</v>
      </c>
      <c r="AR718" s="112">
        <f>(X713-Z718)/X713*100</f>
        <v>97.560975609756099</v>
      </c>
      <c r="AS718" s="113">
        <f>AQ718-AN718</f>
        <v>1.7777777777777573</v>
      </c>
      <c r="AT718" s="113">
        <f>AR718-AP718</f>
        <v>1.2195121951219505</v>
      </c>
      <c r="AU718" s="98"/>
      <c r="AV718" s="98"/>
      <c r="AW718" s="98"/>
      <c r="AX718" s="98"/>
      <c r="AY718" s="98"/>
    </row>
    <row r="719" spans="1:51" s="5" customFormat="1" ht="13.6" customHeight="1" x14ac:dyDescent="0.3">
      <c r="A719" s="18"/>
      <c r="B719" s="18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F719" s="19"/>
    </row>
    <row r="720" spans="1:51" s="5" customFormat="1" ht="13.6" customHeight="1" x14ac:dyDescent="0.3">
      <c r="A720" s="18"/>
      <c r="B720" s="18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F720" s="19"/>
    </row>
    <row r="721" spans="1:32" s="5" customFormat="1" ht="13.6" customHeight="1" x14ac:dyDescent="0.3">
      <c r="A721" s="18"/>
      <c r="B721" s="18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F721" s="19"/>
    </row>
    <row r="722" spans="1:32" s="5" customFormat="1" ht="13.6" customHeight="1" x14ac:dyDescent="0.3">
      <c r="A722" s="18"/>
      <c r="B722" s="18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F722" s="19"/>
    </row>
    <row r="723" spans="1:32" s="5" customFormat="1" ht="13.6" customHeight="1" x14ac:dyDescent="0.3">
      <c r="A723" s="18"/>
      <c r="B723" s="18"/>
      <c r="AF723" s="19"/>
    </row>
    <row r="724" spans="1:32" s="5" customFormat="1" ht="13.6" customHeight="1" x14ac:dyDescent="0.3">
      <c r="A724" s="18"/>
      <c r="B724" s="18"/>
      <c r="AF724" s="19"/>
    </row>
    <row r="725" spans="1:32" s="5" customFormat="1" ht="13.6" customHeight="1" x14ac:dyDescent="0.3">
      <c r="A725" s="18"/>
      <c r="B725" s="18"/>
      <c r="AF725" s="19"/>
    </row>
    <row r="726" spans="1:32" s="5" customFormat="1" ht="13.6" customHeight="1" x14ac:dyDescent="0.3">
      <c r="A726" s="18"/>
      <c r="B726" s="18"/>
      <c r="AF726" s="19"/>
    </row>
    <row r="727" spans="1:32" s="5" customFormat="1" ht="13.6" customHeight="1" x14ac:dyDescent="0.3">
      <c r="A727" s="18"/>
      <c r="B727" s="18"/>
      <c r="AF727" s="19"/>
    </row>
    <row r="728" spans="1:32" s="5" customFormat="1" ht="13.6" customHeight="1" x14ac:dyDescent="0.3">
      <c r="A728" s="18"/>
      <c r="B728" s="18"/>
      <c r="AF728" s="19"/>
    </row>
    <row r="729" spans="1:32" s="5" customFormat="1" ht="13.6" customHeight="1" x14ac:dyDescent="0.3">
      <c r="A729" s="18"/>
      <c r="B729" s="18"/>
      <c r="R729" s="5" t="str">
        <f>Q712</f>
        <v>ИГЭ - б</v>
      </c>
      <c r="AF729" s="19"/>
    </row>
    <row r="730" spans="1:32" s="5" customFormat="1" ht="13.6" customHeight="1" x14ac:dyDescent="0.3">
      <c r="A730" s="18"/>
      <c r="B730" s="18"/>
      <c r="Q730" s="5" t="str">
        <f>Q713</f>
        <v>Природная влажность</v>
      </c>
      <c r="R730" s="5">
        <f>V713</f>
        <v>22.5</v>
      </c>
      <c r="S730" s="5">
        <f>X713</f>
        <v>8.2000000000000003E-2</v>
      </c>
      <c r="AF730" s="19"/>
    </row>
    <row r="731" spans="1:32" s="5" customFormat="1" ht="13.6" customHeight="1" x14ac:dyDescent="0.3">
      <c r="A731" s="18"/>
      <c r="B731" s="18"/>
      <c r="Q731" s="5" t="str">
        <f>Q714</f>
        <v>Водонасыщенное состояние</v>
      </c>
      <c r="R731" s="5">
        <f>V714</f>
        <v>4.8</v>
      </c>
      <c r="S731" s="5">
        <f>X714</f>
        <v>2.1999999999999999E-2</v>
      </c>
      <c r="AF731" s="19"/>
    </row>
    <row r="732" spans="1:32" s="5" customFormat="1" ht="13.6" customHeight="1" x14ac:dyDescent="0.3">
      <c r="A732" s="18"/>
      <c r="B732" s="18"/>
      <c r="Q732" s="5" t="str">
        <f>Q715</f>
        <v>После 3 циклов В-П-О</v>
      </c>
      <c r="R732" s="5">
        <f>V715</f>
        <v>3.2</v>
      </c>
      <c r="S732" s="5">
        <f>X715</f>
        <v>1.4999999999999999E-2</v>
      </c>
      <c r="AF732" s="19"/>
    </row>
    <row r="733" spans="1:32" s="5" customFormat="1" ht="13.6" customHeight="1" x14ac:dyDescent="0.3">
      <c r="A733" s="18"/>
      <c r="B733" s="18"/>
      <c r="Q733" s="5" t="str">
        <f>Q716</f>
        <v>После 5 циклов В-П-О</v>
      </c>
      <c r="R733" s="5">
        <f>V716</f>
        <v>1.5</v>
      </c>
      <c r="S733" s="5">
        <f>X716</f>
        <v>6.0000000000000001E-3</v>
      </c>
      <c r="AF733" s="19"/>
    </row>
    <row r="734" spans="1:32" s="5" customFormat="1" ht="13.6" customHeight="1" x14ac:dyDescent="0.3">
      <c r="A734" s="18"/>
      <c r="B734" s="18"/>
      <c r="Q734" s="5" t="str">
        <f>Q717</f>
        <v>После 10 циклов В-П-О</v>
      </c>
      <c r="R734" s="5">
        <f>V717</f>
        <v>1.6</v>
      </c>
      <c r="S734" s="5">
        <f>X717</f>
        <v>6.0000000000000001E-3</v>
      </c>
      <c r="AF734" s="19"/>
    </row>
    <row r="735" spans="1:32" s="5" customFormat="1" ht="13.6" customHeight="1" x14ac:dyDescent="0.3">
      <c r="A735" s="18"/>
      <c r="B735" s="18"/>
      <c r="R735" s="17">
        <f>Y717</f>
        <v>1</v>
      </c>
      <c r="S735" s="5">
        <f>Z717</f>
        <v>3.0000000000000001E-3</v>
      </c>
      <c r="AF735" s="19"/>
    </row>
    <row r="736" spans="1:32" s="5" customFormat="1" ht="13.6" customHeight="1" x14ac:dyDescent="0.3">
      <c r="A736" s="18"/>
      <c r="B736" s="18"/>
      <c r="Q736" s="5" t="str">
        <f>Q718</f>
        <v>После 24 циклов В-П-О</v>
      </c>
      <c r="R736" s="5">
        <f>V718</f>
        <v>0.9</v>
      </c>
      <c r="S736" s="5">
        <f>X718</f>
        <v>3.0000000000000001E-3</v>
      </c>
      <c r="AF736" s="19"/>
    </row>
    <row r="737" spans="1:67" s="5" customFormat="1" ht="13.6" customHeight="1" x14ac:dyDescent="0.3">
      <c r="A737" s="18"/>
      <c r="B737" s="18"/>
      <c r="R737" s="17">
        <f>Y718</f>
        <v>0.5</v>
      </c>
      <c r="S737" s="5">
        <f>Z718</f>
        <v>2E-3</v>
      </c>
      <c r="AF737" s="19"/>
      <c r="AJ737" s="5" t="s">
        <v>611</v>
      </c>
    </row>
    <row r="738" spans="1:67" s="5" customFormat="1" ht="13.6" customHeight="1" x14ac:dyDescent="0.3">
      <c r="A738" s="18"/>
      <c r="B738" s="18"/>
      <c r="Q738" s="93" t="s">
        <v>609</v>
      </c>
      <c r="R738" s="5" t="s">
        <v>576</v>
      </c>
      <c r="S738" s="5" t="s">
        <v>38</v>
      </c>
      <c r="T738" s="5" t="s">
        <v>39</v>
      </c>
      <c r="U738" s="5" t="s">
        <v>592</v>
      </c>
      <c r="V738" s="5" t="s">
        <v>41</v>
      </c>
      <c r="W738" s="5" t="s">
        <v>575</v>
      </c>
      <c r="X738" s="5" t="s">
        <v>593</v>
      </c>
      <c r="Y738" s="5" t="s">
        <v>594</v>
      </c>
      <c r="Z738" s="5" t="s">
        <v>593</v>
      </c>
      <c r="AF738" s="19"/>
    </row>
    <row r="739" spans="1:67" s="5" customFormat="1" ht="13.6" customHeight="1" x14ac:dyDescent="0.3">
      <c r="A739" s="18"/>
      <c r="B739" s="18"/>
      <c r="Q739" s="111" t="s">
        <v>564</v>
      </c>
      <c r="R739" s="105">
        <v>1.86</v>
      </c>
      <c r="S739" s="105">
        <v>0.78</v>
      </c>
      <c r="T739" s="105">
        <v>21.5</v>
      </c>
      <c r="U739" s="105">
        <v>-0.11</v>
      </c>
      <c r="V739" s="105">
        <v>14.2</v>
      </c>
      <c r="W739" s="107">
        <v>0.28000000000000003</v>
      </c>
      <c r="X739" s="105">
        <v>6.6000000000000003E-2</v>
      </c>
      <c r="Y739" s="102" t="s">
        <v>570</v>
      </c>
      <c r="Z739" s="105" t="s">
        <v>570</v>
      </c>
      <c r="AF739" s="19"/>
    </row>
    <row r="740" spans="1:67" s="5" customFormat="1" ht="13.6" customHeight="1" x14ac:dyDescent="0.3">
      <c r="A740" s="18"/>
      <c r="B740" s="18"/>
      <c r="Q740" s="100" t="s">
        <v>565</v>
      </c>
      <c r="R740" s="100">
        <v>1.89</v>
      </c>
      <c r="S740" s="100">
        <v>0.86</v>
      </c>
      <c r="T740" s="100">
        <v>31.9</v>
      </c>
      <c r="U740" s="100">
        <v>0.16</v>
      </c>
      <c r="V740" s="100">
        <v>10.7</v>
      </c>
      <c r="W740" s="100">
        <v>0.34</v>
      </c>
      <c r="X740" s="100">
        <v>4.8000000000000001E-2</v>
      </c>
      <c r="Y740" s="100" t="s">
        <v>570</v>
      </c>
      <c r="Z740" s="100" t="s">
        <v>570</v>
      </c>
      <c r="AF740" s="19"/>
    </row>
    <row r="741" spans="1:67" s="5" customFormat="1" ht="13.6" customHeight="1" x14ac:dyDescent="0.3">
      <c r="A741" s="18"/>
      <c r="B741" s="18"/>
      <c r="Q741" s="100" t="s">
        <v>566</v>
      </c>
      <c r="R741" s="100">
        <v>1.84</v>
      </c>
      <c r="S741" s="100">
        <v>0.95</v>
      </c>
      <c r="T741" s="100">
        <v>35.4</v>
      </c>
      <c r="U741" s="100">
        <v>0.46</v>
      </c>
      <c r="V741" s="100">
        <v>7.7</v>
      </c>
      <c r="W741" s="100">
        <v>0.37</v>
      </c>
      <c r="X741" s="100">
        <v>4.2000000000000003E-2</v>
      </c>
      <c r="Y741" s="100" t="s">
        <v>570</v>
      </c>
      <c r="Z741" s="100" t="s">
        <v>570</v>
      </c>
      <c r="AF741" s="19"/>
    </row>
    <row r="742" spans="1:67" s="5" customFormat="1" ht="13.6" customHeight="1" x14ac:dyDescent="0.3">
      <c r="A742" s="18"/>
      <c r="B742" s="18"/>
      <c r="Q742" s="100" t="s">
        <v>567</v>
      </c>
      <c r="R742" s="100">
        <v>1.81</v>
      </c>
      <c r="S742" s="100">
        <v>1.03</v>
      </c>
      <c r="T742" s="100">
        <v>38.200000000000003</v>
      </c>
      <c r="U742" s="100">
        <v>0.62</v>
      </c>
      <c r="V742" s="100">
        <v>4.7</v>
      </c>
      <c r="W742" s="100">
        <v>0.39</v>
      </c>
      <c r="X742" s="100">
        <v>2.5999999999999999E-2</v>
      </c>
      <c r="Y742" s="100" t="s">
        <v>570</v>
      </c>
      <c r="Z742" s="100" t="s">
        <v>570</v>
      </c>
      <c r="AF742" s="19"/>
    </row>
    <row r="743" spans="1:67" s="5" customFormat="1" ht="13.6" customHeight="1" x14ac:dyDescent="0.3">
      <c r="A743" s="18"/>
      <c r="B743" s="18"/>
      <c r="Q743" s="100" t="s">
        <v>568</v>
      </c>
      <c r="R743" s="100">
        <v>1.78</v>
      </c>
      <c r="S743" s="100">
        <v>1.1000000000000001</v>
      </c>
      <c r="T743" s="100">
        <v>40.5</v>
      </c>
      <c r="U743" s="100">
        <v>0.74</v>
      </c>
      <c r="V743" s="100">
        <v>4.7</v>
      </c>
      <c r="W743" s="100">
        <v>0.41</v>
      </c>
      <c r="X743" s="100">
        <v>2.5000000000000001E-2</v>
      </c>
      <c r="Y743" s="100">
        <v>3.9</v>
      </c>
      <c r="Z743" s="100">
        <v>2.1999999999999999E-2</v>
      </c>
      <c r="AF743" s="19"/>
    </row>
    <row r="744" spans="1:67" s="5" customFormat="1" ht="13.6" customHeight="1" x14ac:dyDescent="0.3">
      <c r="A744" s="18"/>
      <c r="B744" s="18"/>
      <c r="Q744" s="100" t="s">
        <v>569</v>
      </c>
      <c r="R744" s="100">
        <v>1.78</v>
      </c>
      <c r="S744" s="100">
        <v>1.1100000000000001</v>
      </c>
      <c r="T744" s="100">
        <v>41.5</v>
      </c>
      <c r="U744" s="100">
        <v>0.79</v>
      </c>
      <c r="V744" s="100">
        <v>4</v>
      </c>
      <c r="W744" s="100">
        <v>0.41</v>
      </c>
      <c r="X744" s="100">
        <v>2.3E-2</v>
      </c>
      <c r="Y744" s="100">
        <v>3.1</v>
      </c>
      <c r="Z744" s="100">
        <v>1.9E-2</v>
      </c>
      <c r="AF744" s="19"/>
    </row>
    <row r="745" spans="1:67" s="5" customFormat="1" ht="13.6" customHeight="1" x14ac:dyDescent="0.3">
      <c r="A745" s="18"/>
      <c r="B745" s="18"/>
      <c r="Q745" s="100" t="s">
        <v>569</v>
      </c>
      <c r="R745" s="100" t="e">
        <f t="shared" ref="R745:Z745" si="272">INDEX($A$398:$GY$413,$Q569,R$601)</f>
        <v>#VALUE!</v>
      </c>
      <c r="S745" s="100" t="e">
        <f t="shared" si="272"/>
        <v>#VALUE!</v>
      </c>
      <c r="T745" s="100" t="e">
        <f t="shared" si="272"/>
        <v>#VALUE!</v>
      </c>
      <c r="U745" s="100" t="e">
        <f t="shared" si="272"/>
        <v>#VALUE!</v>
      </c>
      <c r="V745" s="100" t="e">
        <f t="shared" si="272"/>
        <v>#VALUE!</v>
      </c>
      <c r="W745" s="100" t="e">
        <f t="shared" si="272"/>
        <v>#VALUE!</v>
      </c>
      <c r="X745" s="100" t="e">
        <f t="shared" si="272"/>
        <v>#VALUE!</v>
      </c>
      <c r="Y745" s="100" t="e">
        <f t="shared" si="272"/>
        <v>#VALUE!</v>
      </c>
      <c r="Z745" s="100" t="e">
        <f t="shared" si="272"/>
        <v>#VALUE!</v>
      </c>
      <c r="AF745" s="19"/>
    </row>
    <row r="746" spans="1:67" s="5" customFormat="1" ht="13.6" customHeight="1" x14ac:dyDescent="0.3">
      <c r="A746" s="18"/>
      <c r="B746" s="18"/>
      <c r="Q746" s="93"/>
      <c r="AF746" s="19"/>
      <c r="AK746" s="5" t="s">
        <v>591</v>
      </c>
      <c r="AM746" s="5" t="s">
        <v>595</v>
      </c>
      <c r="AO746" s="5" t="s">
        <v>596</v>
      </c>
      <c r="AQ746" s="5" t="s">
        <v>597</v>
      </c>
      <c r="AS746" s="5" t="s">
        <v>598</v>
      </c>
      <c r="AU746" s="5" t="s">
        <v>599</v>
      </c>
      <c r="AW746" s="5" t="s">
        <v>600</v>
      </c>
      <c r="AY746" s="5" t="s">
        <v>601</v>
      </c>
      <c r="BA746" s="5" t="s">
        <v>602</v>
      </c>
      <c r="BC746" s="5" t="s">
        <v>603</v>
      </c>
      <c r="BE746" s="5" t="s">
        <v>604</v>
      </c>
      <c r="BG746" s="5" t="s">
        <v>605</v>
      </c>
      <c r="BI746" s="5" t="s">
        <v>606</v>
      </c>
      <c r="BK746" s="5" t="s">
        <v>607</v>
      </c>
      <c r="BM746" s="5" t="s">
        <v>608</v>
      </c>
      <c r="BO746" s="5" t="s">
        <v>609</v>
      </c>
    </row>
    <row r="747" spans="1:67" s="5" customFormat="1" ht="13.6" customHeight="1" x14ac:dyDescent="0.3">
      <c r="A747" s="18"/>
      <c r="B747" s="18"/>
      <c r="Q747" s="93"/>
      <c r="AF747" s="19"/>
      <c r="AJ747" s="5" t="s">
        <v>582</v>
      </c>
      <c r="AK747" s="5">
        <v>22.5</v>
      </c>
      <c r="AM747" s="5">
        <v>13.4</v>
      </c>
      <c r="AO747" s="5">
        <v>4.9000000000000004</v>
      </c>
      <c r="AQ747" s="5">
        <v>13.7</v>
      </c>
      <c r="AS747" s="5">
        <v>19.3</v>
      </c>
      <c r="AU747" s="5">
        <v>27.1</v>
      </c>
      <c r="AW747" s="5">
        <v>12.9</v>
      </c>
      <c r="AY747" s="5">
        <v>28.7</v>
      </c>
      <c r="BA747" s="5">
        <v>16.5</v>
      </c>
      <c r="BC747" s="5">
        <v>20.2</v>
      </c>
      <c r="BE747" s="5">
        <v>26.4</v>
      </c>
      <c r="BG747" s="5">
        <v>18.8</v>
      </c>
      <c r="BI747" s="5">
        <v>9.6</v>
      </c>
      <c r="BK747" s="5">
        <v>14.7</v>
      </c>
      <c r="BM747" s="5">
        <v>4.5</v>
      </c>
      <c r="BO747" s="5">
        <v>14.2</v>
      </c>
    </row>
    <row r="748" spans="1:67" s="5" customFormat="1" ht="13.6" customHeight="1" x14ac:dyDescent="0.3">
      <c r="A748" s="18"/>
      <c r="B748" s="18"/>
      <c r="Q748" s="93"/>
      <c r="AF748" s="19"/>
      <c r="AJ748" s="5" t="s">
        <v>583</v>
      </c>
      <c r="AK748" s="5">
        <v>4.8</v>
      </c>
      <c r="AM748" s="5">
        <v>6.3</v>
      </c>
      <c r="AO748" s="5">
        <v>4.4000000000000004</v>
      </c>
      <c r="AQ748" s="5">
        <v>12.9</v>
      </c>
      <c r="AS748" s="5">
        <v>15.2</v>
      </c>
      <c r="AU748" s="5">
        <v>22.1</v>
      </c>
      <c r="AW748" s="5">
        <v>10.199999999999999</v>
      </c>
      <c r="AY748" s="5">
        <v>23.7</v>
      </c>
      <c r="BA748" s="5">
        <v>15</v>
      </c>
      <c r="BC748" s="5">
        <v>16</v>
      </c>
      <c r="BE748" s="5">
        <v>23.9</v>
      </c>
      <c r="BG748" s="5">
        <v>15.8</v>
      </c>
      <c r="BI748" s="5">
        <v>8.8000000000000007</v>
      </c>
      <c r="BK748" s="5">
        <v>11.8</v>
      </c>
      <c r="BM748" s="5">
        <v>4.7</v>
      </c>
      <c r="BO748" s="5">
        <v>10.7</v>
      </c>
    </row>
    <row r="749" spans="1:67" s="5" customFormat="1" ht="13.6" customHeight="1" x14ac:dyDescent="0.3">
      <c r="A749" s="18"/>
      <c r="B749" s="18"/>
      <c r="Q749" s="93"/>
      <c r="AF749" s="19"/>
      <c r="AJ749" s="5">
        <v>3</v>
      </c>
      <c r="AK749" s="5">
        <v>3.2</v>
      </c>
      <c r="AM749" s="5">
        <v>3.9</v>
      </c>
      <c r="AO749" s="5">
        <v>3.9</v>
      </c>
      <c r="AQ749" s="5">
        <v>10.5</v>
      </c>
      <c r="AS749" s="5">
        <v>10.5</v>
      </c>
      <c r="AU749" s="5">
        <v>16.2</v>
      </c>
      <c r="AW749" s="5">
        <v>9</v>
      </c>
      <c r="AY749" s="5">
        <v>16.2</v>
      </c>
      <c r="BA749" s="5">
        <v>11.3</v>
      </c>
      <c r="BC749" s="5">
        <v>11.7</v>
      </c>
      <c r="BE749" s="5">
        <v>19</v>
      </c>
      <c r="BG749" s="5">
        <v>15.1</v>
      </c>
      <c r="BI749" s="5">
        <v>6.9</v>
      </c>
      <c r="BK749" s="5">
        <v>9.1999999999999993</v>
      </c>
      <c r="BM749" s="5">
        <v>3.7</v>
      </c>
      <c r="BO749" s="5">
        <v>7.7</v>
      </c>
    </row>
    <row r="750" spans="1:67" s="5" customFormat="1" ht="13.6" customHeight="1" x14ac:dyDescent="0.3">
      <c r="A750" s="18"/>
      <c r="B750" s="18"/>
      <c r="AF750" s="19"/>
      <c r="AJ750" s="5">
        <v>5</v>
      </c>
      <c r="AK750" s="5">
        <v>1.5</v>
      </c>
      <c r="AM750" s="5">
        <v>1.9</v>
      </c>
      <c r="AO750" s="5">
        <v>2.7</v>
      </c>
      <c r="AQ750" s="5">
        <v>4.4000000000000004</v>
      </c>
      <c r="AS750" s="5">
        <v>4.4000000000000004</v>
      </c>
      <c r="AU750" s="5">
        <v>5.4</v>
      </c>
      <c r="AW750" s="5">
        <v>5.7</v>
      </c>
      <c r="AY750" s="5">
        <v>7.7</v>
      </c>
      <c r="BA750" s="5">
        <v>6.9</v>
      </c>
      <c r="BC750" s="5">
        <v>7.4</v>
      </c>
      <c r="BE750" s="5">
        <v>8.8000000000000007</v>
      </c>
      <c r="BG750" s="5">
        <v>9.8000000000000007</v>
      </c>
      <c r="BI750" s="5">
        <v>2.4</v>
      </c>
      <c r="BK750" s="5">
        <v>3.5</v>
      </c>
      <c r="BM750" s="5">
        <v>2.1</v>
      </c>
      <c r="BO750" s="5">
        <v>4.7</v>
      </c>
    </row>
    <row r="751" spans="1:67" s="5" customFormat="1" ht="13.6" customHeight="1" x14ac:dyDescent="0.3">
      <c r="A751" s="18"/>
      <c r="B751" s="18"/>
      <c r="AF751" s="19"/>
      <c r="AJ751" s="5">
        <v>10</v>
      </c>
      <c r="AK751" s="5">
        <v>1.6</v>
      </c>
      <c r="AM751" s="5">
        <v>1.9</v>
      </c>
      <c r="AO751" s="5">
        <v>2.7</v>
      </c>
      <c r="AQ751" s="5">
        <v>4.4000000000000004</v>
      </c>
      <c r="AS751" s="5">
        <v>4.3</v>
      </c>
      <c r="AU751" s="5">
        <v>5.5</v>
      </c>
      <c r="AW751" s="5">
        <v>5.6</v>
      </c>
      <c r="AY751" s="5">
        <v>7.5</v>
      </c>
      <c r="BA751" s="5">
        <v>6.7</v>
      </c>
      <c r="BC751" s="5">
        <v>7.5</v>
      </c>
      <c r="BE751" s="5">
        <v>8.6999999999999993</v>
      </c>
      <c r="BG751" s="5">
        <v>9.8000000000000007</v>
      </c>
      <c r="BI751" s="5">
        <v>2.5</v>
      </c>
      <c r="BK751" s="5">
        <v>3.6</v>
      </c>
      <c r="BM751" s="5">
        <v>2.1</v>
      </c>
      <c r="BO751" s="5">
        <v>4.7</v>
      </c>
    </row>
    <row r="752" spans="1:67" s="5" customFormat="1" ht="13.6" customHeight="1" x14ac:dyDescent="0.3">
      <c r="A752" s="18"/>
      <c r="B752" s="18"/>
      <c r="AF752" s="19"/>
      <c r="AJ752" s="5" t="s">
        <v>610</v>
      </c>
      <c r="AK752" s="5">
        <v>1</v>
      </c>
      <c r="AM752" s="5">
        <v>1.2</v>
      </c>
      <c r="AO752" s="5">
        <v>2.1</v>
      </c>
      <c r="AQ752" s="5">
        <v>3.4</v>
      </c>
      <c r="AS752" s="5">
        <v>3.1</v>
      </c>
      <c r="AU752" s="5">
        <v>4.0999999999999996</v>
      </c>
      <c r="AW752" s="5">
        <v>4.9000000000000004</v>
      </c>
      <c r="AY752" s="5">
        <v>5.9</v>
      </c>
      <c r="BA752" s="5">
        <v>4.9000000000000004</v>
      </c>
      <c r="BC752" s="5">
        <v>6.1</v>
      </c>
      <c r="BE752" s="5">
        <v>7</v>
      </c>
      <c r="BG752" s="5">
        <v>8.4</v>
      </c>
      <c r="BI752" s="5">
        <v>1.8</v>
      </c>
      <c r="BK752" s="5">
        <v>2.6</v>
      </c>
      <c r="BM752" s="5">
        <v>1.4</v>
      </c>
      <c r="BO752" s="5">
        <v>3.9</v>
      </c>
    </row>
    <row r="753" spans="1:67" s="5" customFormat="1" ht="13.6" customHeight="1" x14ac:dyDescent="0.3">
      <c r="A753" s="18"/>
      <c r="B753" s="18"/>
      <c r="AF753" s="19"/>
      <c r="AJ753" s="5">
        <v>24</v>
      </c>
      <c r="AK753" s="5">
        <v>0.9</v>
      </c>
      <c r="AM753" s="5">
        <v>1.6</v>
      </c>
      <c r="AO753" s="5">
        <v>2.7</v>
      </c>
      <c r="AQ753" s="5">
        <v>4</v>
      </c>
      <c r="AS753" s="5">
        <v>3.4</v>
      </c>
      <c r="AU753" s="5">
        <v>4.5999999999999996</v>
      </c>
      <c r="AW753" s="5">
        <v>5.4</v>
      </c>
      <c r="AY753" s="5">
        <v>6.8</v>
      </c>
      <c r="BA753" s="5">
        <v>6.7</v>
      </c>
      <c r="BC753" s="5">
        <v>7</v>
      </c>
      <c r="BE753" s="5">
        <v>8.4</v>
      </c>
      <c r="BG753" s="5">
        <v>9.6999999999999993</v>
      </c>
      <c r="BI753" s="5">
        <v>2</v>
      </c>
      <c r="BK753" s="5">
        <v>2.8</v>
      </c>
      <c r="BM753" s="5">
        <v>1.8</v>
      </c>
      <c r="BO753" s="5">
        <v>4</v>
      </c>
    </row>
    <row r="754" spans="1:67" s="5" customFormat="1" ht="13.6" customHeight="1" x14ac:dyDescent="0.3">
      <c r="A754" s="18"/>
      <c r="B754" s="18"/>
      <c r="AF754" s="19"/>
      <c r="AJ754" s="5" t="s">
        <v>588</v>
      </c>
      <c r="AK754" s="5">
        <v>0.5</v>
      </c>
      <c r="AM754" s="5">
        <v>1</v>
      </c>
      <c r="AO754" s="5">
        <v>1.9</v>
      </c>
      <c r="AQ754" s="5">
        <v>2.9</v>
      </c>
      <c r="AS754" s="5">
        <v>2.4</v>
      </c>
      <c r="AU754" s="5">
        <v>3.2</v>
      </c>
      <c r="AW754" s="5">
        <v>4.3</v>
      </c>
      <c r="AY754" s="5">
        <v>5.2</v>
      </c>
      <c r="BA754" s="5">
        <v>4.7</v>
      </c>
      <c r="BC754" s="5">
        <v>5.4</v>
      </c>
      <c r="BE754" s="5">
        <v>6.4</v>
      </c>
      <c r="BG754" s="5">
        <v>8</v>
      </c>
      <c r="BI754" s="5">
        <v>1.3</v>
      </c>
      <c r="BK754" s="5">
        <v>2</v>
      </c>
      <c r="BM754" s="5">
        <v>1.1000000000000001</v>
      </c>
      <c r="BO754" s="5">
        <v>3.1</v>
      </c>
    </row>
    <row r="755" spans="1:67" s="5" customFormat="1" ht="13.6" customHeight="1" x14ac:dyDescent="0.3">
      <c r="A755" s="18"/>
      <c r="B755" s="18"/>
      <c r="R755" s="5" t="str">
        <f>Q738</f>
        <v>ИГЭ - 1a_t</v>
      </c>
      <c r="AF755" s="19"/>
    </row>
    <row r="756" spans="1:67" s="5" customFormat="1" ht="13.6" customHeight="1" x14ac:dyDescent="0.3">
      <c r="A756" s="18"/>
      <c r="B756" s="18"/>
      <c r="Q756" s="5" t="str">
        <f>Q739</f>
        <v>Природная влажность</v>
      </c>
      <c r="R756" s="5">
        <f>V739</f>
        <v>14.2</v>
      </c>
      <c r="S756" s="5">
        <f>X739</f>
        <v>6.6000000000000003E-2</v>
      </c>
      <c r="AF756" s="19"/>
    </row>
    <row r="757" spans="1:67" s="5" customFormat="1" ht="13.6" customHeight="1" x14ac:dyDescent="0.3">
      <c r="A757" s="18"/>
      <c r="B757" s="18"/>
      <c r="Q757" s="5" t="str">
        <f>Q740</f>
        <v>Водонасыщенное состояние</v>
      </c>
      <c r="R757" s="5">
        <f>V740</f>
        <v>10.7</v>
      </c>
      <c r="S757" s="5">
        <f>X740</f>
        <v>4.8000000000000001E-2</v>
      </c>
      <c r="AF757" s="19"/>
    </row>
    <row r="758" spans="1:67" s="5" customFormat="1" ht="13.6" customHeight="1" x14ac:dyDescent="0.3">
      <c r="A758" s="18"/>
      <c r="B758" s="18"/>
      <c r="Q758" s="5" t="str">
        <f>Q741</f>
        <v>После 3 циклов В-П-О</v>
      </c>
      <c r="R758" s="5">
        <f>V741</f>
        <v>7.7</v>
      </c>
      <c r="S758" s="5">
        <f>X741</f>
        <v>4.2000000000000003E-2</v>
      </c>
      <c r="AF758" s="19"/>
      <c r="AK758" s="5">
        <v>8.2000000000000003E-2</v>
      </c>
      <c r="AM758" s="5">
        <v>4.9000000000000002E-2</v>
      </c>
      <c r="AO758" s="5">
        <v>0.02</v>
      </c>
      <c r="AQ758" s="5">
        <v>5.5E-2</v>
      </c>
      <c r="AS758" s="5">
        <v>0.115</v>
      </c>
      <c r="AU758" s="5">
        <v>0.15</v>
      </c>
      <c r="AW758" s="5">
        <v>6.8000000000000005E-2</v>
      </c>
      <c r="AY758" s="5">
        <v>0.17399999999999999</v>
      </c>
      <c r="BA758" s="5">
        <v>0.09</v>
      </c>
      <c r="BC758" s="5">
        <v>0.11</v>
      </c>
      <c r="BE758" s="5">
        <v>0.16200000000000001</v>
      </c>
      <c r="BG758" s="5">
        <v>9.4E-2</v>
      </c>
      <c r="BI758" s="5">
        <v>4.2999999999999997E-2</v>
      </c>
      <c r="BK758" s="5">
        <v>6.2E-2</v>
      </c>
      <c r="BM758" s="5">
        <v>1.7000000000000001E-2</v>
      </c>
      <c r="BO758" s="5">
        <v>6.6000000000000003E-2</v>
      </c>
    </row>
    <row r="759" spans="1:67" s="5" customFormat="1" ht="13.6" customHeight="1" x14ac:dyDescent="0.3">
      <c r="A759" s="18"/>
      <c r="B759" s="18"/>
      <c r="Q759" s="5" t="str">
        <f>Q742</f>
        <v>После 5 циклов В-П-О</v>
      </c>
      <c r="R759" s="5">
        <f>V742</f>
        <v>4.7</v>
      </c>
      <c r="S759" s="5">
        <f>X742</f>
        <v>2.5999999999999999E-2</v>
      </c>
      <c r="AF759" s="19"/>
      <c r="AK759" s="5">
        <v>2.1999999999999999E-2</v>
      </c>
      <c r="AM759" s="5">
        <v>2.3E-2</v>
      </c>
      <c r="AO759" s="5">
        <v>1.7000000000000001E-2</v>
      </c>
      <c r="AQ759" s="5">
        <v>5.1999999999999998E-2</v>
      </c>
      <c r="AS759" s="5">
        <v>7.6999999999999999E-2</v>
      </c>
      <c r="AU759" s="5">
        <v>0.125</v>
      </c>
      <c r="AW759" s="5">
        <v>0.05</v>
      </c>
      <c r="AY759" s="5">
        <v>0.154</v>
      </c>
      <c r="BA759" s="5">
        <v>6.9000000000000006E-2</v>
      </c>
      <c r="BC759" s="5">
        <v>0.09</v>
      </c>
      <c r="BE759" s="5">
        <v>0.14599999999999999</v>
      </c>
      <c r="BG759" s="5">
        <v>7.9000000000000001E-2</v>
      </c>
      <c r="BI759" s="5">
        <v>3.4000000000000002E-2</v>
      </c>
      <c r="BK759" s="5">
        <v>0.05</v>
      </c>
      <c r="BM759" s="5">
        <v>1.6E-2</v>
      </c>
      <c r="BO759" s="5">
        <v>4.8000000000000001E-2</v>
      </c>
    </row>
    <row r="760" spans="1:67" s="5" customFormat="1" ht="13.6" customHeight="1" x14ac:dyDescent="0.3">
      <c r="A760" s="18"/>
      <c r="B760" s="18"/>
      <c r="Q760" s="5" t="str">
        <f>Q743</f>
        <v>После 10 циклов В-П-О</v>
      </c>
      <c r="R760" s="5">
        <f>V743</f>
        <v>4.7</v>
      </c>
      <c r="S760" s="5">
        <f>X743</f>
        <v>2.5000000000000001E-2</v>
      </c>
      <c r="AF760" s="19"/>
      <c r="AK760" s="5">
        <v>1.4999999999999999E-2</v>
      </c>
      <c r="AM760" s="5">
        <v>1.7000000000000001E-2</v>
      </c>
      <c r="AO760" s="5">
        <v>1.4E-2</v>
      </c>
      <c r="AQ760" s="5">
        <v>4.1000000000000002E-2</v>
      </c>
      <c r="AS760" s="5">
        <v>0.05</v>
      </c>
      <c r="AU760" s="5">
        <v>7.2999999999999995E-2</v>
      </c>
      <c r="AW760" s="5">
        <v>4.1000000000000002E-2</v>
      </c>
      <c r="AY760" s="5">
        <v>8.7999999999999995E-2</v>
      </c>
      <c r="BA760" s="5">
        <v>4.9000000000000002E-2</v>
      </c>
      <c r="BC760" s="5">
        <v>5.8999999999999997E-2</v>
      </c>
      <c r="BE760" s="5">
        <v>8.4000000000000005E-2</v>
      </c>
      <c r="BG760" s="5">
        <v>6.7000000000000004E-2</v>
      </c>
      <c r="BI760" s="5">
        <v>2.5999999999999999E-2</v>
      </c>
      <c r="BK760" s="5">
        <v>3.9E-2</v>
      </c>
      <c r="BM760" s="5">
        <v>1.2999999999999999E-2</v>
      </c>
      <c r="BO760" s="5">
        <v>4.2000000000000003E-2</v>
      </c>
    </row>
    <row r="761" spans="1:67" s="5" customFormat="1" ht="13.6" customHeight="1" x14ac:dyDescent="0.3">
      <c r="A761" s="18"/>
      <c r="B761" s="18"/>
      <c r="R761" s="17">
        <f>Y743</f>
        <v>3.9</v>
      </c>
      <c r="S761" s="5">
        <f>Z743</f>
        <v>2.1999999999999999E-2</v>
      </c>
      <c r="AF761" s="19"/>
      <c r="AK761" s="5">
        <v>6.0000000000000001E-3</v>
      </c>
      <c r="AM761" s="5">
        <v>8.9999999999999993E-3</v>
      </c>
      <c r="AO761" s="5">
        <v>8.9999999999999993E-3</v>
      </c>
      <c r="AQ761" s="5">
        <v>1.7999999999999999E-2</v>
      </c>
      <c r="AS761" s="5">
        <v>0.02</v>
      </c>
      <c r="AU761" s="5">
        <v>0.02</v>
      </c>
      <c r="AW761" s="5">
        <v>2.9000000000000001E-2</v>
      </c>
      <c r="AY761" s="5">
        <v>3.4000000000000002E-2</v>
      </c>
      <c r="BA761" s="5">
        <v>3.1E-2</v>
      </c>
      <c r="BC761" s="5">
        <v>0.03</v>
      </c>
      <c r="BE761" s="5">
        <v>3.6999999999999998E-2</v>
      </c>
      <c r="BG761" s="5">
        <v>3.7999999999999999E-2</v>
      </c>
      <c r="BI761" s="5">
        <v>1.6E-2</v>
      </c>
      <c r="BK761" s="5">
        <v>0.02</v>
      </c>
      <c r="BM761" s="5">
        <v>8.9999999999999993E-3</v>
      </c>
      <c r="BO761" s="5">
        <v>2.5999999999999999E-2</v>
      </c>
    </row>
    <row r="762" spans="1:67" s="5" customFormat="1" ht="13.6" customHeight="1" x14ac:dyDescent="0.3">
      <c r="A762" s="18"/>
      <c r="B762" s="18"/>
      <c r="Q762" s="5" t="str">
        <f>Q744</f>
        <v>После 24 циклов В-П-О</v>
      </c>
      <c r="R762" s="5">
        <f>V744</f>
        <v>4</v>
      </c>
      <c r="S762" s="5">
        <f>X744</f>
        <v>2.3E-2</v>
      </c>
      <c r="AF762" s="19"/>
      <c r="AK762" s="5">
        <v>6.0000000000000001E-3</v>
      </c>
      <c r="AM762" s="5">
        <v>0.01</v>
      </c>
      <c r="AO762" s="5">
        <v>8.9999999999999993E-3</v>
      </c>
      <c r="AQ762" s="5">
        <v>1.7999999999999999E-2</v>
      </c>
      <c r="AS762" s="5">
        <v>2.1000000000000001E-2</v>
      </c>
      <c r="AU762" s="5">
        <v>0.02</v>
      </c>
      <c r="AW762" s="5">
        <v>2.9000000000000001E-2</v>
      </c>
      <c r="AY762" s="5">
        <v>3.4000000000000002E-2</v>
      </c>
      <c r="BA762" s="5">
        <v>3.2000000000000001E-2</v>
      </c>
      <c r="BC762" s="5">
        <v>0.03</v>
      </c>
      <c r="BE762" s="5">
        <v>3.5999999999999997E-2</v>
      </c>
      <c r="BG762" s="5">
        <v>3.7999999999999999E-2</v>
      </c>
      <c r="BI762" s="5">
        <v>1.6E-2</v>
      </c>
      <c r="BK762" s="5">
        <v>0.02</v>
      </c>
      <c r="BM762" s="5">
        <v>8.9999999999999993E-3</v>
      </c>
      <c r="BO762" s="5">
        <v>2.5000000000000001E-2</v>
      </c>
    </row>
    <row r="763" spans="1:67" s="5" customFormat="1" ht="13.6" customHeight="1" x14ac:dyDescent="0.3">
      <c r="A763" s="18"/>
      <c r="B763" s="18"/>
      <c r="R763" s="17">
        <f>Y744</f>
        <v>3.1</v>
      </c>
      <c r="S763" s="5">
        <f>Z744</f>
        <v>1.9E-2</v>
      </c>
      <c r="AF763" s="19"/>
      <c r="AK763" s="5">
        <v>3.0000000000000001E-3</v>
      </c>
      <c r="AM763" s="5">
        <v>7.0000000000000001E-3</v>
      </c>
      <c r="AO763" s="5">
        <v>6.0000000000000001E-3</v>
      </c>
      <c r="AQ763" s="5">
        <v>1.4999999999999999E-2</v>
      </c>
      <c r="AS763" s="5">
        <v>1.6E-2</v>
      </c>
      <c r="AU763" s="5">
        <v>1.2999999999999999E-2</v>
      </c>
      <c r="AW763" s="5">
        <v>2.3E-2</v>
      </c>
      <c r="AY763" s="5">
        <v>2.7E-2</v>
      </c>
      <c r="BA763" s="5">
        <v>2.4E-2</v>
      </c>
      <c r="BC763" s="5">
        <v>2.5999999999999999E-2</v>
      </c>
      <c r="BE763" s="5">
        <v>2.5000000000000001E-2</v>
      </c>
      <c r="BG763" s="5">
        <v>3.2000000000000001E-2</v>
      </c>
      <c r="BI763" s="5">
        <v>1.4999999999999999E-2</v>
      </c>
      <c r="BK763" s="5">
        <v>1.7000000000000001E-2</v>
      </c>
      <c r="BM763" s="5">
        <v>7.0000000000000001E-3</v>
      </c>
      <c r="BO763" s="5">
        <v>2.1999999999999999E-2</v>
      </c>
    </row>
    <row r="764" spans="1:67" s="5" customFormat="1" ht="13.6" customHeight="1" x14ac:dyDescent="0.3">
      <c r="A764" s="18"/>
      <c r="B764" s="18"/>
      <c r="AF764" s="19"/>
      <c r="AK764" s="5">
        <v>3.0000000000000001E-3</v>
      </c>
      <c r="AM764" s="5">
        <v>7.0000000000000001E-3</v>
      </c>
      <c r="AO764" s="5">
        <v>8.0000000000000002E-3</v>
      </c>
      <c r="AQ764" s="5">
        <v>1.4999999999999999E-2</v>
      </c>
      <c r="AS764" s="5">
        <v>1.4E-2</v>
      </c>
      <c r="AU764" s="5">
        <v>1.4999999999999999E-2</v>
      </c>
      <c r="AW764" s="5">
        <v>2.7E-2</v>
      </c>
      <c r="AY764" s="5">
        <v>2.5999999999999999E-2</v>
      </c>
      <c r="BA764" s="5">
        <v>2.8000000000000001E-2</v>
      </c>
      <c r="BC764" s="5">
        <v>2.7E-2</v>
      </c>
      <c r="BE764" s="5">
        <v>2.8000000000000001E-2</v>
      </c>
      <c r="BG764" s="5">
        <v>3.3000000000000002E-2</v>
      </c>
      <c r="BI764" s="5">
        <v>1.4E-2</v>
      </c>
      <c r="BK764" s="5">
        <v>1.7000000000000001E-2</v>
      </c>
      <c r="BM764" s="5">
        <v>7.0000000000000001E-3</v>
      </c>
      <c r="BO764" s="5">
        <v>2.3E-2</v>
      </c>
    </row>
    <row r="765" spans="1:67" s="5" customFormat="1" ht="13.6" customHeight="1" x14ac:dyDescent="0.3">
      <c r="A765" s="18"/>
      <c r="B765" s="18"/>
      <c r="AF765" s="19"/>
      <c r="AK765" s="5">
        <v>2E-3</v>
      </c>
      <c r="AM765" s="5">
        <v>5.0000000000000001E-3</v>
      </c>
      <c r="AO765" s="5">
        <v>5.0000000000000001E-3</v>
      </c>
      <c r="AQ765" s="5">
        <v>1.2999999999999999E-2</v>
      </c>
      <c r="AS765" s="5">
        <v>0.01</v>
      </c>
      <c r="AU765" s="5">
        <v>8.0000000000000002E-3</v>
      </c>
      <c r="AW765" s="5">
        <v>1.7999999999999999E-2</v>
      </c>
      <c r="AY765" s="5">
        <v>1.6E-2</v>
      </c>
      <c r="BA765" s="5">
        <v>0.02</v>
      </c>
      <c r="BC765" s="5">
        <v>2.1999999999999999E-2</v>
      </c>
      <c r="BE765" s="5">
        <v>2.1000000000000001E-2</v>
      </c>
      <c r="BG765" s="5">
        <v>2.9000000000000001E-2</v>
      </c>
      <c r="BI765" s="5">
        <v>1.2E-2</v>
      </c>
      <c r="BK765" s="5">
        <v>1.4E-2</v>
      </c>
      <c r="BM765" s="5">
        <v>5.0000000000000001E-3</v>
      </c>
      <c r="BO765" s="5">
        <v>1.9E-2</v>
      </c>
    </row>
    <row r="766" spans="1:67" s="5" customFormat="1" ht="13.6" customHeight="1" x14ac:dyDescent="0.3">
      <c r="A766" s="18"/>
      <c r="B766" s="18"/>
      <c r="AF766" s="19"/>
    </row>
    <row r="767" spans="1:67" s="5" customFormat="1" ht="13.6" customHeight="1" x14ac:dyDescent="0.3">
      <c r="A767" s="18"/>
      <c r="B767" s="18"/>
      <c r="AF767" s="19"/>
    </row>
    <row r="768" spans="1:67" s="5" customFormat="1" ht="13.6" customHeight="1" x14ac:dyDescent="0.3">
      <c r="A768" s="18"/>
      <c r="B768" s="18"/>
      <c r="AF768" s="19"/>
    </row>
    <row r="769" spans="1:32" s="5" customFormat="1" ht="13.6" customHeight="1" x14ac:dyDescent="0.3">
      <c r="A769" s="18"/>
      <c r="B769" s="18"/>
      <c r="AF769" s="19"/>
    </row>
    <row r="770" spans="1:32" s="5" customFormat="1" ht="13.6" customHeight="1" x14ac:dyDescent="0.3">
      <c r="A770" s="18"/>
      <c r="B770" s="18"/>
      <c r="AF770" s="19"/>
    </row>
    <row r="771" spans="1:32" s="5" customFormat="1" ht="13.6" customHeight="1" x14ac:dyDescent="0.3">
      <c r="A771" s="18"/>
      <c r="B771" s="18"/>
      <c r="AF771" s="19"/>
    </row>
    <row r="772" spans="1:32" s="5" customFormat="1" ht="13.6" customHeight="1" x14ac:dyDescent="0.3">
      <c r="A772" s="18"/>
      <c r="B772" s="18"/>
      <c r="AF772" s="19"/>
    </row>
    <row r="773" spans="1:32" s="5" customFormat="1" ht="13.6" customHeight="1" x14ac:dyDescent="0.3">
      <c r="A773" s="18"/>
      <c r="B773" s="18"/>
      <c r="AF773" s="19"/>
    </row>
    <row r="774" spans="1:32" s="5" customFormat="1" ht="13.6" customHeight="1" x14ac:dyDescent="0.3">
      <c r="A774" s="18"/>
      <c r="B774" s="18"/>
      <c r="AF774" s="19"/>
    </row>
    <row r="775" spans="1:32" s="5" customFormat="1" ht="13.6" customHeight="1" x14ac:dyDescent="0.3">
      <c r="A775" s="18"/>
      <c r="B775" s="18"/>
      <c r="AF775" s="19"/>
    </row>
    <row r="776" spans="1:32" s="5" customFormat="1" ht="13.6" customHeight="1" x14ac:dyDescent="0.3">
      <c r="A776" s="18"/>
      <c r="B776" s="18"/>
      <c r="AF776" s="19"/>
    </row>
    <row r="777" spans="1:32" s="5" customFormat="1" ht="13.6" customHeight="1" x14ac:dyDescent="0.3">
      <c r="A777" s="18"/>
      <c r="B777" s="18"/>
      <c r="AF777" s="19"/>
    </row>
    <row r="778" spans="1:32" s="5" customFormat="1" ht="13.6" customHeight="1" x14ac:dyDescent="0.3">
      <c r="A778" s="18"/>
      <c r="B778" s="18"/>
      <c r="AF778" s="19"/>
    </row>
    <row r="779" spans="1:32" s="5" customFormat="1" ht="13.6" customHeight="1" x14ac:dyDescent="0.3">
      <c r="A779" s="18"/>
      <c r="B779" s="18"/>
      <c r="AF779" s="19"/>
    </row>
    <row r="780" spans="1:32" s="5" customFormat="1" ht="13.6" customHeight="1" x14ac:dyDescent="0.3">
      <c r="A780" s="18"/>
      <c r="B780" s="18"/>
      <c r="AF780" s="19"/>
    </row>
    <row r="781" spans="1:32" s="5" customFormat="1" ht="13.6" customHeight="1" x14ac:dyDescent="0.3">
      <c r="A781" s="18"/>
      <c r="B781" s="18"/>
      <c r="AF781" s="19"/>
    </row>
    <row r="782" spans="1:32" s="5" customFormat="1" ht="13.6" customHeight="1" x14ac:dyDescent="0.3">
      <c r="A782" s="18"/>
      <c r="B782" s="18"/>
      <c r="AF782" s="19"/>
    </row>
    <row r="783" spans="1:32" s="5" customFormat="1" ht="13.6" customHeight="1" x14ac:dyDescent="0.3">
      <c r="A783" s="18"/>
      <c r="B783" s="18"/>
      <c r="AF783" s="19"/>
    </row>
    <row r="784" spans="1:32" s="5" customFormat="1" ht="13.6" customHeight="1" x14ac:dyDescent="0.3">
      <c r="A784" s="18"/>
      <c r="B784" s="18"/>
      <c r="AF784" s="19"/>
    </row>
    <row r="785" spans="1:32" s="5" customFormat="1" ht="13.6" customHeight="1" x14ac:dyDescent="0.3">
      <c r="A785" s="18"/>
      <c r="B785" s="18"/>
      <c r="AF785" s="19"/>
    </row>
    <row r="786" spans="1:32" s="5" customFormat="1" ht="13.6" customHeight="1" x14ac:dyDescent="0.3">
      <c r="A786" s="18"/>
      <c r="B786" s="18"/>
      <c r="AF786" s="19"/>
    </row>
    <row r="787" spans="1:32" s="5" customFormat="1" ht="13.6" customHeight="1" x14ac:dyDescent="0.3">
      <c r="A787" s="18"/>
      <c r="B787" s="18"/>
      <c r="AF787" s="19"/>
    </row>
    <row r="788" spans="1:32" s="5" customFormat="1" ht="13.6" customHeight="1" x14ac:dyDescent="0.3">
      <c r="A788" s="18"/>
      <c r="B788" s="18"/>
      <c r="AF788" s="19"/>
    </row>
    <row r="789" spans="1:32" s="5" customFormat="1" ht="13.6" customHeight="1" x14ac:dyDescent="0.3">
      <c r="A789" s="18"/>
      <c r="B789" s="18"/>
      <c r="AF789" s="19"/>
    </row>
    <row r="790" spans="1:32" s="5" customFormat="1" ht="13.6" customHeight="1" x14ac:dyDescent="0.3">
      <c r="A790" s="18"/>
      <c r="B790" s="18"/>
      <c r="AF790" s="19"/>
    </row>
    <row r="791" spans="1:32" s="5" customFormat="1" ht="13.6" customHeight="1" x14ac:dyDescent="0.3">
      <c r="A791" s="18"/>
      <c r="B791" s="18"/>
      <c r="AF791" s="19"/>
    </row>
    <row r="792" spans="1:32" s="5" customFormat="1" ht="13.6" customHeight="1" x14ac:dyDescent="0.3">
      <c r="A792" s="18"/>
      <c r="B792" s="18"/>
      <c r="AF792" s="19"/>
    </row>
    <row r="793" spans="1:32" s="5" customFormat="1" ht="13.6" customHeight="1" x14ac:dyDescent="0.3">
      <c r="A793" s="18"/>
      <c r="B793" s="18"/>
      <c r="AF793" s="19"/>
    </row>
    <row r="794" spans="1:32" s="5" customFormat="1" ht="13.6" customHeight="1" x14ac:dyDescent="0.3">
      <c r="A794" s="18"/>
      <c r="B794" s="18"/>
      <c r="AF794" s="19"/>
    </row>
    <row r="795" spans="1:32" s="5" customFormat="1" ht="13.6" customHeight="1" x14ac:dyDescent="0.3">
      <c r="A795" s="18"/>
      <c r="B795" s="18"/>
      <c r="AF795" s="19"/>
    </row>
    <row r="796" spans="1:32" s="5" customFormat="1" ht="13.6" customHeight="1" x14ac:dyDescent="0.3">
      <c r="A796" s="18"/>
      <c r="B796" s="18"/>
      <c r="AF796" s="19"/>
    </row>
    <row r="797" spans="1:32" s="5" customFormat="1" ht="13.6" customHeight="1" x14ac:dyDescent="0.3">
      <c r="A797" s="18"/>
      <c r="B797" s="18"/>
      <c r="AF797" s="19"/>
    </row>
    <row r="798" spans="1:32" s="5" customFormat="1" ht="13.6" customHeight="1" x14ac:dyDescent="0.3">
      <c r="A798" s="18"/>
      <c r="B798" s="18"/>
      <c r="AF798" s="19"/>
    </row>
    <row r="799" spans="1:32" s="5" customFormat="1" ht="13.6" customHeight="1" x14ac:dyDescent="0.3">
      <c r="A799" s="18"/>
      <c r="B799" s="18"/>
      <c r="AF799" s="19"/>
    </row>
    <row r="800" spans="1:32" s="5" customFormat="1" ht="13.6" customHeight="1" x14ac:dyDescent="0.3">
      <c r="A800" s="18"/>
      <c r="B800" s="18"/>
      <c r="AF800" s="19"/>
    </row>
    <row r="801" spans="1:32" s="5" customFormat="1" ht="13.6" customHeight="1" x14ac:dyDescent="0.3">
      <c r="A801" s="18"/>
      <c r="B801" s="18"/>
      <c r="AF801" s="19"/>
    </row>
    <row r="802" spans="1:32" s="5" customFormat="1" ht="13.6" customHeight="1" x14ac:dyDescent="0.3">
      <c r="A802" s="18"/>
      <c r="B802" s="18"/>
      <c r="AF802" s="19"/>
    </row>
    <row r="803" spans="1:32" s="5" customFormat="1" ht="13.6" customHeight="1" x14ac:dyDescent="0.3">
      <c r="A803" s="18"/>
      <c r="B803" s="18"/>
      <c r="AF803" s="19"/>
    </row>
    <row r="804" spans="1:32" s="5" customFormat="1" ht="13.6" customHeight="1" x14ac:dyDescent="0.3">
      <c r="A804" s="18"/>
      <c r="B804" s="18"/>
      <c r="AF804" s="19"/>
    </row>
    <row r="805" spans="1:32" s="5" customFormat="1" ht="13.6" customHeight="1" x14ac:dyDescent="0.3">
      <c r="A805" s="18"/>
      <c r="B805" s="18"/>
      <c r="AF805" s="19"/>
    </row>
    <row r="806" spans="1:32" s="5" customFormat="1" ht="13.6" customHeight="1" x14ac:dyDescent="0.3">
      <c r="A806" s="18"/>
      <c r="B806" s="18"/>
      <c r="AF806" s="19"/>
    </row>
    <row r="807" spans="1:32" s="5" customFormat="1" ht="13.6" customHeight="1" x14ac:dyDescent="0.3">
      <c r="A807" s="18"/>
      <c r="B807" s="18"/>
      <c r="AF807" s="19"/>
    </row>
    <row r="808" spans="1:32" s="5" customFormat="1" ht="13.6" customHeight="1" x14ac:dyDescent="0.3">
      <c r="A808" s="18"/>
      <c r="B808" s="18"/>
      <c r="AF808" s="19"/>
    </row>
    <row r="809" spans="1:32" s="5" customFormat="1" ht="13.6" customHeight="1" x14ac:dyDescent="0.3">
      <c r="A809" s="18"/>
      <c r="B809" s="18"/>
      <c r="AF809" s="19"/>
    </row>
    <row r="810" spans="1:32" s="5" customFormat="1" ht="13.6" customHeight="1" x14ac:dyDescent="0.3">
      <c r="A810" s="18"/>
      <c r="B810" s="18"/>
      <c r="AF810" s="19"/>
    </row>
    <row r="811" spans="1:32" s="5" customFormat="1" ht="13.6" customHeight="1" x14ac:dyDescent="0.3">
      <c r="A811" s="18"/>
      <c r="B811" s="18"/>
      <c r="AF811" s="19"/>
    </row>
    <row r="812" spans="1:32" s="5" customFormat="1" ht="13.6" customHeight="1" x14ac:dyDescent="0.3">
      <c r="A812" s="18"/>
      <c r="B812" s="18"/>
      <c r="AF812" s="19"/>
    </row>
    <row r="813" spans="1:32" s="5" customFormat="1" ht="13.6" customHeight="1" x14ac:dyDescent="0.3">
      <c r="A813" s="18"/>
      <c r="B813" s="18"/>
      <c r="AF813" s="19"/>
    </row>
    <row r="814" spans="1:32" s="5" customFormat="1" ht="13.6" customHeight="1" x14ac:dyDescent="0.3">
      <c r="A814" s="18"/>
      <c r="B814" s="18"/>
      <c r="AF814" s="19"/>
    </row>
    <row r="815" spans="1:32" s="5" customFormat="1" ht="13.6" customHeight="1" x14ac:dyDescent="0.3">
      <c r="A815" s="18"/>
      <c r="B815" s="18"/>
      <c r="AF815" s="19"/>
    </row>
    <row r="816" spans="1:32" s="5" customFormat="1" ht="13.6" customHeight="1" x14ac:dyDescent="0.3">
      <c r="A816" s="18"/>
      <c r="B816" s="18"/>
      <c r="AF816" s="19"/>
    </row>
    <row r="817" spans="1:32" s="5" customFormat="1" ht="13.6" customHeight="1" x14ac:dyDescent="0.3">
      <c r="A817" s="18"/>
      <c r="B817" s="18"/>
      <c r="AF817" s="19"/>
    </row>
    <row r="818" spans="1:32" s="5" customFormat="1" ht="13.6" customHeight="1" x14ac:dyDescent="0.3">
      <c r="A818" s="18"/>
      <c r="B818" s="18"/>
      <c r="AF818" s="19"/>
    </row>
    <row r="819" spans="1:32" s="5" customFormat="1" ht="13.6" customHeight="1" x14ac:dyDescent="0.3">
      <c r="A819" s="18"/>
      <c r="B819" s="18"/>
      <c r="AF819" s="19"/>
    </row>
    <row r="820" spans="1:32" s="5" customFormat="1" ht="13.6" customHeight="1" x14ac:dyDescent="0.3">
      <c r="A820" s="18"/>
      <c r="B820" s="18"/>
      <c r="AF820" s="19"/>
    </row>
    <row r="821" spans="1:32" s="5" customFormat="1" ht="13.6" customHeight="1" x14ac:dyDescent="0.3">
      <c r="A821" s="18"/>
      <c r="B821" s="18"/>
      <c r="AF821" s="19"/>
    </row>
    <row r="822" spans="1:32" s="5" customFormat="1" ht="13.6" customHeight="1" x14ac:dyDescent="0.3">
      <c r="A822" s="18"/>
      <c r="B822" s="18"/>
      <c r="AF822" s="19"/>
    </row>
    <row r="823" spans="1:32" s="5" customFormat="1" ht="13.6" customHeight="1" x14ac:dyDescent="0.3">
      <c r="A823" s="18"/>
      <c r="B823" s="18"/>
      <c r="AF823" s="19"/>
    </row>
    <row r="824" spans="1:32" s="5" customFormat="1" ht="13.6" customHeight="1" x14ac:dyDescent="0.3">
      <c r="A824" s="18"/>
      <c r="B824" s="18"/>
      <c r="AF824" s="19"/>
    </row>
    <row r="825" spans="1:32" s="5" customFormat="1" ht="13.6" customHeight="1" x14ac:dyDescent="0.3">
      <c r="A825" s="18"/>
      <c r="B825" s="18"/>
      <c r="AF825" s="19"/>
    </row>
    <row r="826" spans="1:32" s="5" customFormat="1" ht="13.6" customHeight="1" x14ac:dyDescent="0.3">
      <c r="A826" s="18"/>
      <c r="B826" s="18"/>
      <c r="AF826" s="19"/>
    </row>
    <row r="827" spans="1:32" s="5" customFormat="1" ht="13.6" customHeight="1" x14ac:dyDescent="0.3">
      <c r="A827" s="18"/>
      <c r="B827" s="18"/>
      <c r="AF827" s="19"/>
    </row>
    <row r="828" spans="1:32" s="5" customFormat="1" ht="13.6" customHeight="1" x14ac:dyDescent="0.3">
      <c r="A828" s="18"/>
      <c r="B828" s="18"/>
      <c r="AF828" s="19"/>
    </row>
    <row r="829" spans="1:32" s="5" customFormat="1" ht="13.6" customHeight="1" x14ac:dyDescent="0.3">
      <c r="A829" s="18"/>
      <c r="B829" s="18"/>
      <c r="AF829" s="19"/>
    </row>
    <row r="830" spans="1:32" s="5" customFormat="1" ht="13.6" customHeight="1" x14ac:dyDescent="0.3">
      <c r="A830" s="18"/>
      <c r="B830" s="18"/>
      <c r="AF830" s="19"/>
    </row>
    <row r="831" spans="1:32" s="5" customFormat="1" ht="13.6" customHeight="1" x14ac:dyDescent="0.3">
      <c r="A831" s="18"/>
      <c r="B831" s="18"/>
      <c r="AF831" s="19"/>
    </row>
    <row r="832" spans="1:32" s="5" customFormat="1" ht="13.6" customHeight="1" x14ac:dyDescent="0.3">
      <c r="A832" s="18"/>
      <c r="B832" s="18"/>
      <c r="AF832" s="19"/>
    </row>
    <row r="833" spans="1:32" s="5" customFormat="1" ht="13.6" customHeight="1" x14ac:dyDescent="0.3">
      <c r="A833" s="18"/>
      <c r="B833" s="18"/>
      <c r="AF833" s="19"/>
    </row>
    <row r="834" spans="1:32" s="5" customFormat="1" ht="13.6" customHeight="1" x14ac:dyDescent="0.3">
      <c r="A834" s="18"/>
      <c r="B834" s="18"/>
      <c r="AF834" s="19"/>
    </row>
    <row r="835" spans="1:32" s="5" customFormat="1" ht="13.6" customHeight="1" x14ac:dyDescent="0.3">
      <c r="A835" s="18"/>
      <c r="B835" s="18"/>
      <c r="AF835" s="19"/>
    </row>
    <row r="836" spans="1:32" s="5" customFormat="1" ht="13.6" customHeight="1" x14ac:dyDescent="0.3">
      <c r="A836" s="18"/>
      <c r="B836" s="18"/>
      <c r="AF836" s="19"/>
    </row>
    <row r="837" spans="1:32" s="5" customFormat="1" ht="13.6" customHeight="1" x14ac:dyDescent="0.3">
      <c r="A837" s="18"/>
      <c r="B837" s="18"/>
      <c r="AF837" s="19"/>
    </row>
    <row r="838" spans="1:32" s="5" customFormat="1" ht="13.6" customHeight="1" x14ac:dyDescent="0.3">
      <c r="A838" s="18"/>
      <c r="B838" s="18"/>
      <c r="AF838" s="19"/>
    </row>
    <row r="839" spans="1:32" s="5" customFormat="1" ht="13.6" customHeight="1" x14ac:dyDescent="0.3">
      <c r="A839" s="18"/>
      <c r="B839" s="18"/>
      <c r="AF839" s="19"/>
    </row>
    <row r="840" spans="1:32" s="5" customFormat="1" ht="13.6" customHeight="1" x14ac:dyDescent="0.3">
      <c r="A840" s="18"/>
      <c r="B840" s="18"/>
      <c r="AF840" s="19"/>
    </row>
    <row r="841" spans="1:32" s="5" customFormat="1" ht="13.6" customHeight="1" x14ac:dyDescent="0.3">
      <c r="A841" s="18"/>
      <c r="B841" s="18"/>
      <c r="AF841" s="19"/>
    </row>
    <row r="842" spans="1:32" s="5" customFormat="1" ht="13.6" customHeight="1" x14ac:dyDescent="0.3">
      <c r="A842" s="18"/>
      <c r="B842" s="18"/>
      <c r="AF842" s="19"/>
    </row>
    <row r="843" spans="1:32" s="5" customFormat="1" ht="13.6" customHeight="1" x14ac:dyDescent="0.3">
      <c r="A843" s="18"/>
      <c r="B843" s="18"/>
      <c r="AF843" s="19"/>
    </row>
    <row r="844" spans="1:32" s="5" customFormat="1" ht="13.6" customHeight="1" x14ac:dyDescent="0.3">
      <c r="A844" s="18"/>
      <c r="B844" s="18"/>
      <c r="AF844" s="19"/>
    </row>
    <row r="845" spans="1:32" s="5" customFormat="1" ht="13.6" customHeight="1" x14ac:dyDescent="0.3">
      <c r="A845" s="18"/>
      <c r="B845" s="18"/>
      <c r="AF845" s="19"/>
    </row>
    <row r="846" spans="1:32" s="5" customFormat="1" ht="13.6" customHeight="1" x14ac:dyDescent="0.3">
      <c r="A846" s="18"/>
      <c r="B846" s="18"/>
      <c r="AF846" s="19"/>
    </row>
    <row r="847" spans="1:32" s="5" customFormat="1" ht="13.6" customHeight="1" x14ac:dyDescent="0.3">
      <c r="A847" s="18"/>
      <c r="B847" s="18"/>
      <c r="AF847" s="19"/>
    </row>
    <row r="848" spans="1:32" s="5" customFormat="1" ht="13.6" customHeight="1" x14ac:dyDescent="0.3">
      <c r="A848" s="18"/>
      <c r="B848" s="18"/>
      <c r="AF848" s="19"/>
    </row>
    <row r="849" spans="1:32" s="5" customFormat="1" ht="13.6" customHeight="1" x14ac:dyDescent="0.3">
      <c r="A849" s="18"/>
      <c r="B849" s="18"/>
      <c r="AF849" s="19"/>
    </row>
    <row r="850" spans="1:32" s="5" customFormat="1" ht="13.6" customHeight="1" x14ac:dyDescent="0.3">
      <c r="A850" s="18"/>
      <c r="B850" s="18"/>
      <c r="AF850" s="19"/>
    </row>
    <row r="851" spans="1:32" s="5" customFormat="1" ht="13.6" customHeight="1" x14ac:dyDescent="0.3">
      <c r="A851" s="18"/>
      <c r="B851" s="18"/>
      <c r="AF851" s="19"/>
    </row>
    <row r="852" spans="1:32" s="5" customFormat="1" ht="13.6" customHeight="1" x14ac:dyDescent="0.3">
      <c r="A852" s="18"/>
      <c r="B852" s="18"/>
      <c r="AF852" s="19"/>
    </row>
    <row r="853" spans="1:32" s="5" customFormat="1" ht="13.6" customHeight="1" x14ac:dyDescent="0.3">
      <c r="A853" s="18"/>
      <c r="B853" s="18"/>
      <c r="AF853" s="19"/>
    </row>
    <row r="854" spans="1:32" s="5" customFormat="1" ht="13.6" customHeight="1" x14ac:dyDescent="0.3">
      <c r="A854" s="18"/>
      <c r="B854" s="18"/>
      <c r="AF854" s="19"/>
    </row>
    <row r="855" spans="1:32" s="5" customFormat="1" ht="13.6" customHeight="1" x14ac:dyDescent="0.3">
      <c r="A855" s="18"/>
      <c r="B855" s="18"/>
      <c r="AF855" s="19"/>
    </row>
    <row r="856" spans="1:32" s="5" customFormat="1" ht="13.6" customHeight="1" x14ac:dyDescent="0.3">
      <c r="A856" s="18"/>
      <c r="B856" s="18"/>
      <c r="AF856" s="19"/>
    </row>
    <row r="857" spans="1:32" s="5" customFormat="1" ht="13.6" customHeight="1" x14ac:dyDescent="0.3">
      <c r="A857" s="18"/>
      <c r="B857" s="18"/>
      <c r="AF857" s="19"/>
    </row>
    <row r="858" spans="1:32" s="5" customFormat="1" ht="13.6" customHeight="1" x14ac:dyDescent="0.3">
      <c r="A858" s="18"/>
      <c r="B858" s="18"/>
      <c r="AF858" s="19"/>
    </row>
    <row r="859" spans="1:32" s="5" customFormat="1" ht="13.6" customHeight="1" x14ac:dyDescent="0.3">
      <c r="A859" s="18"/>
      <c r="B859" s="18"/>
      <c r="AF859" s="19"/>
    </row>
    <row r="860" spans="1:32" s="5" customFormat="1" ht="13.6" customHeight="1" x14ac:dyDescent="0.3">
      <c r="A860" s="18"/>
      <c r="B860" s="18"/>
      <c r="AF860" s="19"/>
    </row>
    <row r="861" spans="1:32" s="5" customFormat="1" ht="13.6" customHeight="1" x14ac:dyDescent="0.3">
      <c r="A861" s="18"/>
      <c r="B861" s="18"/>
      <c r="AF861" s="19"/>
    </row>
    <row r="862" spans="1:32" s="5" customFormat="1" ht="13.6" customHeight="1" x14ac:dyDescent="0.3">
      <c r="A862" s="18"/>
      <c r="B862" s="18"/>
      <c r="AF862" s="19"/>
    </row>
    <row r="863" spans="1:32" s="5" customFormat="1" ht="13.6" customHeight="1" x14ac:dyDescent="0.3">
      <c r="A863" s="18"/>
      <c r="B863" s="18"/>
      <c r="AF863" s="19"/>
    </row>
    <row r="864" spans="1:32" s="5" customFormat="1" ht="13.6" customHeight="1" x14ac:dyDescent="0.3">
      <c r="A864" s="18"/>
      <c r="B864" s="18"/>
      <c r="AF864" s="19"/>
    </row>
    <row r="865" spans="1:32" s="5" customFormat="1" ht="13.6" customHeight="1" x14ac:dyDescent="0.3">
      <c r="A865" s="18"/>
      <c r="B865" s="18"/>
      <c r="AF865" s="19"/>
    </row>
    <row r="866" spans="1:32" s="5" customFormat="1" ht="13.6" customHeight="1" x14ac:dyDescent="0.3">
      <c r="A866" s="18"/>
      <c r="B866" s="18"/>
      <c r="AF866" s="19"/>
    </row>
    <row r="867" spans="1:32" s="5" customFormat="1" ht="13.6" customHeight="1" x14ac:dyDescent="0.3">
      <c r="A867" s="18"/>
      <c r="B867" s="18"/>
      <c r="AF867" s="19"/>
    </row>
    <row r="868" spans="1:32" s="5" customFormat="1" ht="13.6" customHeight="1" x14ac:dyDescent="0.3">
      <c r="A868" s="18"/>
      <c r="B868" s="18"/>
      <c r="AF868" s="19"/>
    </row>
    <row r="869" spans="1:32" s="5" customFormat="1" ht="13.6" customHeight="1" x14ac:dyDescent="0.3">
      <c r="A869" s="18"/>
      <c r="B869" s="18"/>
      <c r="AF869" s="19"/>
    </row>
    <row r="870" spans="1:32" s="5" customFormat="1" ht="13.6" customHeight="1" x14ac:dyDescent="0.3">
      <c r="A870" s="18"/>
      <c r="B870" s="18"/>
      <c r="AF870" s="19"/>
    </row>
    <row r="871" spans="1:32" s="5" customFormat="1" ht="13.6" customHeight="1" x14ac:dyDescent="0.3">
      <c r="A871" s="18"/>
      <c r="B871" s="18"/>
      <c r="AF871" s="19"/>
    </row>
    <row r="872" spans="1:32" s="5" customFormat="1" ht="13.6" customHeight="1" x14ac:dyDescent="0.3">
      <c r="A872" s="18"/>
      <c r="B872" s="18"/>
      <c r="AF872" s="19"/>
    </row>
    <row r="873" spans="1:32" s="5" customFormat="1" ht="13.6" customHeight="1" x14ac:dyDescent="0.3">
      <c r="A873" s="18"/>
      <c r="B873" s="18"/>
      <c r="AF873" s="19"/>
    </row>
    <row r="874" spans="1:32" s="5" customFormat="1" ht="13.6" customHeight="1" x14ac:dyDescent="0.3">
      <c r="A874" s="18"/>
      <c r="B874" s="18"/>
      <c r="AF874" s="19"/>
    </row>
    <row r="875" spans="1:32" s="5" customFormat="1" ht="13.6" customHeight="1" x14ac:dyDescent="0.3">
      <c r="A875" s="18"/>
      <c r="B875" s="18"/>
      <c r="AF875" s="19"/>
    </row>
    <row r="876" spans="1:32" s="5" customFormat="1" ht="13.6" customHeight="1" x14ac:dyDescent="0.3">
      <c r="A876" s="18"/>
      <c r="B876" s="18"/>
      <c r="AF876" s="19"/>
    </row>
    <row r="877" spans="1:32" s="5" customFormat="1" ht="13.6" customHeight="1" x14ac:dyDescent="0.3">
      <c r="A877" s="18"/>
      <c r="B877" s="18"/>
      <c r="AF877" s="19"/>
    </row>
    <row r="878" spans="1:32" s="5" customFormat="1" ht="13.6" customHeight="1" x14ac:dyDescent="0.3">
      <c r="A878" s="18"/>
      <c r="B878" s="18"/>
      <c r="AF878" s="19"/>
    </row>
    <row r="879" spans="1:32" s="5" customFormat="1" ht="13.6" customHeight="1" x14ac:dyDescent="0.3">
      <c r="A879" s="18"/>
      <c r="B879" s="18"/>
      <c r="AF879" s="19"/>
    </row>
    <row r="880" spans="1:32" s="5" customFormat="1" ht="13.6" customHeight="1" x14ac:dyDescent="0.3">
      <c r="A880" s="18"/>
      <c r="B880" s="18"/>
      <c r="AF880" s="19"/>
    </row>
    <row r="881" spans="1:32" s="5" customFormat="1" ht="13.6" customHeight="1" x14ac:dyDescent="0.3">
      <c r="A881" s="18"/>
      <c r="B881" s="18"/>
      <c r="AF881" s="19"/>
    </row>
    <row r="882" spans="1:32" s="5" customFormat="1" ht="13.6" customHeight="1" x14ac:dyDescent="0.3">
      <c r="A882" s="18"/>
      <c r="B882" s="18"/>
      <c r="AF882" s="19"/>
    </row>
    <row r="883" spans="1:32" s="5" customFormat="1" ht="13.6" customHeight="1" x14ac:dyDescent="0.3">
      <c r="A883" s="18"/>
      <c r="B883" s="18"/>
      <c r="AF883" s="19"/>
    </row>
    <row r="884" spans="1:32" s="5" customFormat="1" ht="13.6" customHeight="1" x14ac:dyDescent="0.3">
      <c r="A884" s="18"/>
      <c r="B884" s="18"/>
      <c r="AF884" s="19"/>
    </row>
    <row r="885" spans="1:32" s="5" customFormat="1" ht="13.6" customHeight="1" x14ac:dyDescent="0.3">
      <c r="A885" s="18"/>
      <c r="B885" s="18"/>
      <c r="AF885" s="19"/>
    </row>
    <row r="886" spans="1:32" s="5" customFormat="1" ht="13.6" customHeight="1" x14ac:dyDescent="0.3">
      <c r="A886" s="18"/>
      <c r="B886" s="18"/>
      <c r="AF886" s="19"/>
    </row>
    <row r="887" spans="1:32" s="5" customFormat="1" ht="13.6" customHeight="1" x14ac:dyDescent="0.3">
      <c r="A887" s="18"/>
      <c r="B887" s="18"/>
      <c r="AF887" s="19"/>
    </row>
    <row r="888" spans="1:32" s="5" customFormat="1" ht="13.6" customHeight="1" x14ac:dyDescent="0.3">
      <c r="A888" s="18"/>
      <c r="B888" s="18"/>
      <c r="AF888" s="19"/>
    </row>
    <row r="889" spans="1:32" s="5" customFormat="1" ht="13.6" customHeight="1" x14ac:dyDescent="0.3">
      <c r="A889" s="18"/>
      <c r="B889" s="18"/>
      <c r="AF889" s="19"/>
    </row>
    <row r="890" spans="1:32" s="5" customFormat="1" ht="13.6" customHeight="1" x14ac:dyDescent="0.3">
      <c r="A890" s="18"/>
      <c r="B890" s="18"/>
      <c r="AF890" s="19"/>
    </row>
    <row r="891" spans="1:32" s="5" customFormat="1" ht="13.6" customHeight="1" x14ac:dyDescent="0.3">
      <c r="A891" s="18"/>
      <c r="B891" s="18"/>
      <c r="AF891" s="19"/>
    </row>
    <row r="892" spans="1:32" s="5" customFormat="1" ht="13.6" customHeight="1" x14ac:dyDescent="0.3">
      <c r="A892" s="18"/>
      <c r="B892" s="18"/>
      <c r="AF892" s="19"/>
    </row>
    <row r="893" spans="1:32" s="5" customFormat="1" ht="13.6" customHeight="1" x14ac:dyDescent="0.3">
      <c r="A893" s="18"/>
      <c r="B893" s="18"/>
      <c r="AF893" s="19"/>
    </row>
    <row r="894" spans="1:32" s="5" customFormat="1" ht="13.6" customHeight="1" x14ac:dyDescent="0.3">
      <c r="A894" s="18"/>
      <c r="B894" s="18"/>
      <c r="AF894" s="19"/>
    </row>
    <row r="895" spans="1:32" s="5" customFormat="1" ht="13.6" customHeight="1" x14ac:dyDescent="0.3">
      <c r="A895" s="18"/>
      <c r="B895" s="18"/>
      <c r="AF895" s="19"/>
    </row>
    <row r="896" spans="1:32" s="5" customFormat="1" ht="13.6" customHeight="1" x14ac:dyDescent="0.3">
      <c r="A896" s="18"/>
      <c r="B896" s="18"/>
      <c r="AF896" s="19"/>
    </row>
    <row r="897" spans="1:32" s="5" customFormat="1" ht="13.6" customHeight="1" x14ac:dyDescent="0.3">
      <c r="A897" s="18"/>
      <c r="B897" s="18"/>
      <c r="AF897" s="19"/>
    </row>
    <row r="898" spans="1:32" s="5" customFormat="1" ht="13.6" customHeight="1" x14ac:dyDescent="0.3">
      <c r="A898" s="18"/>
      <c r="B898" s="18"/>
      <c r="AF898" s="19"/>
    </row>
    <row r="899" spans="1:32" s="5" customFormat="1" ht="13.6" customHeight="1" x14ac:dyDescent="0.3">
      <c r="A899" s="18"/>
      <c r="B899" s="18"/>
      <c r="AF899" s="19"/>
    </row>
    <row r="900" spans="1:32" s="5" customFormat="1" ht="13.6" customHeight="1" x14ac:dyDescent="0.3">
      <c r="A900" s="18"/>
      <c r="B900" s="18"/>
      <c r="AF900" s="19"/>
    </row>
    <row r="901" spans="1:32" s="5" customFormat="1" ht="13.6" customHeight="1" x14ac:dyDescent="0.3">
      <c r="A901" s="18"/>
      <c r="B901" s="18"/>
      <c r="AF901" s="19"/>
    </row>
    <row r="902" spans="1:32" s="5" customFormat="1" ht="13.6" customHeight="1" x14ac:dyDescent="0.3">
      <c r="A902" s="18"/>
      <c r="B902" s="18"/>
      <c r="AF902" s="19"/>
    </row>
    <row r="903" spans="1:32" s="5" customFormat="1" ht="13.6" customHeight="1" x14ac:dyDescent="0.3">
      <c r="A903" s="18"/>
      <c r="B903" s="18"/>
      <c r="AF903" s="19"/>
    </row>
    <row r="904" spans="1:32" s="5" customFormat="1" ht="13.6" customHeight="1" x14ac:dyDescent="0.3">
      <c r="A904" s="18"/>
      <c r="B904" s="18"/>
      <c r="AF904" s="19"/>
    </row>
    <row r="905" spans="1:32" s="5" customFormat="1" ht="13.6" customHeight="1" x14ac:dyDescent="0.3">
      <c r="A905" s="18"/>
      <c r="B905" s="18"/>
      <c r="AF905" s="19"/>
    </row>
    <row r="906" spans="1:32" s="5" customFormat="1" ht="13.6" customHeight="1" x14ac:dyDescent="0.3">
      <c r="A906" s="18"/>
      <c r="B906" s="18"/>
      <c r="AF906" s="19"/>
    </row>
    <row r="907" spans="1:32" s="5" customFormat="1" ht="13.6" customHeight="1" x14ac:dyDescent="0.3">
      <c r="A907" s="18"/>
      <c r="B907" s="18"/>
      <c r="AF907" s="19"/>
    </row>
    <row r="908" spans="1:32" s="5" customFormat="1" ht="13.6" customHeight="1" x14ac:dyDescent="0.3">
      <c r="A908" s="18"/>
      <c r="B908" s="18"/>
      <c r="AF908" s="19"/>
    </row>
    <row r="909" spans="1:32" s="5" customFormat="1" ht="13.6" customHeight="1" x14ac:dyDescent="0.3">
      <c r="A909" s="18"/>
      <c r="B909" s="18"/>
      <c r="AF909" s="19"/>
    </row>
    <row r="910" spans="1:32" s="5" customFormat="1" ht="13.6" customHeight="1" x14ac:dyDescent="0.3">
      <c r="A910" s="18"/>
      <c r="B910" s="18"/>
      <c r="AF910" s="19"/>
    </row>
    <row r="911" spans="1:32" s="5" customFormat="1" ht="13.6" customHeight="1" x14ac:dyDescent="0.3">
      <c r="A911" s="18"/>
      <c r="B911" s="18"/>
      <c r="AF911" s="19"/>
    </row>
    <row r="912" spans="1:32" s="5" customFormat="1" ht="13.6" customHeight="1" x14ac:dyDescent="0.3">
      <c r="A912" s="18"/>
      <c r="B912" s="18"/>
      <c r="AF912" s="19"/>
    </row>
    <row r="913" spans="1:32" s="5" customFormat="1" ht="13.6" customHeight="1" x14ac:dyDescent="0.3">
      <c r="A913" s="18"/>
      <c r="B913" s="18"/>
      <c r="AF913" s="19"/>
    </row>
    <row r="914" spans="1:32" s="5" customFormat="1" ht="13.6" customHeight="1" x14ac:dyDescent="0.3">
      <c r="A914" s="18"/>
      <c r="B914" s="18"/>
      <c r="AF914" s="19"/>
    </row>
    <row r="915" spans="1:32" s="5" customFormat="1" ht="13.6" customHeight="1" x14ac:dyDescent="0.3">
      <c r="A915" s="18"/>
      <c r="B915" s="18"/>
      <c r="AF915" s="19"/>
    </row>
    <row r="916" spans="1:32" s="5" customFormat="1" ht="13.6" customHeight="1" x14ac:dyDescent="0.3">
      <c r="A916" s="18"/>
      <c r="B916" s="18"/>
      <c r="AF916" s="19"/>
    </row>
    <row r="917" spans="1:32" s="5" customFormat="1" ht="13.6" customHeight="1" x14ac:dyDescent="0.3">
      <c r="A917" s="18"/>
      <c r="B917" s="18"/>
      <c r="AF917" s="19"/>
    </row>
    <row r="918" spans="1:32" s="5" customFormat="1" ht="13.6" customHeight="1" x14ac:dyDescent="0.3">
      <c r="A918" s="18"/>
      <c r="B918" s="18"/>
      <c r="AF918" s="19"/>
    </row>
    <row r="919" spans="1:32" s="5" customFormat="1" ht="13.6" customHeight="1" x14ac:dyDescent="0.3">
      <c r="A919" s="18"/>
      <c r="B919" s="18"/>
      <c r="AF919" s="19"/>
    </row>
    <row r="920" spans="1:32" s="5" customFormat="1" ht="13.6" customHeight="1" x14ac:dyDescent="0.3">
      <c r="A920" s="18"/>
      <c r="B920" s="18"/>
      <c r="AF920" s="19"/>
    </row>
    <row r="921" spans="1:32" s="5" customFormat="1" ht="13.6" customHeight="1" x14ac:dyDescent="0.3">
      <c r="A921" s="18"/>
      <c r="B921" s="18"/>
      <c r="AF921" s="19"/>
    </row>
    <row r="922" spans="1:32" s="5" customFormat="1" ht="13.6" customHeight="1" x14ac:dyDescent="0.3">
      <c r="A922" s="18"/>
      <c r="B922" s="18"/>
      <c r="AF922" s="19"/>
    </row>
    <row r="923" spans="1:32" s="5" customFormat="1" ht="13.6" customHeight="1" x14ac:dyDescent="0.3">
      <c r="A923" s="18"/>
      <c r="B923" s="18"/>
      <c r="AF923" s="19"/>
    </row>
    <row r="924" spans="1:32" s="5" customFormat="1" ht="13.6" customHeight="1" x14ac:dyDescent="0.3">
      <c r="A924" s="18"/>
      <c r="B924" s="18"/>
      <c r="AF924" s="19"/>
    </row>
    <row r="925" spans="1:32" s="5" customFormat="1" ht="13.6" customHeight="1" x14ac:dyDescent="0.3">
      <c r="A925" s="18"/>
      <c r="B925" s="18"/>
      <c r="AF925" s="19"/>
    </row>
    <row r="926" spans="1:32" s="5" customFormat="1" ht="13.6" customHeight="1" x14ac:dyDescent="0.3">
      <c r="A926" s="18"/>
      <c r="B926" s="18"/>
      <c r="AF926" s="19"/>
    </row>
    <row r="927" spans="1:32" s="5" customFormat="1" ht="13.6" customHeight="1" x14ac:dyDescent="0.3">
      <c r="A927" s="18"/>
      <c r="B927" s="18"/>
      <c r="AF927" s="19"/>
    </row>
    <row r="928" spans="1:32" s="5" customFormat="1" ht="13.6" customHeight="1" x14ac:dyDescent="0.3">
      <c r="A928" s="18"/>
      <c r="B928" s="18"/>
      <c r="AF928" s="19"/>
    </row>
    <row r="929" spans="1:32" s="5" customFormat="1" ht="13.6" customHeight="1" x14ac:dyDescent="0.3">
      <c r="A929" s="18"/>
      <c r="B929" s="18"/>
      <c r="AF929" s="19"/>
    </row>
    <row r="930" spans="1:32" s="5" customFormat="1" ht="13.6" customHeight="1" x14ac:dyDescent="0.3">
      <c r="A930" s="18"/>
      <c r="B930" s="18"/>
      <c r="AF930" s="19"/>
    </row>
    <row r="931" spans="1:32" s="5" customFormat="1" ht="13.6" customHeight="1" x14ac:dyDescent="0.3">
      <c r="A931" s="18"/>
      <c r="B931" s="18"/>
      <c r="AF931" s="19"/>
    </row>
    <row r="932" spans="1:32" s="5" customFormat="1" ht="13.6" customHeight="1" x14ac:dyDescent="0.3">
      <c r="A932" s="18"/>
      <c r="B932" s="18"/>
      <c r="AF932" s="19"/>
    </row>
    <row r="933" spans="1:32" s="5" customFormat="1" ht="13.6" customHeight="1" x14ac:dyDescent="0.3">
      <c r="A933" s="18"/>
      <c r="B933" s="18"/>
      <c r="AF933" s="19"/>
    </row>
    <row r="934" spans="1:32" s="5" customFormat="1" ht="13.6" customHeight="1" x14ac:dyDescent="0.3">
      <c r="A934" s="18"/>
      <c r="B934" s="18"/>
      <c r="AF934" s="19"/>
    </row>
    <row r="935" spans="1:32" s="5" customFormat="1" ht="13.6" customHeight="1" x14ac:dyDescent="0.3">
      <c r="A935" s="18"/>
      <c r="B935" s="18"/>
      <c r="AF935" s="19"/>
    </row>
    <row r="936" spans="1:32" s="5" customFormat="1" ht="13.6" customHeight="1" x14ac:dyDescent="0.3">
      <c r="A936" s="18"/>
      <c r="B936" s="18"/>
      <c r="AF936" s="19"/>
    </row>
    <row r="937" spans="1:32" s="5" customFormat="1" ht="13.6" customHeight="1" x14ac:dyDescent="0.3">
      <c r="A937" s="18"/>
      <c r="B937" s="18"/>
      <c r="AF937" s="19"/>
    </row>
    <row r="938" spans="1:32" s="5" customFormat="1" ht="13.6" customHeight="1" x14ac:dyDescent="0.3">
      <c r="A938" s="18"/>
      <c r="B938" s="18"/>
      <c r="AF938" s="19"/>
    </row>
    <row r="939" spans="1:32" s="5" customFormat="1" ht="13.6" customHeight="1" x14ac:dyDescent="0.3">
      <c r="A939" s="18"/>
      <c r="B939" s="18"/>
      <c r="AF939" s="19"/>
    </row>
    <row r="940" spans="1:32" s="5" customFormat="1" ht="13.6" customHeight="1" x14ac:dyDescent="0.3">
      <c r="A940" s="18"/>
      <c r="B940" s="18"/>
      <c r="AF940" s="19"/>
    </row>
    <row r="941" spans="1:32" s="5" customFormat="1" ht="13.6" customHeight="1" x14ac:dyDescent="0.3">
      <c r="A941" s="18"/>
      <c r="B941" s="18"/>
      <c r="AF941" s="19"/>
    </row>
    <row r="942" spans="1:32" s="5" customFormat="1" ht="13.6" customHeight="1" x14ac:dyDescent="0.3">
      <c r="A942" s="18"/>
      <c r="B942" s="18"/>
      <c r="AF942" s="19"/>
    </row>
    <row r="943" spans="1:32" s="5" customFormat="1" ht="13.6" customHeight="1" x14ac:dyDescent="0.3">
      <c r="A943" s="18"/>
      <c r="B943" s="18"/>
      <c r="AF943" s="19"/>
    </row>
    <row r="944" spans="1:32" s="5" customFormat="1" ht="13.6" customHeight="1" x14ac:dyDescent="0.3">
      <c r="A944" s="18"/>
      <c r="B944" s="18"/>
      <c r="AF944" s="19"/>
    </row>
    <row r="945" spans="1:32" s="5" customFormat="1" ht="13.6" customHeight="1" x14ac:dyDescent="0.3">
      <c r="A945" s="18"/>
      <c r="B945" s="18"/>
      <c r="AF945" s="19"/>
    </row>
    <row r="946" spans="1:32" s="5" customFormat="1" ht="13.6" customHeight="1" x14ac:dyDescent="0.3">
      <c r="A946" s="18"/>
      <c r="B946" s="18"/>
      <c r="AF946" s="19"/>
    </row>
    <row r="947" spans="1:32" s="5" customFormat="1" ht="13.6" customHeight="1" x14ac:dyDescent="0.3">
      <c r="A947" s="18"/>
      <c r="B947" s="18"/>
      <c r="AF947" s="19"/>
    </row>
    <row r="948" spans="1:32" s="5" customFormat="1" ht="13.6" customHeight="1" x14ac:dyDescent="0.3">
      <c r="A948" s="18"/>
      <c r="B948" s="18"/>
      <c r="AF948" s="19"/>
    </row>
    <row r="949" spans="1:32" s="5" customFormat="1" ht="13.6" customHeight="1" x14ac:dyDescent="0.3">
      <c r="A949" s="18"/>
      <c r="B949" s="18"/>
      <c r="AF949" s="19"/>
    </row>
    <row r="950" spans="1:32" s="5" customFormat="1" ht="13.6" customHeight="1" x14ac:dyDescent="0.3">
      <c r="A950" s="18"/>
      <c r="B950" s="18"/>
      <c r="AF950" s="19"/>
    </row>
    <row r="951" spans="1:32" s="5" customFormat="1" ht="13.6" customHeight="1" x14ac:dyDescent="0.3">
      <c r="A951" s="18"/>
      <c r="B951" s="18"/>
      <c r="AF951" s="19"/>
    </row>
    <row r="952" spans="1:32" s="5" customFormat="1" ht="13.6" customHeight="1" x14ac:dyDescent="0.3">
      <c r="A952" s="18"/>
      <c r="B952" s="18"/>
      <c r="AF952" s="19"/>
    </row>
    <row r="953" spans="1:32" s="5" customFormat="1" ht="13.6" customHeight="1" x14ac:dyDescent="0.3">
      <c r="A953" s="18"/>
      <c r="B953" s="18"/>
      <c r="AF953" s="19"/>
    </row>
    <row r="954" spans="1:32" s="5" customFormat="1" ht="13.6" customHeight="1" x14ac:dyDescent="0.3">
      <c r="A954" s="18"/>
      <c r="B954" s="18"/>
      <c r="AF954" s="19"/>
    </row>
    <row r="955" spans="1:32" s="5" customFormat="1" ht="13.6" customHeight="1" x14ac:dyDescent="0.3">
      <c r="A955" s="18"/>
      <c r="B955" s="18"/>
      <c r="AF955" s="19"/>
    </row>
    <row r="956" spans="1:32" s="5" customFormat="1" ht="13.6" customHeight="1" x14ac:dyDescent="0.3">
      <c r="A956" s="18"/>
      <c r="B956" s="18"/>
      <c r="AF956" s="19"/>
    </row>
    <row r="957" spans="1:32" s="5" customFormat="1" ht="13.6" customHeight="1" x14ac:dyDescent="0.3">
      <c r="A957" s="18"/>
      <c r="B957" s="18"/>
      <c r="AF957" s="19"/>
    </row>
    <row r="958" spans="1:32" s="5" customFormat="1" ht="13.6" customHeight="1" x14ac:dyDescent="0.3">
      <c r="A958" s="18"/>
      <c r="B958" s="18"/>
      <c r="AF958" s="19"/>
    </row>
    <row r="959" spans="1:32" s="5" customFormat="1" ht="13.6" customHeight="1" x14ac:dyDescent="0.3">
      <c r="A959" s="18"/>
      <c r="B959" s="18"/>
      <c r="AF959" s="19"/>
    </row>
    <row r="960" spans="1:32" s="5" customFormat="1" ht="13.6" customHeight="1" x14ac:dyDescent="0.3">
      <c r="A960" s="18"/>
      <c r="B960" s="18"/>
      <c r="AF960" s="19"/>
    </row>
    <row r="961" spans="1:32" s="5" customFormat="1" ht="13.6" customHeight="1" x14ac:dyDescent="0.3">
      <c r="A961" s="18"/>
      <c r="B961" s="18"/>
      <c r="AF961" s="19"/>
    </row>
    <row r="962" spans="1:32" s="5" customFormat="1" ht="13.6" customHeight="1" x14ac:dyDescent="0.3">
      <c r="A962" s="18"/>
      <c r="B962" s="18"/>
      <c r="AF962" s="19"/>
    </row>
    <row r="963" spans="1:32" s="5" customFormat="1" ht="13.6" customHeight="1" x14ac:dyDescent="0.3">
      <c r="A963" s="18"/>
      <c r="B963" s="18"/>
      <c r="AF963" s="19"/>
    </row>
    <row r="964" spans="1:32" s="5" customFormat="1" ht="13.6" customHeight="1" x14ac:dyDescent="0.3">
      <c r="A964" s="18"/>
      <c r="B964" s="18"/>
      <c r="AF964" s="19"/>
    </row>
    <row r="965" spans="1:32" s="5" customFormat="1" ht="13.6" customHeight="1" x14ac:dyDescent="0.3">
      <c r="A965" s="18"/>
      <c r="B965" s="18"/>
      <c r="AF965" s="19"/>
    </row>
    <row r="966" spans="1:32" s="5" customFormat="1" ht="13.6" customHeight="1" x14ac:dyDescent="0.3">
      <c r="A966" s="18"/>
      <c r="B966" s="18"/>
      <c r="AF966" s="19"/>
    </row>
    <row r="967" spans="1:32" s="5" customFormat="1" ht="13.6" customHeight="1" x14ac:dyDescent="0.3">
      <c r="A967" s="18"/>
      <c r="B967" s="18"/>
      <c r="AF967" s="19"/>
    </row>
    <row r="968" spans="1:32" s="5" customFormat="1" ht="13.6" customHeight="1" x14ac:dyDescent="0.3">
      <c r="A968" s="18"/>
      <c r="B968" s="18"/>
      <c r="AF968" s="19"/>
    </row>
    <row r="969" spans="1:32" s="5" customFormat="1" ht="13.6" customHeight="1" x14ac:dyDescent="0.3">
      <c r="A969" s="18"/>
      <c r="B969" s="18"/>
      <c r="AF969" s="19"/>
    </row>
    <row r="970" spans="1:32" s="5" customFormat="1" ht="13.6" customHeight="1" x14ac:dyDescent="0.3">
      <c r="A970" s="18"/>
      <c r="B970" s="18"/>
      <c r="AF970" s="19"/>
    </row>
    <row r="971" spans="1:32" s="5" customFormat="1" ht="13.6" customHeight="1" x14ac:dyDescent="0.3">
      <c r="A971" s="18"/>
      <c r="B971" s="18"/>
      <c r="AF971" s="19"/>
    </row>
    <row r="972" spans="1:32" s="5" customFormat="1" ht="13.6" customHeight="1" x14ac:dyDescent="0.3">
      <c r="A972" s="18"/>
      <c r="B972" s="18"/>
      <c r="AF972" s="19"/>
    </row>
    <row r="973" spans="1:32" s="5" customFormat="1" ht="13.6" customHeight="1" x14ac:dyDescent="0.3">
      <c r="A973" s="18"/>
      <c r="B973" s="18"/>
      <c r="AF973" s="19"/>
    </row>
    <row r="974" spans="1:32" s="5" customFormat="1" ht="13.6" customHeight="1" x14ac:dyDescent="0.3">
      <c r="A974" s="18"/>
      <c r="B974" s="18"/>
      <c r="AF974" s="19"/>
    </row>
    <row r="975" spans="1:32" s="5" customFormat="1" ht="13.6" customHeight="1" x14ac:dyDescent="0.3">
      <c r="A975" s="18"/>
      <c r="B975" s="18"/>
      <c r="AF975" s="19"/>
    </row>
    <row r="976" spans="1:32" s="5" customFormat="1" ht="13.6" customHeight="1" x14ac:dyDescent="0.3">
      <c r="A976" s="18"/>
      <c r="B976" s="18"/>
      <c r="AF976" s="19"/>
    </row>
    <row r="977" spans="1:32" s="5" customFormat="1" ht="13.6" customHeight="1" x14ac:dyDescent="0.3">
      <c r="A977" s="18"/>
      <c r="B977" s="18"/>
      <c r="AF977" s="19"/>
    </row>
    <row r="978" spans="1:32" s="5" customFormat="1" ht="13.6" customHeight="1" x14ac:dyDescent="0.3">
      <c r="A978" s="18"/>
      <c r="B978" s="18"/>
      <c r="AF978" s="19"/>
    </row>
    <row r="979" spans="1:32" s="5" customFormat="1" ht="13.6" customHeight="1" x14ac:dyDescent="0.3">
      <c r="A979" s="18"/>
      <c r="B979" s="18"/>
      <c r="AF979" s="19"/>
    </row>
    <row r="980" spans="1:32" s="5" customFormat="1" ht="13.6" customHeight="1" x14ac:dyDescent="0.3">
      <c r="A980" s="18"/>
      <c r="B980" s="18"/>
      <c r="AF980" s="19"/>
    </row>
    <row r="981" spans="1:32" s="5" customFormat="1" ht="13.6" customHeight="1" x14ac:dyDescent="0.3">
      <c r="A981" s="18"/>
      <c r="B981" s="18"/>
      <c r="AF981" s="19"/>
    </row>
    <row r="982" spans="1:32" s="5" customFormat="1" ht="13.6" customHeight="1" x14ac:dyDescent="0.3">
      <c r="A982" s="18"/>
      <c r="B982" s="18"/>
      <c r="AF982" s="19"/>
    </row>
    <row r="983" spans="1:32" s="5" customFormat="1" ht="13.6" customHeight="1" x14ac:dyDescent="0.3">
      <c r="A983" s="18"/>
      <c r="B983" s="18"/>
      <c r="AF983" s="19"/>
    </row>
    <row r="984" spans="1:32" s="5" customFormat="1" ht="13.6" customHeight="1" x14ac:dyDescent="0.3">
      <c r="A984" s="18"/>
      <c r="B984" s="18"/>
      <c r="AF984" s="19"/>
    </row>
    <row r="985" spans="1:32" s="5" customFormat="1" ht="13.6" customHeight="1" x14ac:dyDescent="0.3">
      <c r="A985" s="18"/>
      <c r="B985" s="18"/>
      <c r="AF985" s="19"/>
    </row>
    <row r="986" spans="1:32" s="5" customFormat="1" ht="13.6" customHeight="1" x14ac:dyDescent="0.3">
      <c r="A986" s="18"/>
      <c r="B986" s="18"/>
      <c r="AF986" s="19"/>
    </row>
    <row r="987" spans="1:32" s="5" customFormat="1" ht="13.6" customHeight="1" x14ac:dyDescent="0.3">
      <c r="A987" s="18"/>
      <c r="B987" s="18"/>
      <c r="AF987" s="19"/>
    </row>
    <row r="988" spans="1:32" s="5" customFormat="1" ht="13.6" customHeight="1" x14ac:dyDescent="0.3">
      <c r="A988" s="18"/>
      <c r="B988" s="18"/>
      <c r="AF988" s="19"/>
    </row>
    <row r="989" spans="1:32" s="5" customFormat="1" ht="13.6" customHeight="1" x14ac:dyDescent="0.3">
      <c r="A989" s="18"/>
      <c r="B989" s="18"/>
      <c r="AF989" s="19"/>
    </row>
    <row r="990" spans="1:32" s="5" customFormat="1" ht="13.6" customHeight="1" x14ac:dyDescent="0.3">
      <c r="A990" s="18"/>
      <c r="B990" s="18"/>
      <c r="AF990" s="19"/>
    </row>
    <row r="991" spans="1:32" s="5" customFormat="1" ht="13.6" customHeight="1" x14ac:dyDescent="0.3">
      <c r="A991" s="18"/>
      <c r="B991" s="18"/>
      <c r="AF991" s="19"/>
    </row>
    <row r="992" spans="1:32" s="5" customFormat="1" ht="13.6" customHeight="1" x14ac:dyDescent="0.3">
      <c r="A992" s="18"/>
      <c r="B992" s="18"/>
      <c r="AF992" s="19"/>
    </row>
    <row r="993" spans="1:32" s="5" customFormat="1" ht="13.6" customHeight="1" x14ac:dyDescent="0.3">
      <c r="A993" s="18"/>
      <c r="B993" s="18"/>
      <c r="AF993" s="19"/>
    </row>
    <row r="994" spans="1:32" s="5" customFormat="1" ht="13.6" customHeight="1" x14ac:dyDescent="0.3">
      <c r="A994" s="18"/>
      <c r="B994" s="18"/>
      <c r="AF994" s="19"/>
    </row>
    <row r="995" spans="1:32" s="5" customFormat="1" ht="13.6" customHeight="1" x14ac:dyDescent="0.3">
      <c r="A995" s="18"/>
      <c r="B995" s="18"/>
      <c r="AF995" s="19"/>
    </row>
    <row r="996" spans="1:32" s="5" customFormat="1" ht="13.6" customHeight="1" x14ac:dyDescent="0.3">
      <c r="A996" s="18"/>
      <c r="B996" s="18"/>
      <c r="AF996" s="19"/>
    </row>
    <row r="997" spans="1:32" s="5" customFormat="1" ht="13.6" customHeight="1" x14ac:dyDescent="0.3">
      <c r="A997" s="18"/>
      <c r="B997" s="18"/>
      <c r="AF997" s="19"/>
    </row>
    <row r="998" spans="1:32" s="5" customFormat="1" ht="13.6" customHeight="1" x14ac:dyDescent="0.3">
      <c r="A998" s="18"/>
      <c r="B998" s="18"/>
      <c r="AF998" s="19"/>
    </row>
    <row r="999" spans="1:32" s="5" customFormat="1" ht="13.6" customHeight="1" x14ac:dyDescent="0.3">
      <c r="A999" s="18"/>
      <c r="B999" s="18"/>
      <c r="AF999" s="19"/>
    </row>
    <row r="1000" spans="1:32" s="5" customFormat="1" ht="13.6" customHeight="1" x14ac:dyDescent="0.3">
      <c r="A1000" s="18"/>
      <c r="B1000" s="18"/>
      <c r="AF1000" s="19"/>
    </row>
    <row r="1001" spans="1:32" s="5" customFormat="1" ht="13.6" customHeight="1" x14ac:dyDescent="0.3">
      <c r="A1001" s="18"/>
      <c r="B1001" s="18"/>
      <c r="AF1001" s="19"/>
    </row>
    <row r="1002" spans="1:32" s="5" customFormat="1" ht="13.6" customHeight="1" x14ac:dyDescent="0.3">
      <c r="A1002" s="18"/>
      <c r="B1002" s="18"/>
      <c r="AF1002" s="19"/>
    </row>
    <row r="1003" spans="1:32" s="5" customFormat="1" ht="13.6" customHeight="1" x14ac:dyDescent="0.3">
      <c r="A1003" s="18"/>
      <c r="B1003" s="18"/>
      <c r="AF1003" s="19"/>
    </row>
    <row r="1004" spans="1:32" s="5" customFormat="1" ht="13.6" customHeight="1" x14ac:dyDescent="0.3">
      <c r="A1004" s="18"/>
      <c r="B1004" s="18"/>
      <c r="AF1004" s="19"/>
    </row>
    <row r="1005" spans="1:32" s="5" customFormat="1" ht="13.6" customHeight="1" x14ac:dyDescent="0.3">
      <c r="A1005" s="18"/>
      <c r="B1005" s="18"/>
      <c r="AF1005" s="19"/>
    </row>
    <row r="1006" spans="1:32" s="5" customFormat="1" ht="13.6" customHeight="1" x14ac:dyDescent="0.3">
      <c r="A1006" s="18"/>
      <c r="B1006" s="18"/>
      <c r="AF1006" s="19"/>
    </row>
    <row r="1007" spans="1:32" s="5" customFormat="1" ht="13.6" customHeight="1" x14ac:dyDescent="0.3">
      <c r="A1007" s="18"/>
      <c r="B1007" s="18"/>
      <c r="AF1007" s="19"/>
    </row>
    <row r="1008" spans="1:32" s="5" customFormat="1" ht="13.6" customHeight="1" x14ac:dyDescent="0.3">
      <c r="A1008" s="18"/>
      <c r="B1008" s="18"/>
      <c r="AF1008" s="19"/>
    </row>
    <row r="1009" spans="1:32" s="5" customFormat="1" ht="13.6" customHeight="1" x14ac:dyDescent="0.3">
      <c r="A1009" s="18"/>
      <c r="B1009" s="18"/>
      <c r="AF1009" s="19"/>
    </row>
    <row r="1010" spans="1:32" s="5" customFormat="1" ht="13.6" customHeight="1" x14ac:dyDescent="0.3">
      <c r="A1010" s="18"/>
      <c r="B1010" s="18"/>
      <c r="AF1010" s="19"/>
    </row>
    <row r="1011" spans="1:32" s="5" customFormat="1" ht="13.6" customHeight="1" x14ac:dyDescent="0.3">
      <c r="A1011" s="18"/>
      <c r="B1011" s="18"/>
      <c r="AF1011" s="19"/>
    </row>
    <row r="1012" spans="1:32" s="5" customFormat="1" ht="13.6" customHeight="1" x14ac:dyDescent="0.3">
      <c r="A1012" s="18"/>
      <c r="B1012" s="18"/>
      <c r="AF1012" s="19"/>
    </row>
    <row r="1013" spans="1:32" s="5" customFormat="1" ht="13.6" customHeight="1" x14ac:dyDescent="0.3">
      <c r="A1013" s="18"/>
      <c r="B1013" s="18"/>
      <c r="AF1013" s="19"/>
    </row>
    <row r="1014" spans="1:32" s="5" customFormat="1" ht="13.6" customHeight="1" x14ac:dyDescent="0.3">
      <c r="A1014" s="18"/>
      <c r="B1014" s="18"/>
      <c r="AF1014" s="19"/>
    </row>
    <row r="1015" spans="1:32" s="5" customFormat="1" ht="13.6" customHeight="1" x14ac:dyDescent="0.3">
      <c r="A1015" s="18"/>
      <c r="B1015" s="18"/>
      <c r="AF1015" s="19"/>
    </row>
    <row r="1016" spans="1:32" s="5" customFormat="1" ht="13.6" customHeight="1" x14ac:dyDescent="0.3">
      <c r="A1016" s="18"/>
      <c r="B1016" s="18"/>
      <c r="AF1016" s="19"/>
    </row>
    <row r="1017" spans="1:32" s="5" customFormat="1" ht="13.6" customHeight="1" x14ac:dyDescent="0.3">
      <c r="A1017" s="18"/>
      <c r="B1017" s="18"/>
      <c r="AF1017" s="19"/>
    </row>
    <row r="1018" spans="1:32" s="5" customFormat="1" ht="13.6" customHeight="1" x14ac:dyDescent="0.3">
      <c r="A1018" s="18"/>
      <c r="B1018" s="18"/>
      <c r="AF1018" s="19"/>
    </row>
    <row r="1019" spans="1:32" s="5" customFormat="1" ht="13.6" customHeight="1" x14ac:dyDescent="0.3">
      <c r="A1019" s="18"/>
      <c r="B1019" s="18"/>
      <c r="AF1019" s="19"/>
    </row>
    <row r="1020" spans="1:32" s="5" customFormat="1" ht="13.6" customHeight="1" x14ac:dyDescent="0.3">
      <c r="A1020" s="18"/>
      <c r="B1020" s="18"/>
      <c r="AF1020" s="19"/>
    </row>
    <row r="1021" spans="1:32" s="5" customFormat="1" ht="13.6" customHeight="1" x14ac:dyDescent="0.3">
      <c r="A1021" s="18"/>
      <c r="B1021" s="18"/>
      <c r="AF1021" s="19"/>
    </row>
    <row r="1022" spans="1:32" s="5" customFormat="1" ht="13.6" customHeight="1" x14ac:dyDescent="0.3">
      <c r="A1022" s="18"/>
      <c r="B1022" s="18"/>
      <c r="AF1022" s="19"/>
    </row>
    <row r="1023" spans="1:32" s="5" customFormat="1" ht="13.6" customHeight="1" x14ac:dyDescent="0.3">
      <c r="A1023" s="18"/>
      <c r="B1023" s="18"/>
      <c r="AF1023" s="19"/>
    </row>
    <row r="1024" spans="1:32" s="5" customFormat="1" ht="13.6" customHeight="1" x14ac:dyDescent="0.3">
      <c r="A1024" s="18"/>
      <c r="B1024" s="18"/>
      <c r="AF1024" s="19"/>
    </row>
    <row r="1025" spans="1:32" s="5" customFormat="1" ht="13.6" customHeight="1" x14ac:dyDescent="0.3">
      <c r="A1025" s="18"/>
      <c r="B1025" s="18"/>
      <c r="AF1025" s="19"/>
    </row>
    <row r="1026" spans="1:32" s="5" customFormat="1" ht="13.6" customHeight="1" x14ac:dyDescent="0.3">
      <c r="A1026" s="18"/>
      <c r="B1026" s="18"/>
      <c r="AF1026" s="19"/>
    </row>
    <row r="1027" spans="1:32" s="5" customFormat="1" ht="13.6" customHeight="1" x14ac:dyDescent="0.3">
      <c r="A1027" s="18"/>
      <c r="B1027" s="18"/>
      <c r="AF1027" s="19"/>
    </row>
    <row r="1028" spans="1:32" s="5" customFormat="1" ht="13.6" customHeight="1" x14ac:dyDescent="0.3">
      <c r="A1028" s="18"/>
      <c r="B1028" s="18"/>
      <c r="AF1028" s="19"/>
    </row>
    <row r="1029" spans="1:32" s="5" customFormat="1" ht="13.6" customHeight="1" x14ac:dyDescent="0.3">
      <c r="A1029" s="18"/>
      <c r="B1029" s="18"/>
      <c r="AF1029" s="19"/>
    </row>
    <row r="1030" spans="1:32" s="5" customFormat="1" ht="13.6" customHeight="1" x14ac:dyDescent="0.3">
      <c r="A1030" s="18"/>
      <c r="B1030" s="18"/>
      <c r="AF1030" s="19"/>
    </row>
    <row r="1031" spans="1:32" s="5" customFormat="1" ht="13.6" customHeight="1" x14ac:dyDescent="0.3">
      <c r="A1031" s="18"/>
      <c r="B1031" s="18"/>
      <c r="AF1031" s="19"/>
    </row>
    <row r="1032" spans="1:32" s="5" customFormat="1" ht="13.6" customHeight="1" x14ac:dyDescent="0.3">
      <c r="A1032" s="18"/>
      <c r="B1032" s="18"/>
      <c r="AF1032" s="19"/>
    </row>
    <row r="1033" spans="1:32" s="5" customFormat="1" ht="13.6" customHeight="1" x14ac:dyDescent="0.3">
      <c r="A1033" s="18"/>
      <c r="B1033" s="18"/>
      <c r="AF1033" s="19"/>
    </row>
    <row r="1034" spans="1:32" s="5" customFormat="1" ht="13.6" customHeight="1" x14ac:dyDescent="0.3">
      <c r="A1034" s="18"/>
      <c r="B1034" s="18"/>
      <c r="AF1034" s="19"/>
    </row>
    <row r="1035" spans="1:32" s="5" customFormat="1" ht="13.6" customHeight="1" x14ac:dyDescent="0.3">
      <c r="A1035" s="18"/>
      <c r="B1035" s="18"/>
      <c r="AF1035" s="19"/>
    </row>
    <row r="1036" spans="1:32" s="5" customFormat="1" ht="13.6" customHeight="1" x14ac:dyDescent="0.3">
      <c r="A1036" s="18"/>
      <c r="B1036" s="18"/>
      <c r="AF1036" s="19"/>
    </row>
    <row r="1037" spans="1:32" s="5" customFormat="1" ht="13.6" customHeight="1" x14ac:dyDescent="0.3">
      <c r="A1037" s="18"/>
      <c r="B1037" s="18"/>
      <c r="AF1037" s="19"/>
    </row>
    <row r="1038" spans="1:32" s="5" customFormat="1" ht="13.6" customHeight="1" x14ac:dyDescent="0.3">
      <c r="A1038" s="18"/>
      <c r="B1038" s="18"/>
      <c r="AF1038" s="19"/>
    </row>
    <row r="1039" spans="1:32" s="5" customFormat="1" ht="13.6" customHeight="1" x14ac:dyDescent="0.3">
      <c r="A1039" s="18"/>
      <c r="B1039" s="18"/>
      <c r="AF1039" s="19"/>
    </row>
    <row r="1040" spans="1:32" s="5" customFormat="1" ht="13.6" customHeight="1" x14ac:dyDescent="0.3">
      <c r="A1040" s="18"/>
      <c r="B1040" s="18"/>
      <c r="AF1040" s="19"/>
    </row>
    <row r="1041" spans="1:32" s="5" customFormat="1" ht="13.6" customHeight="1" x14ac:dyDescent="0.3">
      <c r="A1041" s="18"/>
      <c r="B1041" s="18"/>
      <c r="AF1041" s="19"/>
    </row>
    <row r="1042" spans="1:32" s="5" customFormat="1" ht="13.6" customHeight="1" x14ac:dyDescent="0.3">
      <c r="A1042" s="18"/>
      <c r="B1042" s="18"/>
      <c r="AF1042" s="19"/>
    </row>
    <row r="1043" spans="1:32" s="5" customFormat="1" ht="13.6" customHeight="1" x14ac:dyDescent="0.3">
      <c r="A1043" s="18"/>
      <c r="B1043" s="18"/>
      <c r="AF1043" s="19"/>
    </row>
    <row r="1044" spans="1:32" s="5" customFormat="1" ht="13.6" customHeight="1" x14ac:dyDescent="0.3">
      <c r="A1044" s="18"/>
      <c r="B1044" s="18"/>
      <c r="AF1044" s="19"/>
    </row>
    <row r="1045" spans="1:32" s="5" customFormat="1" ht="13.6" customHeight="1" x14ac:dyDescent="0.3">
      <c r="A1045" s="18"/>
      <c r="B1045" s="18"/>
      <c r="AF1045" s="19"/>
    </row>
    <row r="1046" spans="1:32" s="5" customFormat="1" ht="13.6" customHeight="1" x14ac:dyDescent="0.3">
      <c r="A1046" s="18"/>
      <c r="B1046" s="18"/>
      <c r="AF1046" s="19"/>
    </row>
    <row r="1047" spans="1:32" s="5" customFormat="1" ht="13.6" customHeight="1" x14ac:dyDescent="0.3">
      <c r="A1047" s="18"/>
      <c r="B1047" s="18"/>
      <c r="AF1047" s="19"/>
    </row>
    <row r="1048" spans="1:32" s="5" customFormat="1" ht="13.6" customHeight="1" x14ac:dyDescent="0.3">
      <c r="A1048" s="18"/>
      <c r="B1048" s="18"/>
      <c r="AF1048" s="19"/>
    </row>
    <row r="1049" spans="1:32" s="5" customFormat="1" ht="13.6" customHeight="1" x14ac:dyDescent="0.3">
      <c r="A1049" s="18"/>
      <c r="B1049" s="18"/>
      <c r="AF1049" s="19"/>
    </row>
    <row r="1050" spans="1:32" s="5" customFormat="1" ht="13.6" customHeight="1" x14ac:dyDescent="0.3">
      <c r="A1050" s="18"/>
      <c r="B1050" s="18"/>
      <c r="AF1050" s="19"/>
    </row>
    <row r="1051" spans="1:32" s="5" customFormat="1" ht="13.6" customHeight="1" x14ac:dyDescent="0.3">
      <c r="A1051" s="18"/>
      <c r="B1051" s="18"/>
      <c r="AF1051" s="19"/>
    </row>
    <row r="1052" spans="1:32" s="5" customFormat="1" ht="13.6" customHeight="1" x14ac:dyDescent="0.3">
      <c r="A1052" s="18"/>
      <c r="B1052" s="18"/>
      <c r="AF1052" s="19"/>
    </row>
    <row r="1053" spans="1:32" s="5" customFormat="1" ht="13.6" customHeight="1" x14ac:dyDescent="0.3">
      <c r="A1053" s="18"/>
      <c r="B1053" s="18"/>
      <c r="AF1053" s="19"/>
    </row>
    <row r="1054" spans="1:32" s="5" customFormat="1" ht="13.6" customHeight="1" x14ac:dyDescent="0.3">
      <c r="A1054" s="18"/>
      <c r="B1054" s="18"/>
      <c r="AF1054" s="19"/>
    </row>
    <row r="1055" spans="1:32" s="5" customFormat="1" ht="13.6" customHeight="1" x14ac:dyDescent="0.3">
      <c r="A1055" s="18"/>
      <c r="B1055" s="18"/>
      <c r="AF1055" s="19"/>
    </row>
    <row r="1056" spans="1:32" s="5" customFormat="1" ht="13.6" customHeight="1" x14ac:dyDescent="0.3">
      <c r="A1056" s="18"/>
      <c r="B1056" s="18"/>
      <c r="AF1056" s="19"/>
    </row>
    <row r="1057" spans="1:32" s="5" customFormat="1" ht="13.6" customHeight="1" x14ac:dyDescent="0.3">
      <c r="A1057" s="18"/>
      <c r="B1057" s="18"/>
      <c r="AF1057" s="19"/>
    </row>
    <row r="1058" spans="1:32" s="5" customFormat="1" ht="13.6" customHeight="1" x14ac:dyDescent="0.3">
      <c r="A1058" s="18"/>
      <c r="B1058" s="18"/>
      <c r="AF1058" s="19"/>
    </row>
    <row r="1059" spans="1:32" s="5" customFormat="1" ht="13.6" customHeight="1" x14ac:dyDescent="0.3">
      <c r="A1059" s="18"/>
      <c r="B1059" s="18"/>
      <c r="AF1059" s="19"/>
    </row>
    <row r="1060" spans="1:32" s="5" customFormat="1" ht="13.6" customHeight="1" x14ac:dyDescent="0.3">
      <c r="A1060" s="18"/>
      <c r="B1060" s="18"/>
      <c r="AF1060" s="19"/>
    </row>
    <row r="1061" spans="1:32" s="5" customFormat="1" ht="13.6" customHeight="1" x14ac:dyDescent="0.3">
      <c r="A1061" s="18"/>
      <c r="B1061" s="18"/>
      <c r="AF1061" s="19"/>
    </row>
    <row r="1062" spans="1:32" s="5" customFormat="1" ht="13.6" customHeight="1" x14ac:dyDescent="0.3">
      <c r="A1062" s="18"/>
      <c r="B1062" s="18"/>
      <c r="AF1062" s="19"/>
    </row>
    <row r="1063" spans="1:32" s="5" customFormat="1" ht="13.6" customHeight="1" x14ac:dyDescent="0.3">
      <c r="A1063" s="18"/>
      <c r="B1063" s="18"/>
      <c r="AF1063" s="19"/>
    </row>
    <row r="1064" spans="1:32" s="5" customFormat="1" ht="13.6" customHeight="1" x14ac:dyDescent="0.3">
      <c r="A1064" s="18"/>
      <c r="B1064" s="18"/>
      <c r="AF1064" s="19"/>
    </row>
    <row r="1065" spans="1:32" s="5" customFormat="1" ht="13.6" customHeight="1" x14ac:dyDescent="0.3">
      <c r="A1065" s="18"/>
      <c r="B1065" s="18"/>
      <c r="AF1065" s="19"/>
    </row>
    <row r="1066" spans="1:32" s="5" customFormat="1" ht="13.6" customHeight="1" x14ac:dyDescent="0.3">
      <c r="A1066" s="18"/>
      <c r="B1066" s="18"/>
      <c r="AF1066" s="19"/>
    </row>
    <row r="1067" spans="1:32" s="5" customFormat="1" ht="13.6" customHeight="1" x14ac:dyDescent="0.3">
      <c r="A1067" s="18"/>
      <c r="B1067" s="18"/>
      <c r="AF1067" s="19"/>
    </row>
    <row r="1068" spans="1:32" s="5" customFormat="1" ht="13.6" customHeight="1" x14ac:dyDescent="0.3">
      <c r="A1068" s="18"/>
      <c r="B1068" s="18"/>
      <c r="AF1068" s="19"/>
    </row>
    <row r="1069" spans="1:32" s="5" customFormat="1" ht="13.6" customHeight="1" x14ac:dyDescent="0.3">
      <c r="A1069" s="18"/>
      <c r="B1069" s="18"/>
      <c r="AF1069" s="19"/>
    </row>
    <row r="1070" spans="1:32" s="5" customFormat="1" ht="13.6" customHeight="1" x14ac:dyDescent="0.3">
      <c r="A1070" s="18"/>
      <c r="B1070" s="18"/>
      <c r="AF1070" s="19"/>
    </row>
    <row r="1071" spans="1:32" s="5" customFormat="1" ht="13.6" customHeight="1" x14ac:dyDescent="0.3">
      <c r="A1071" s="18"/>
      <c r="B1071" s="18"/>
      <c r="AF1071" s="19"/>
    </row>
    <row r="1072" spans="1:32" s="5" customFormat="1" ht="13.6" customHeight="1" x14ac:dyDescent="0.3">
      <c r="A1072" s="18"/>
      <c r="B1072" s="18"/>
      <c r="AF1072" s="19"/>
    </row>
    <row r="1073" spans="1:32" s="5" customFormat="1" ht="13.6" customHeight="1" x14ac:dyDescent="0.3">
      <c r="A1073" s="18"/>
      <c r="B1073" s="18"/>
      <c r="AF1073" s="19"/>
    </row>
    <row r="1074" spans="1:32" s="5" customFormat="1" ht="13.6" customHeight="1" x14ac:dyDescent="0.3">
      <c r="A1074" s="18"/>
      <c r="B1074" s="18"/>
      <c r="AF1074" s="19"/>
    </row>
    <row r="1075" spans="1:32" s="5" customFormat="1" ht="13.6" customHeight="1" x14ac:dyDescent="0.3">
      <c r="A1075" s="18"/>
      <c r="B1075" s="18"/>
      <c r="AF1075" s="19"/>
    </row>
    <row r="1076" spans="1:32" s="5" customFormat="1" ht="13.6" customHeight="1" x14ac:dyDescent="0.3">
      <c r="A1076" s="18"/>
      <c r="B1076" s="18"/>
      <c r="AF1076" s="19"/>
    </row>
    <row r="1077" spans="1:32" s="5" customFormat="1" ht="13.6" customHeight="1" x14ac:dyDescent="0.3">
      <c r="A1077" s="18"/>
      <c r="B1077" s="18"/>
      <c r="AF1077" s="19"/>
    </row>
    <row r="1078" spans="1:32" s="5" customFormat="1" ht="13.6" customHeight="1" x14ac:dyDescent="0.3">
      <c r="A1078" s="18"/>
      <c r="B1078" s="18"/>
      <c r="AF1078" s="19"/>
    </row>
    <row r="1079" spans="1:32" s="5" customFormat="1" ht="13.6" customHeight="1" x14ac:dyDescent="0.3">
      <c r="A1079" s="18"/>
      <c r="B1079" s="18"/>
      <c r="AF1079" s="19"/>
    </row>
    <row r="1080" spans="1:32" s="5" customFormat="1" ht="13.6" customHeight="1" x14ac:dyDescent="0.3">
      <c r="A1080" s="18"/>
      <c r="B1080" s="18"/>
      <c r="AF1080" s="19"/>
    </row>
    <row r="1081" spans="1:32" s="5" customFormat="1" ht="13.6" customHeight="1" x14ac:dyDescent="0.3">
      <c r="A1081" s="18"/>
      <c r="B1081" s="18"/>
      <c r="AF1081" s="19"/>
    </row>
    <row r="1082" spans="1:32" s="5" customFormat="1" ht="13.6" customHeight="1" x14ac:dyDescent="0.3">
      <c r="A1082" s="18"/>
      <c r="B1082" s="18"/>
      <c r="AF1082" s="19"/>
    </row>
    <row r="1083" spans="1:32" s="5" customFormat="1" ht="13.6" customHeight="1" x14ac:dyDescent="0.3">
      <c r="A1083" s="18"/>
      <c r="B1083" s="18"/>
      <c r="AF1083" s="19"/>
    </row>
    <row r="1084" spans="1:32" s="5" customFormat="1" ht="13.6" customHeight="1" x14ac:dyDescent="0.3">
      <c r="A1084" s="18"/>
      <c r="B1084" s="18"/>
      <c r="AF1084" s="19"/>
    </row>
    <row r="1085" spans="1:32" s="5" customFormat="1" ht="13.6" customHeight="1" x14ac:dyDescent="0.3">
      <c r="A1085" s="18"/>
      <c r="B1085" s="18"/>
      <c r="AF1085" s="19"/>
    </row>
    <row r="1086" spans="1:32" s="5" customFormat="1" ht="13.6" customHeight="1" x14ac:dyDescent="0.3">
      <c r="A1086" s="18"/>
      <c r="B1086" s="18"/>
      <c r="AF1086" s="19"/>
    </row>
    <row r="1087" spans="1:32" s="5" customFormat="1" ht="13.6" customHeight="1" x14ac:dyDescent="0.3">
      <c r="A1087" s="18"/>
      <c r="B1087" s="18"/>
      <c r="AF1087" s="19"/>
    </row>
    <row r="1088" spans="1:32" s="5" customFormat="1" ht="13.6" customHeight="1" x14ac:dyDescent="0.3">
      <c r="A1088" s="18"/>
      <c r="B1088" s="18"/>
      <c r="AF1088" s="19"/>
    </row>
    <row r="1089" spans="1:32" s="5" customFormat="1" ht="13.6" customHeight="1" x14ac:dyDescent="0.3">
      <c r="A1089" s="18"/>
      <c r="B1089" s="18"/>
      <c r="AF1089" s="19"/>
    </row>
    <row r="1090" spans="1:32" s="5" customFormat="1" ht="13.6" customHeight="1" x14ac:dyDescent="0.3">
      <c r="A1090" s="18"/>
      <c r="B1090" s="18"/>
      <c r="AF1090" s="19"/>
    </row>
    <row r="1091" spans="1:32" s="5" customFormat="1" ht="13.6" customHeight="1" x14ac:dyDescent="0.3">
      <c r="A1091" s="18"/>
      <c r="B1091" s="18"/>
      <c r="AF1091" s="19"/>
    </row>
    <row r="1092" spans="1:32" s="5" customFormat="1" ht="13.6" customHeight="1" x14ac:dyDescent="0.3">
      <c r="A1092" s="18"/>
      <c r="B1092" s="18"/>
      <c r="AF1092" s="19"/>
    </row>
    <row r="1093" spans="1:32" s="5" customFormat="1" ht="13.6" customHeight="1" x14ac:dyDescent="0.3">
      <c r="A1093" s="18"/>
      <c r="B1093" s="18"/>
      <c r="AF1093" s="19"/>
    </row>
    <row r="1094" spans="1:32" s="5" customFormat="1" ht="13.6" customHeight="1" x14ac:dyDescent="0.3">
      <c r="A1094" s="18"/>
      <c r="B1094" s="18"/>
      <c r="AF1094" s="19"/>
    </row>
    <row r="1095" spans="1:32" s="5" customFormat="1" ht="13.6" customHeight="1" x14ac:dyDescent="0.3">
      <c r="A1095" s="18"/>
      <c r="B1095" s="18"/>
      <c r="AF1095" s="19"/>
    </row>
    <row r="1096" spans="1:32" s="5" customFormat="1" ht="13.6" customHeight="1" x14ac:dyDescent="0.3">
      <c r="A1096" s="18"/>
      <c r="B1096" s="18"/>
      <c r="AF1096" s="19"/>
    </row>
    <row r="1097" spans="1:32" s="5" customFormat="1" ht="13.6" customHeight="1" x14ac:dyDescent="0.3">
      <c r="A1097" s="18"/>
      <c r="B1097" s="18"/>
      <c r="AF1097" s="19"/>
    </row>
    <row r="1098" spans="1:32" s="5" customFormat="1" ht="13.6" customHeight="1" x14ac:dyDescent="0.3">
      <c r="A1098" s="18"/>
      <c r="B1098" s="18"/>
      <c r="AF1098" s="19"/>
    </row>
    <row r="1099" spans="1:32" s="5" customFormat="1" ht="13.6" customHeight="1" x14ac:dyDescent="0.3">
      <c r="A1099" s="18"/>
      <c r="B1099" s="18"/>
      <c r="AF1099" s="19"/>
    </row>
    <row r="1100" spans="1:32" s="5" customFormat="1" ht="13.6" customHeight="1" x14ac:dyDescent="0.3">
      <c r="A1100" s="18"/>
      <c r="B1100" s="18"/>
      <c r="AF1100" s="19"/>
    </row>
    <row r="1101" spans="1:32" s="5" customFormat="1" ht="13.6" customHeight="1" x14ac:dyDescent="0.3">
      <c r="A1101" s="18"/>
      <c r="B1101" s="18"/>
      <c r="AF1101" s="19"/>
    </row>
    <row r="1102" spans="1:32" s="5" customFormat="1" ht="13.6" customHeight="1" x14ac:dyDescent="0.3">
      <c r="A1102" s="18"/>
      <c r="B1102" s="18"/>
      <c r="AF1102" s="19"/>
    </row>
    <row r="1103" spans="1:32" s="5" customFormat="1" ht="13.6" customHeight="1" x14ac:dyDescent="0.3">
      <c r="A1103" s="18"/>
      <c r="B1103" s="18"/>
      <c r="AF1103" s="19"/>
    </row>
    <row r="1104" spans="1:32" s="5" customFormat="1" ht="13.6" customHeight="1" x14ac:dyDescent="0.3">
      <c r="A1104" s="18"/>
      <c r="B1104" s="18"/>
      <c r="AF1104" s="19"/>
    </row>
    <row r="1105" spans="1:32" s="5" customFormat="1" ht="13.6" customHeight="1" x14ac:dyDescent="0.3">
      <c r="A1105" s="18"/>
      <c r="B1105" s="18"/>
      <c r="AF1105" s="19"/>
    </row>
    <row r="1106" spans="1:32" s="5" customFormat="1" ht="13.6" customHeight="1" x14ac:dyDescent="0.3">
      <c r="A1106" s="18"/>
      <c r="B1106" s="18"/>
      <c r="AF1106" s="19"/>
    </row>
    <row r="1107" spans="1:32" s="5" customFormat="1" ht="13.6" customHeight="1" x14ac:dyDescent="0.3">
      <c r="A1107" s="18"/>
      <c r="B1107" s="18"/>
      <c r="AF1107" s="19"/>
    </row>
    <row r="1108" spans="1:32" s="5" customFormat="1" ht="13.6" customHeight="1" x14ac:dyDescent="0.3">
      <c r="A1108" s="18"/>
      <c r="B1108" s="18"/>
      <c r="AF1108" s="19"/>
    </row>
    <row r="1109" spans="1:32" s="5" customFormat="1" ht="13.6" customHeight="1" x14ac:dyDescent="0.3">
      <c r="A1109" s="18"/>
      <c r="B1109" s="18"/>
      <c r="AF1109" s="19"/>
    </row>
    <row r="1110" spans="1:32" s="5" customFormat="1" ht="13.6" customHeight="1" x14ac:dyDescent="0.3">
      <c r="A1110" s="18"/>
      <c r="B1110" s="18"/>
      <c r="AF1110" s="19"/>
    </row>
    <row r="1111" spans="1:32" s="5" customFormat="1" ht="13.6" customHeight="1" x14ac:dyDescent="0.3">
      <c r="A1111" s="18"/>
      <c r="B1111" s="18"/>
      <c r="AF1111" s="19"/>
    </row>
    <row r="1112" spans="1:32" s="5" customFormat="1" ht="13.6" customHeight="1" x14ac:dyDescent="0.3">
      <c r="A1112" s="18"/>
      <c r="B1112" s="18"/>
      <c r="AF1112" s="19"/>
    </row>
    <row r="1113" spans="1:32" s="5" customFormat="1" ht="13.6" customHeight="1" x14ac:dyDescent="0.3">
      <c r="A1113" s="18"/>
      <c r="B1113" s="18"/>
      <c r="AF1113" s="19"/>
    </row>
    <row r="1114" spans="1:32" s="5" customFormat="1" ht="13.6" customHeight="1" x14ac:dyDescent="0.3">
      <c r="A1114" s="18"/>
      <c r="B1114" s="18"/>
      <c r="AF1114" s="19"/>
    </row>
    <row r="1115" spans="1:32" s="5" customFormat="1" ht="13.6" customHeight="1" x14ac:dyDescent="0.3">
      <c r="A1115" s="18"/>
      <c r="B1115" s="18"/>
      <c r="AF1115" s="19"/>
    </row>
    <row r="1116" spans="1:32" s="5" customFormat="1" ht="13.6" customHeight="1" x14ac:dyDescent="0.3">
      <c r="A1116" s="18"/>
      <c r="B1116" s="18"/>
      <c r="AF1116" s="19"/>
    </row>
    <row r="1117" spans="1:32" s="5" customFormat="1" ht="13.6" customHeight="1" x14ac:dyDescent="0.3">
      <c r="A1117" s="18"/>
      <c r="B1117" s="18"/>
      <c r="AF1117" s="19"/>
    </row>
    <row r="1118" spans="1:32" s="5" customFormat="1" ht="13.6" customHeight="1" x14ac:dyDescent="0.3">
      <c r="A1118" s="18"/>
      <c r="B1118" s="18"/>
      <c r="AF1118" s="19"/>
    </row>
    <row r="1119" spans="1:32" s="5" customFormat="1" ht="13.6" customHeight="1" x14ac:dyDescent="0.3">
      <c r="A1119" s="18"/>
      <c r="B1119" s="18"/>
      <c r="AF1119" s="19"/>
    </row>
    <row r="1120" spans="1:32" s="5" customFormat="1" ht="13.6" customHeight="1" x14ac:dyDescent="0.3">
      <c r="A1120" s="18"/>
      <c r="B1120" s="18"/>
      <c r="AF1120" s="19"/>
    </row>
    <row r="1121" spans="1:32" s="5" customFormat="1" ht="13.6" customHeight="1" x14ac:dyDescent="0.3">
      <c r="A1121" s="18"/>
      <c r="B1121" s="18"/>
      <c r="AF1121" s="19"/>
    </row>
    <row r="1122" spans="1:32" s="5" customFormat="1" ht="13.6" customHeight="1" x14ac:dyDescent="0.3">
      <c r="A1122" s="18"/>
      <c r="B1122" s="18"/>
      <c r="AF1122" s="19"/>
    </row>
    <row r="1123" spans="1:32" s="5" customFormat="1" ht="13.6" customHeight="1" x14ac:dyDescent="0.3">
      <c r="A1123" s="18"/>
      <c r="B1123" s="18"/>
      <c r="AF1123" s="19"/>
    </row>
    <row r="1124" spans="1:32" s="5" customFormat="1" ht="13.6" customHeight="1" x14ac:dyDescent="0.3">
      <c r="A1124" s="18"/>
      <c r="B1124" s="18"/>
      <c r="AF1124" s="19"/>
    </row>
    <row r="1125" spans="1:32" s="5" customFormat="1" ht="13.6" customHeight="1" x14ac:dyDescent="0.3">
      <c r="A1125" s="18"/>
      <c r="B1125" s="18"/>
      <c r="AF1125" s="19"/>
    </row>
    <row r="1126" spans="1:32" s="5" customFormat="1" ht="13.6" customHeight="1" x14ac:dyDescent="0.3">
      <c r="A1126" s="18"/>
      <c r="B1126" s="18"/>
      <c r="AF1126" s="19"/>
    </row>
    <row r="1127" spans="1:32" s="5" customFormat="1" ht="13.6" customHeight="1" x14ac:dyDescent="0.3">
      <c r="A1127" s="18"/>
      <c r="B1127" s="18"/>
      <c r="AF1127" s="19"/>
    </row>
    <row r="1128" spans="1:32" s="5" customFormat="1" ht="13.6" customHeight="1" x14ac:dyDescent="0.3">
      <c r="A1128" s="18"/>
      <c r="B1128" s="18"/>
      <c r="AF1128" s="19"/>
    </row>
    <row r="1129" spans="1:32" s="5" customFormat="1" ht="13.6" customHeight="1" x14ac:dyDescent="0.3">
      <c r="A1129" s="18"/>
      <c r="B1129" s="18"/>
      <c r="AF1129" s="19"/>
    </row>
    <row r="1130" spans="1:32" s="5" customFormat="1" ht="13.6" customHeight="1" x14ac:dyDescent="0.3">
      <c r="A1130" s="18"/>
      <c r="B1130" s="18"/>
      <c r="AF1130" s="19"/>
    </row>
    <row r="1131" spans="1:32" s="5" customFormat="1" ht="13.6" customHeight="1" x14ac:dyDescent="0.3">
      <c r="A1131" s="18"/>
      <c r="B1131" s="18"/>
      <c r="AF1131" s="19"/>
    </row>
    <row r="1132" spans="1:32" s="5" customFormat="1" ht="13.6" customHeight="1" x14ac:dyDescent="0.3">
      <c r="A1132" s="18"/>
      <c r="B1132" s="18"/>
      <c r="AF1132" s="19"/>
    </row>
    <row r="1133" spans="1:32" s="5" customFormat="1" ht="13.6" customHeight="1" x14ac:dyDescent="0.3">
      <c r="A1133" s="18"/>
      <c r="B1133" s="18"/>
      <c r="AF1133" s="19"/>
    </row>
    <row r="1134" spans="1:32" s="5" customFormat="1" ht="13.6" customHeight="1" x14ac:dyDescent="0.3">
      <c r="A1134" s="18"/>
      <c r="B1134" s="18"/>
      <c r="AF1134" s="19"/>
    </row>
    <row r="1135" spans="1:32" s="5" customFormat="1" ht="13.6" customHeight="1" x14ac:dyDescent="0.3">
      <c r="A1135" s="18"/>
      <c r="B1135" s="18"/>
      <c r="AF1135" s="19"/>
    </row>
    <row r="1136" spans="1:32" s="5" customFormat="1" ht="13.6" customHeight="1" x14ac:dyDescent="0.3">
      <c r="A1136" s="18"/>
      <c r="B1136" s="18"/>
      <c r="AF1136" s="19"/>
    </row>
    <row r="1137" spans="1:32" s="5" customFormat="1" ht="13.6" customHeight="1" x14ac:dyDescent="0.3">
      <c r="A1137" s="18"/>
      <c r="B1137" s="18"/>
      <c r="AF1137" s="19"/>
    </row>
    <row r="1138" spans="1:32" s="5" customFormat="1" ht="13.6" customHeight="1" x14ac:dyDescent="0.3">
      <c r="A1138" s="18"/>
      <c r="B1138" s="18"/>
      <c r="AF1138" s="19"/>
    </row>
    <row r="1139" spans="1:32" s="5" customFormat="1" ht="13.6" customHeight="1" x14ac:dyDescent="0.3">
      <c r="A1139" s="18"/>
      <c r="B1139" s="18"/>
      <c r="AF1139" s="19"/>
    </row>
    <row r="1140" spans="1:32" s="5" customFormat="1" ht="13.6" customHeight="1" x14ac:dyDescent="0.3">
      <c r="A1140" s="18"/>
      <c r="B1140" s="18"/>
      <c r="AF1140" s="19"/>
    </row>
    <row r="1141" spans="1:32" s="5" customFormat="1" ht="13.6" customHeight="1" x14ac:dyDescent="0.3">
      <c r="A1141" s="18"/>
      <c r="B1141" s="18"/>
      <c r="AF1141" s="19"/>
    </row>
    <row r="1142" spans="1:32" s="5" customFormat="1" ht="13.6" customHeight="1" x14ac:dyDescent="0.3">
      <c r="A1142" s="18"/>
      <c r="B1142" s="18"/>
      <c r="AF1142" s="19"/>
    </row>
    <row r="1143" spans="1:32" s="5" customFormat="1" ht="13.6" customHeight="1" x14ac:dyDescent="0.3">
      <c r="A1143" s="18"/>
      <c r="B1143" s="18"/>
      <c r="AF1143" s="19"/>
    </row>
    <row r="1144" spans="1:32" s="5" customFormat="1" ht="13.6" customHeight="1" x14ac:dyDescent="0.3">
      <c r="A1144" s="18"/>
      <c r="B1144" s="18"/>
      <c r="AF1144" s="19"/>
    </row>
    <row r="1145" spans="1:32" s="5" customFormat="1" ht="13.6" customHeight="1" x14ac:dyDescent="0.3">
      <c r="A1145" s="18"/>
      <c r="B1145" s="18"/>
      <c r="AF1145" s="19"/>
    </row>
    <row r="1146" spans="1:32" s="5" customFormat="1" ht="13.6" customHeight="1" x14ac:dyDescent="0.3">
      <c r="A1146" s="18"/>
      <c r="B1146" s="18"/>
      <c r="AF1146" s="19"/>
    </row>
    <row r="1147" spans="1:32" s="5" customFormat="1" ht="13.6" customHeight="1" x14ac:dyDescent="0.3">
      <c r="A1147" s="18"/>
      <c r="B1147" s="18"/>
      <c r="AF1147" s="19"/>
    </row>
    <row r="1148" spans="1:32" s="5" customFormat="1" ht="13.6" customHeight="1" x14ac:dyDescent="0.3">
      <c r="A1148" s="18"/>
      <c r="B1148" s="18"/>
      <c r="AF1148" s="19"/>
    </row>
    <row r="1149" spans="1:32" s="5" customFormat="1" ht="13.6" customHeight="1" x14ac:dyDescent="0.3">
      <c r="A1149" s="18"/>
      <c r="B1149" s="18"/>
      <c r="AF1149" s="19"/>
    </row>
    <row r="1150" spans="1:32" s="5" customFormat="1" ht="13.6" customHeight="1" x14ac:dyDescent="0.3">
      <c r="A1150" s="18"/>
      <c r="B1150" s="18"/>
      <c r="AF1150" s="19"/>
    </row>
    <row r="1151" spans="1:32" s="5" customFormat="1" ht="13.6" customHeight="1" x14ac:dyDescent="0.3">
      <c r="A1151" s="18"/>
      <c r="B1151" s="18"/>
      <c r="AF1151" s="19"/>
    </row>
    <row r="1152" spans="1:32" s="5" customFormat="1" ht="13.6" customHeight="1" x14ac:dyDescent="0.3">
      <c r="A1152" s="18"/>
      <c r="B1152" s="18"/>
      <c r="AF1152" s="19"/>
    </row>
    <row r="1153" spans="1:32" s="5" customFormat="1" ht="13.6" customHeight="1" x14ac:dyDescent="0.3">
      <c r="A1153" s="18"/>
      <c r="B1153" s="18"/>
      <c r="AF1153" s="19"/>
    </row>
    <row r="1154" spans="1:32" s="5" customFormat="1" ht="13.6" customHeight="1" x14ac:dyDescent="0.3">
      <c r="A1154" s="18"/>
      <c r="B1154" s="18"/>
      <c r="AF1154" s="19"/>
    </row>
    <row r="1155" spans="1:32" s="5" customFormat="1" ht="13.6" customHeight="1" x14ac:dyDescent="0.3">
      <c r="A1155" s="18"/>
      <c r="B1155" s="18"/>
      <c r="AF1155" s="19"/>
    </row>
    <row r="1156" spans="1:32" s="5" customFormat="1" ht="13.6" customHeight="1" x14ac:dyDescent="0.3">
      <c r="A1156" s="18"/>
      <c r="B1156" s="18"/>
      <c r="AF1156" s="19"/>
    </row>
    <row r="1157" spans="1:32" s="5" customFormat="1" ht="13.6" customHeight="1" x14ac:dyDescent="0.3">
      <c r="A1157" s="18"/>
      <c r="B1157" s="18"/>
      <c r="AF1157" s="19"/>
    </row>
    <row r="1158" spans="1:32" s="5" customFormat="1" ht="13.6" customHeight="1" x14ac:dyDescent="0.3">
      <c r="A1158" s="18"/>
      <c r="B1158" s="18"/>
      <c r="AF1158" s="19"/>
    </row>
    <row r="1159" spans="1:32" s="5" customFormat="1" ht="13.6" customHeight="1" x14ac:dyDescent="0.3">
      <c r="A1159" s="18"/>
      <c r="B1159" s="18"/>
      <c r="AF1159" s="19"/>
    </row>
    <row r="1160" spans="1:32" s="5" customFormat="1" ht="13.6" customHeight="1" x14ac:dyDescent="0.3">
      <c r="A1160" s="18"/>
      <c r="B1160" s="18"/>
      <c r="AF1160" s="19"/>
    </row>
    <row r="1161" spans="1:32" s="5" customFormat="1" ht="13.6" customHeight="1" x14ac:dyDescent="0.3">
      <c r="A1161" s="18"/>
      <c r="B1161" s="18"/>
      <c r="AF1161" s="19"/>
    </row>
    <row r="1162" spans="1:32" s="5" customFormat="1" ht="13.6" customHeight="1" x14ac:dyDescent="0.3">
      <c r="A1162" s="18"/>
      <c r="B1162" s="18"/>
      <c r="AF1162" s="19"/>
    </row>
    <row r="1163" spans="1:32" s="5" customFormat="1" ht="13.6" customHeight="1" x14ac:dyDescent="0.3">
      <c r="A1163" s="18"/>
      <c r="B1163" s="18"/>
      <c r="AF1163" s="19"/>
    </row>
    <row r="1164" spans="1:32" s="5" customFormat="1" ht="13.6" customHeight="1" x14ac:dyDescent="0.3">
      <c r="A1164" s="18"/>
      <c r="B1164" s="18"/>
      <c r="AF1164" s="19"/>
    </row>
    <row r="1165" spans="1:32" s="5" customFormat="1" ht="13.6" customHeight="1" x14ac:dyDescent="0.3">
      <c r="A1165" s="18"/>
      <c r="B1165" s="18"/>
      <c r="AF1165" s="19"/>
    </row>
    <row r="1166" spans="1:32" s="5" customFormat="1" ht="13.6" customHeight="1" x14ac:dyDescent="0.3">
      <c r="A1166" s="18"/>
      <c r="B1166" s="18"/>
      <c r="AF1166" s="19"/>
    </row>
    <row r="1167" spans="1:32" s="5" customFormat="1" ht="13.6" customHeight="1" x14ac:dyDescent="0.3">
      <c r="A1167" s="18"/>
      <c r="B1167" s="18"/>
      <c r="AF1167" s="19"/>
    </row>
    <row r="1168" spans="1:32" s="5" customFormat="1" ht="13.6" customHeight="1" x14ac:dyDescent="0.3">
      <c r="A1168" s="18"/>
      <c r="B1168" s="18"/>
      <c r="AF1168" s="19"/>
    </row>
    <row r="1169" spans="1:32" s="5" customFormat="1" ht="13.6" customHeight="1" x14ac:dyDescent="0.3">
      <c r="A1169" s="18"/>
      <c r="B1169" s="18"/>
      <c r="AF1169" s="19"/>
    </row>
    <row r="1170" spans="1:32" s="5" customFormat="1" ht="13.6" customHeight="1" x14ac:dyDescent="0.3">
      <c r="A1170" s="18"/>
      <c r="B1170" s="18"/>
      <c r="AF1170" s="19"/>
    </row>
    <row r="1171" spans="1:32" s="5" customFormat="1" ht="13.6" customHeight="1" x14ac:dyDescent="0.3">
      <c r="A1171" s="18"/>
      <c r="B1171" s="18"/>
      <c r="AF1171" s="19"/>
    </row>
    <row r="1172" spans="1:32" s="5" customFormat="1" ht="13.6" customHeight="1" x14ac:dyDescent="0.3">
      <c r="A1172" s="18"/>
      <c r="B1172" s="18"/>
      <c r="AF1172" s="19"/>
    </row>
    <row r="1173" spans="1:32" s="5" customFormat="1" ht="13.6" customHeight="1" x14ac:dyDescent="0.3">
      <c r="A1173" s="18"/>
      <c r="B1173" s="18"/>
      <c r="AF1173" s="19"/>
    </row>
    <row r="1174" spans="1:32" s="5" customFormat="1" ht="13.6" customHeight="1" x14ac:dyDescent="0.3">
      <c r="A1174" s="18"/>
      <c r="B1174" s="18"/>
      <c r="AF1174" s="19"/>
    </row>
    <row r="1175" spans="1:32" s="5" customFormat="1" ht="13.6" customHeight="1" x14ac:dyDescent="0.3">
      <c r="A1175" s="18"/>
      <c r="B1175" s="18"/>
      <c r="AF1175" s="19"/>
    </row>
    <row r="1176" spans="1:32" s="5" customFormat="1" ht="13.6" customHeight="1" x14ac:dyDescent="0.3">
      <c r="A1176" s="18"/>
      <c r="B1176" s="18"/>
      <c r="AF1176" s="19"/>
    </row>
    <row r="1177" spans="1:32" s="5" customFormat="1" ht="13.6" customHeight="1" x14ac:dyDescent="0.3">
      <c r="A1177" s="18"/>
      <c r="B1177" s="18"/>
      <c r="AF1177" s="19"/>
    </row>
    <row r="1178" spans="1:32" s="5" customFormat="1" ht="13.6" customHeight="1" x14ac:dyDescent="0.3">
      <c r="A1178" s="18"/>
      <c r="B1178" s="18"/>
      <c r="AF1178" s="19"/>
    </row>
    <row r="1179" spans="1:32" s="5" customFormat="1" ht="13.6" customHeight="1" x14ac:dyDescent="0.3">
      <c r="A1179" s="18"/>
      <c r="B1179" s="18"/>
      <c r="AF1179" s="19"/>
    </row>
    <row r="1180" spans="1:32" s="5" customFormat="1" ht="13.6" customHeight="1" x14ac:dyDescent="0.3">
      <c r="A1180" s="18"/>
      <c r="B1180" s="18"/>
      <c r="AF1180" s="19"/>
    </row>
    <row r="1181" spans="1:32" s="5" customFormat="1" ht="13.6" customHeight="1" x14ac:dyDescent="0.3">
      <c r="A1181" s="18"/>
      <c r="B1181" s="18"/>
      <c r="AF1181" s="19"/>
    </row>
    <row r="1182" spans="1:32" s="5" customFormat="1" ht="13.6" customHeight="1" x14ac:dyDescent="0.3">
      <c r="A1182" s="18"/>
      <c r="B1182" s="18"/>
      <c r="AF1182" s="19"/>
    </row>
    <row r="1183" spans="1:32" s="5" customFormat="1" ht="13.6" customHeight="1" x14ac:dyDescent="0.3">
      <c r="A1183" s="18"/>
      <c r="B1183" s="18"/>
      <c r="AF1183" s="19"/>
    </row>
    <row r="1184" spans="1:32" s="5" customFormat="1" ht="13.6" customHeight="1" x14ac:dyDescent="0.3">
      <c r="A1184" s="18"/>
      <c r="B1184" s="18"/>
      <c r="AF1184" s="19"/>
    </row>
    <row r="1185" spans="1:32" s="5" customFormat="1" ht="13.6" customHeight="1" x14ac:dyDescent="0.3">
      <c r="A1185" s="18"/>
      <c r="B1185" s="18"/>
      <c r="AF1185" s="19"/>
    </row>
    <row r="1186" spans="1:32" s="5" customFormat="1" ht="13.6" customHeight="1" x14ac:dyDescent="0.3">
      <c r="A1186" s="18"/>
      <c r="B1186" s="18"/>
      <c r="AF1186" s="19"/>
    </row>
    <row r="1187" spans="1:32" s="5" customFormat="1" ht="13.6" customHeight="1" x14ac:dyDescent="0.3">
      <c r="A1187" s="18"/>
      <c r="B1187" s="18"/>
      <c r="AF1187" s="19"/>
    </row>
    <row r="1188" spans="1:32" s="5" customFormat="1" ht="13.6" customHeight="1" x14ac:dyDescent="0.3">
      <c r="A1188" s="18"/>
      <c r="B1188" s="18"/>
      <c r="AF1188" s="19"/>
    </row>
    <row r="1189" spans="1:32" s="5" customFormat="1" ht="13.6" customHeight="1" x14ac:dyDescent="0.3">
      <c r="A1189" s="18"/>
      <c r="B1189" s="18"/>
      <c r="AF1189" s="19"/>
    </row>
    <row r="1190" spans="1:32" s="5" customFormat="1" ht="13.6" customHeight="1" x14ac:dyDescent="0.3">
      <c r="A1190" s="18"/>
      <c r="B1190" s="18"/>
      <c r="AF1190" s="19"/>
    </row>
    <row r="1191" spans="1:32" s="5" customFormat="1" ht="13.6" customHeight="1" x14ac:dyDescent="0.3">
      <c r="A1191" s="18"/>
      <c r="B1191" s="18"/>
      <c r="AF1191" s="19"/>
    </row>
    <row r="1192" spans="1:32" s="5" customFormat="1" ht="13.6" customHeight="1" x14ac:dyDescent="0.3">
      <c r="A1192" s="18"/>
      <c r="B1192" s="18"/>
      <c r="AF1192" s="19"/>
    </row>
    <row r="1193" spans="1:32" s="5" customFormat="1" ht="13.6" customHeight="1" x14ac:dyDescent="0.3">
      <c r="A1193" s="18"/>
      <c r="B1193" s="18"/>
      <c r="AF1193" s="19"/>
    </row>
    <row r="1194" spans="1:32" s="5" customFormat="1" ht="13.6" customHeight="1" x14ac:dyDescent="0.3">
      <c r="A1194" s="18"/>
      <c r="B1194" s="18"/>
      <c r="AF1194" s="19"/>
    </row>
    <row r="1195" spans="1:32" s="5" customFormat="1" ht="13.6" customHeight="1" x14ac:dyDescent="0.3">
      <c r="A1195" s="18"/>
      <c r="B1195" s="18"/>
      <c r="AF1195" s="19"/>
    </row>
    <row r="1196" spans="1:32" s="5" customFormat="1" ht="13.6" customHeight="1" x14ac:dyDescent="0.3">
      <c r="A1196" s="18"/>
      <c r="B1196" s="18"/>
      <c r="AF1196" s="19"/>
    </row>
    <row r="1197" spans="1:32" s="5" customFormat="1" ht="13.6" customHeight="1" x14ac:dyDescent="0.3">
      <c r="A1197" s="18"/>
      <c r="B1197" s="18"/>
      <c r="AF1197" s="19"/>
    </row>
    <row r="1198" spans="1:32" s="5" customFormat="1" ht="13.6" customHeight="1" x14ac:dyDescent="0.3">
      <c r="A1198" s="18"/>
      <c r="B1198" s="18"/>
      <c r="AF1198" s="19"/>
    </row>
    <row r="1199" spans="1:32" s="5" customFormat="1" ht="13.6" customHeight="1" x14ac:dyDescent="0.3">
      <c r="A1199" s="18"/>
      <c r="B1199" s="18"/>
      <c r="AF1199" s="19"/>
    </row>
    <row r="1200" spans="1:32" s="5" customFormat="1" ht="13.6" customHeight="1" x14ac:dyDescent="0.3">
      <c r="A1200" s="18"/>
      <c r="B1200" s="18"/>
      <c r="AF1200" s="19"/>
    </row>
    <row r="1201" spans="1:32" s="5" customFormat="1" ht="13.6" customHeight="1" x14ac:dyDescent="0.3">
      <c r="A1201" s="18"/>
      <c r="B1201" s="18"/>
      <c r="AF1201" s="19"/>
    </row>
    <row r="1202" spans="1:32" s="5" customFormat="1" ht="13.6" customHeight="1" x14ac:dyDescent="0.3">
      <c r="A1202" s="18"/>
      <c r="B1202" s="18"/>
      <c r="AF1202" s="19"/>
    </row>
    <row r="1203" spans="1:32" s="5" customFormat="1" ht="13.6" customHeight="1" x14ac:dyDescent="0.3">
      <c r="A1203" s="18"/>
      <c r="B1203" s="18"/>
      <c r="AF1203" s="19"/>
    </row>
    <row r="1204" spans="1:32" s="5" customFormat="1" ht="13.6" customHeight="1" x14ac:dyDescent="0.3">
      <c r="A1204" s="18"/>
      <c r="B1204" s="18"/>
      <c r="AF1204" s="19"/>
    </row>
    <row r="1205" spans="1:32" s="5" customFormat="1" ht="13.6" customHeight="1" x14ac:dyDescent="0.3">
      <c r="A1205" s="18"/>
      <c r="B1205" s="18"/>
      <c r="AF1205" s="19"/>
    </row>
    <row r="1206" spans="1:32" s="5" customFormat="1" ht="13.6" customHeight="1" x14ac:dyDescent="0.3">
      <c r="A1206" s="18"/>
      <c r="B1206" s="18"/>
      <c r="AF1206" s="19"/>
    </row>
    <row r="1207" spans="1:32" s="5" customFormat="1" ht="13.6" customHeight="1" x14ac:dyDescent="0.3">
      <c r="A1207" s="18"/>
      <c r="B1207" s="18"/>
      <c r="AF1207" s="19"/>
    </row>
    <row r="1208" spans="1:32" s="5" customFormat="1" ht="13.6" customHeight="1" x14ac:dyDescent="0.3">
      <c r="A1208" s="18"/>
      <c r="B1208" s="18"/>
      <c r="AF1208" s="19"/>
    </row>
    <row r="1209" spans="1:32" s="5" customFormat="1" ht="13.6" customHeight="1" x14ac:dyDescent="0.3">
      <c r="A1209" s="18"/>
      <c r="B1209" s="18"/>
      <c r="AF1209" s="19"/>
    </row>
    <row r="1210" spans="1:32" s="5" customFormat="1" ht="13.6" customHeight="1" x14ac:dyDescent="0.3">
      <c r="A1210" s="18"/>
      <c r="B1210" s="18"/>
      <c r="AF1210" s="19"/>
    </row>
    <row r="1211" spans="1:32" s="5" customFormat="1" ht="13.6" customHeight="1" x14ac:dyDescent="0.3">
      <c r="A1211" s="18"/>
      <c r="B1211" s="18"/>
      <c r="AF1211" s="19"/>
    </row>
    <row r="1212" spans="1:32" s="5" customFormat="1" ht="13.6" customHeight="1" x14ac:dyDescent="0.3">
      <c r="A1212" s="18"/>
      <c r="B1212" s="18"/>
      <c r="AF1212" s="19"/>
    </row>
    <row r="1213" spans="1:32" s="5" customFormat="1" ht="13.6" customHeight="1" x14ac:dyDescent="0.3">
      <c r="A1213" s="18"/>
      <c r="B1213" s="18"/>
      <c r="AF1213" s="19"/>
    </row>
    <row r="1214" spans="1:32" s="5" customFormat="1" ht="13.6" customHeight="1" x14ac:dyDescent="0.3">
      <c r="A1214" s="18"/>
      <c r="B1214" s="18"/>
      <c r="AF1214" s="19"/>
    </row>
    <row r="1215" spans="1:32" s="5" customFormat="1" ht="13.6" customHeight="1" x14ac:dyDescent="0.3">
      <c r="A1215" s="18"/>
      <c r="B1215" s="18"/>
      <c r="AF1215" s="19"/>
    </row>
    <row r="1216" spans="1:32" s="5" customFormat="1" ht="13.6" customHeight="1" x14ac:dyDescent="0.3">
      <c r="A1216" s="18"/>
      <c r="B1216" s="18"/>
      <c r="AF1216" s="19"/>
    </row>
    <row r="1217" spans="1:32" s="5" customFormat="1" ht="13.6" customHeight="1" x14ac:dyDescent="0.3">
      <c r="A1217" s="18"/>
      <c r="B1217" s="18"/>
      <c r="AF1217" s="19"/>
    </row>
    <row r="1218" spans="1:32" s="5" customFormat="1" ht="13.6" customHeight="1" x14ac:dyDescent="0.3">
      <c r="A1218" s="18"/>
      <c r="B1218" s="18"/>
      <c r="AF1218" s="19"/>
    </row>
    <row r="1219" spans="1:32" s="5" customFormat="1" ht="13.6" customHeight="1" x14ac:dyDescent="0.3">
      <c r="A1219" s="18"/>
      <c r="B1219" s="18"/>
      <c r="AF1219" s="19"/>
    </row>
    <row r="1220" spans="1:32" s="5" customFormat="1" ht="13.6" customHeight="1" x14ac:dyDescent="0.3">
      <c r="A1220" s="18"/>
      <c r="B1220" s="18"/>
      <c r="AF1220" s="19"/>
    </row>
    <row r="1221" spans="1:32" s="5" customFormat="1" ht="13.6" customHeight="1" x14ac:dyDescent="0.3">
      <c r="A1221" s="18"/>
      <c r="B1221" s="18"/>
      <c r="AF1221" s="19"/>
    </row>
    <row r="1222" spans="1:32" s="5" customFormat="1" ht="13.6" customHeight="1" x14ac:dyDescent="0.3">
      <c r="A1222" s="18"/>
      <c r="B1222" s="18"/>
      <c r="AF1222" s="19"/>
    </row>
    <row r="1223" spans="1:32" s="5" customFormat="1" ht="13.6" customHeight="1" x14ac:dyDescent="0.3">
      <c r="A1223" s="18"/>
      <c r="B1223" s="18"/>
      <c r="AF1223" s="19"/>
    </row>
    <row r="1224" spans="1:32" s="5" customFormat="1" ht="13.6" customHeight="1" x14ac:dyDescent="0.3">
      <c r="A1224" s="18"/>
      <c r="B1224" s="18"/>
      <c r="AF1224" s="19"/>
    </row>
    <row r="1225" spans="1:32" s="5" customFormat="1" ht="13.6" customHeight="1" x14ac:dyDescent="0.3">
      <c r="A1225" s="18"/>
      <c r="B1225" s="18"/>
      <c r="AF1225" s="19"/>
    </row>
    <row r="1226" spans="1:32" s="5" customFormat="1" ht="13.6" customHeight="1" x14ac:dyDescent="0.3">
      <c r="A1226" s="18"/>
      <c r="B1226" s="18"/>
      <c r="AF1226" s="19"/>
    </row>
    <row r="1227" spans="1:32" s="5" customFormat="1" ht="13.6" customHeight="1" x14ac:dyDescent="0.3">
      <c r="A1227" s="18"/>
      <c r="B1227" s="18"/>
      <c r="AF1227" s="19"/>
    </row>
    <row r="1228" spans="1:32" s="5" customFormat="1" ht="13.6" customHeight="1" x14ac:dyDescent="0.3">
      <c r="A1228" s="18"/>
      <c r="B1228" s="18"/>
      <c r="AF1228" s="19"/>
    </row>
    <row r="1229" spans="1:32" s="5" customFormat="1" ht="13.6" customHeight="1" x14ac:dyDescent="0.3">
      <c r="A1229" s="18"/>
      <c r="B1229" s="18"/>
      <c r="AF1229" s="19"/>
    </row>
    <row r="1230" spans="1:32" s="5" customFormat="1" ht="13.6" customHeight="1" x14ac:dyDescent="0.3">
      <c r="A1230" s="18"/>
      <c r="B1230" s="18"/>
      <c r="AF1230" s="19"/>
    </row>
    <row r="1231" spans="1:32" s="5" customFormat="1" ht="13.6" customHeight="1" x14ac:dyDescent="0.3">
      <c r="A1231" s="18"/>
      <c r="B1231" s="18"/>
      <c r="AF1231" s="19"/>
    </row>
    <row r="1232" spans="1:32" s="5" customFormat="1" ht="13.6" customHeight="1" x14ac:dyDescent="0.3">
      <c r="A1232" s="18"/>
      <c r="B1232" s="18"/>
      <c r="AF1232" s="19"/>
    </row>
    <row r="1233" spans="1:32" s="5" customFormat="1" ht="13.6" customHeight="1" x14ac:dyDescent="0.3">
      <c r="A1233" s="18"/>
      <c r="B1233" s="18"/>
      <c r="AF1233" s="19"/>
    </row>
    <row r="1234" spans="1:32" s="5" customFormat="1" ht="13.6" customHeight="1" x14ac:dyDescent="0.3">
      <c r="A1234" s="18"/>
      <c r="B1234" s="18"/>
      <c r="AF1234" s="19"/>
    </row>
    <row r="1235" spans="1:32" s="5" customFormat="1" ht="13.6" customHeight="1" x14ac:dyDescent="0.3">
      <c r="A1235" s="18"/>
      <c r="B1235" s="18"/>
      <c r="AF1235" s="19"/>
    </row>
    <row r="1236" spans="1:32" s="5" customFormat="1" ht="13.6" customHeight="1" x14ac:dyDescent="0.3">
      <c r="A1236" s="18"/>
      <c r="B1236" s="18"/>
      <c r="AF1236" s="19"/>
    </row>
    <row r="1237" spans="1:32" s="5" customFormat="1" ht="13.6" customHeight="1" x14ac:dyDescent="0.3">
      <c r="A1237" s="18"/>
      <c r="B1237" s="18"/>
      <c r="AF1237" s="19"/>
    </row>
    <row r="1238" spans="1:32" s="5" customFormat="1" ht="13.6" customHeight="1" x14ac:dyDescent="0.3">
      <c r="A1238" s="18"/>
      <c r="B1238" s="18"/>
      <c r="AF1238" s="19"/>
    </row>
    <row r="1239" spans="1:32" s="5" customFormat="1" ht="13.6" customHeight="1" x14ac:dyDescent="0.3">
      <c r="A1239" s="18"/>
      <c r="B1239" s="18"/>
      <c r="AF1239" s="19"/>
    </row>
    <row r="1240" spans="1:32" s="5" customFormat="1" ht="13.6" customHeight="1" x14ac:dyDescent="0.3">
      <c r="A1240" s="18"/>
      <c r="B1240" s="18"/>
      <c r="AF1240" s="19"/>
    </row>
    <row r="1241" spans="1:32" s="5" customFormat="1" ht="13.6" customHeight="1" x14ac:dyDescent="0.3">
      <c r="A1241" s="18"/>
      <c r="B1241" s="18"/>
      <c r="AF1241" s="19"/>
    </row>
    <row r="1242" spans="1:32" s="5" customFormat="1" ht="13.6" customHeight="1" x14ac:dyDescent="0.3">
      <c r="A1242" s="18"/>
      <c r="B1242" s="18"/>
      <c r="AF1242" s="19"/>
    </row>
    <row r="1243" spans="1:32" s="5" customFormat="1" ht="13.6" customHeight="1" x14ac:dyDescent="0.3">
      <c r="A1243" s="18"/>
      <c r="B1243" s="18"/>
      <c r="AF1243" s="19"/>
    </row>
    <row r="1244" spans="1:32" s="5" customFormat="1" ht="13.6" customHeight="1" x14ac:dyDescent="0.3">
      <c r="A1244" s="18"/>
      <c r="B1244" s="18"/>
      <c r="AF1244" s="19"/>
    </row>
    <row r="1245" spans="1:32" s="5" customFormat="1" ht="13.6" customHeight="1" x14ac:dyDescent="0.3">
      <c r="A1245" s="18"/>
      <c r="B1245" s="18"/>
      <c r="AF1245" s="19"/>
    </row>
    <row r="1246" spans="1:32" s="5" customFormat="1" ht="13.6" customHeight="1" x14ac:dyDescent="0.3">
      <c r="A1246" s="18"/>
      <c r="B1246" s="18"/>
      <c r="AF1246" s="19"/>
    </row>
    <row r="1247" spans="1:32" s="5" customFormat="1" ht="13.6" customHeight="1" x14ac:dyDescent="0.3">
      <c r="A1247" s="18"/>
      <c r="B1247" s="18"/>
      <c r="AF1247" s="19"/>
    </row>
    <row r="1248" spans="1:32" s="5" customFormat="1" ht="13.6" customHeight="1" x14ac:dyDescent="0.3">
      <c r="A1248" s="18"/>
      <c r="B1248" s="18"/>
      <c r="AF1248" s="19"/>
    </row>
    <row r="1249" spans="1:32" s="5" customFormat="1" ht="13.6" customHeight="1" x14ac:dyDescent="0.3">
      <c r="A1249" s="18"/>
      <c r="B1249" s="18"/>
      <c r="AF1249" s="19"/>
    </row>
    <row r="1250" spans="1:32" s="5" customFormat="1" ht="13.6" customHeight="1" x14ac:dyDescent="0.3">
      <c r="A1250" s="18"/>
      <c r="B1250" s="18"/>
      <c r="AF1250" s="19"/>
    </row>
    <row r="1251" spans="1:32" s="5" customFormat="1" ht="13.6" customHeight="1" x14ac:dyDescent="0.3">
      <c r="A1251" s="18"/>
      <c r="B1251" s="18"/>
      <c r="AF1251" s="19"/>
    </row>
    <row r="1252" spans="1:32" s="5" customFormat="1" ht="13.6" customHeight="1" x14ac:dyDescent="0.3">
      <c r="A1252" s="18"/>
      <c r="B1252" s="18"/>
      <c r="AF1252" s="19"/>
    </row>
    <row r="1253" spans="1:32" s="5" customFormat="1" ht="13.6" customHeight="1" x14ac:dyDescent="0.3">
      <c r="A1253" s="18"/>
      <c r="B1253" s="18"/>
      <c r="AF1253" s="19"/>
    </row>
    <row r="1254" spans="1:32" s="5" customFormat="1" ht="13.6" customHeight="1" x14ac:dyDescent="0.3">
      <c r="A1254" s="18"/>
      <c r="B1254" s="18"/>
      <c r="AF1254" s="19"/>
    </row>
    <row r="1255" spans="1:32" s="5" customFormat="1" ht="13.6" customHeight="1" x14ac:dyDescent="0.3">
      <c r="A1255" s="18"/>
      <c r="B1255" s="18"/>
      <c r="AF1255" s="19"/>
    </row>
    <row r="1256" spans="1:32" s="5" customFormat="1" ht="13.6" customHeight="1" x14ac:dyDescent="0.3">
      <c r="A1256" s="18"/>
      <c r="B1256" s="18"/>
      <c r="AF1256" s="19"/>
    </row>
    <row r="1257" spans="1:32" s="5" customFormat="1" ht="13.6" customHeight="1" x14ac:dyDescent="0.3">
      <c r="A1257" s="18"/>
      <c r="B1257" s="18"/>
      <c r="AF1257" s="19"/>
    </row>
    <row r="1258" spans="1:32" s="5" customFormat="1" ht="13.6" customHeight="1" x14ac:dyDescent="0.3">
      <c r="A1258" s="18"/>
      <c r="B1258" s="18"/>
      <c r="AF1258" s="19"/>
    </row>
    <row r="1259" spans="1:32" s="5" customFormat="1" ht="13.6" customHeight="1" x14ac:dyDescent="0.3">
      <c r="A1259" s="18"/>
      <c r="B1259" s="18"/>
      <c r="AF1259" s="19"/>
    </row>
    <row r="1260" spans="1:32" s="5" customFormat="1" ht="13.6" customHeight="1" x14ac:dyDescent="0.3">
      <c r="A1260" s="18"/>
      <c r="B1260" s="18"/>
      <c r="AF1260" s="19"/>
    </row>
    <row r="1261" spans="1:32" s="5" customFormat="1" ht="13.6" customHeight="1" x14ac:dyDescent="0.3">
      <c r="A1261" s="18"/>
      <c r="B1261" s="18"/>
      <c r="AF1261" s="19"/>
    </row>
    <row r="1262" spans="1:32" s="5" customFormat="1" ht="13.6" customHeight="1" x14ac:dyDescent="0.3">
      <c r="A1262" s="18"/>
      <c r="B1262" s="18"/>
      <c r="AF1262" s="19"/>
    </row>
    <row r="1263" spans="1:32" s="5" customFormat="1" ht="13.6" customHeight="1" x14ac:dyDescent="0.3">
      <c r="A1263" s="18"/>
      <c r="B1263" s="18"/>
      <c r="AF1263" s="19"/>
    </row>
    <row r="1264" spans="1:32" s="5" customFormat="1" ht="13.6" customHeight="1" x14ac:dyDescent="0.3">
      <c r="A1264" s="18"/>
      <c r="B1264" s="18"/>
      <c r="AF1264" s="19"/>
    </row>
    <row r="1265" spans="1:32" s="5" customFormat="1" ht="13.6" customHeight="1" x14ac:dyDescent="0.3">
      <c r="A1265" s="18"/>
      <c r="B1265" s="18"/>
      <c r="AF1265" s="19"/>
    </row>
    <row r="1266" spans="1:32" s="5" customFormat="1" ht="13.6" customHeight="1" x14ac:dyDescent="0.3">
      <c r="A1266" s="18"/>
      <c r="B1266" s="18"/>
      <c r="AF1266" s="19"/>
    </row>
    <row r="1267" spans="1:32" s="5" customFormat="1" ht="13.6" customHeight="1" x14ac:dyDescent="0.3">
      <c r="A1267" s="18"/>
      <c r="B1267" s="18"/>
      <c r="AF1267" s="19"/>
    </row>
    <row r="1268" spans="1:32" s="5" customFormat="1" ht="13.6" customHeight="1" x14ac:dyDescent="0.3">
      <c r="A1268" s="18"/>
      <c r="B1268" s="18"/>
      <c r="AF1268" s="19"/>
    </row>
    <row r="1269" spans="1:32" s="5" customFormat="1" ht="13.6" customHeight="1" x14ac:dyDescent="0.3">
      <c r="A1269" s="18"/>
      <c r="B1269" s="18"/>
      <c r="AF1269" s="19"/>
    </row>
    <row r="1270" spans="1:32" s="5" customFormat="1" ht="13.6" customHeight="1" x14ac:dyDescent="0.3">
      <c r="A1270" s="18"/>
      <c r="B1270" s="18"/>
      <c r="AF1270" s="19"/>
    </row>
    <row r="1271" spans="1:32" s="5" customFormat="1" ht="13.6" customHeight="1" x14ac:dyDescent="0.3">
      <c r="A1271" s="18"/>
      <c r="B1271" s="18"/>
      <c r="AF1271" s="19"/>
    </row>
    <row r="1272" spans="1:32" s="5" customFormat="1" ht="13.6" customHeight="1" x14ac:dyDescent="0.3">
      <c r="A1272" s="18"/>
      <c r="B1272" s="18"/>
      <c r="AF1272" s="19"/>
    </row>
    <row r="1273" spans="1:32" s="5" customFormat="1" ht="13.6" customHeight="1" x14ac:dyDescent="0.3">
      <c r="A1273" s="18"/>
      <c r="B1273" s="18"/>
      <c r="AF1273" s="19"/>
    </row>
    <row r="1274" spans="1:32" s="5" customFormat="1" ht="13.6" customHeight="1" x14ac:dyDescent="0.3">
      <c r="A1274" s="18"/>
      <c r="B1274" s="18"/>
      <c r="AF1274" s="19"/>
    </row>
    <row r="1275" spans="1:32" s="5" customFormat="1" ht="13.6" customHeight="1" x14ac:dyDescent="0.3">
      <c r="A1275" s="18"/>
      <c r="B1275" s="18"/>
      <c r="AF1275" s="19"/>
    </row>
    <row r="1276" spans="1:32" s="5" customFormat="1" ht="13.6" customHeight="1" x14ac:dyDescent="0.3">
      <c r="A1276" s="18"/>
      <c r="B1276" s="18"/>
      <c r="AF1276" s="19"/>
    </row>
    <row r="1277" spans="1:32" s="5" customFormat="1" ht="13.6" customHeight="1" x14ac:dyDescent="0.3">
      <c r="A1277" s="18"/>
      <c r="B1277" s="18"/>
      <c r="AF1277" s="19"/>
    </row>
    <row r="1278" spans="1:32" s="5" customFormat="1" ht="13.6" customHeight="1" x14ac:dyDescent="0.3">
      <c r="A1278" s="18"/>
      <c r="B1278" s="18"/>
      <c r="AF1278" s="19"/>
    </row>
    <row r="1279" spans="1:32" s="5" customFormat="1" ht="13.6" customHeight="1" x14ac:dyDescent="0.3">
      <c r="A1279" s="18"/>
      <c r="B1279" s="18"/>
      <c r="AF1279" s="19"/>
    </row>
    <row r="1280" spans="1:32" s="5" customFormat="1" ht="13.6" customHeight="1" x14ac:dyDescent="0.3">
      <c r="A1280" s="18"/>
      <c r="B1280" s="18"/>
      <c r="AF1280" s="19"/>
    </row>
    <row r="1281" spans="1:32" s="5" customFormat="1" ht="13.6" customHeight="1" x14ac:dyDescent="0.3">
      <c r="A1281" s="18"/>
      <c r="B1281" s="18"/>
      <c r="AF1281" s="19"/>
    </row>
    <row r="1282" spans="1:32" s="5" customFormat="1" ht="13.6" customHeight="1" x14ac:dyDescent="0.3">
      <c r="A1282" s="18"/>
      <c r="B1282" s="18"/>
      <c r="AF1282" s="19"/>
    </row>
    <row r="1283" spans="1:32" s="5" customFormat="1" ht="13.6" customHeight="1" x14ac:dyDescent="0.3">
      <c r="A1283" s="18"/>
      <c r="B1283" s="18"/>
      <c r="AF1283" s="19"/>
    </row>
    <row r="1284" spans="1:32" s="5" customFormat="1" ht="13.6" customHeight="1" x14ac:dyDescent="0.3">
      <c r="A1284" s="18"/>
      <c r="B1284" s="18"/>
      <c r="AF1284" s="19"/>
    </row>
    <row r="1285" spans="1:32" s="5" customFormat="1" ht="13.6" customHeight="1" x14ac:dyDescent="0.3">
      <c r="A1285" s="18"/>
      <c r="B1285" s="18"/>
      <c r="AF1285" s="19"/>
    </row>
    <row r="1286" spans="1:32" s="5" customFormat="1" ht="13.6" customHeight="1" x14ac:dyDescent="0.3">
      <c r="A1286" s="18"/>
      <c r="B1286" s="18"/>
      <c r="AF1286" s="19"/>
    </row>
    <row r="1287" spans="1:32" s="5" customFormat="1" ht="13.6" customHeight="1" x14ac:dyDescent="0.3">
      <c r="A1287" s="18"/>
      <c r="B1287" s="18"/>
      <c r="AF1287" s="19"/>
    </row>
    <row r="1288" spans="1:32" s="5" customFormat="1" ht="13.6" customHeight="1" x14ac:dyDescent="0.3">
      <c r="A1288" s="18"/>
      <c r="B1288" s="18"/>
      <c r="AF1288" s="19"/>
    </row>
    <row r="1289" spans="1:32" s="5" customFormat="1" ht="13.6" customHeight="1" x14ac:dyDescent="0.3">
      <c r="A1289" s="18"/>
      <c r="B1289" s="18"/>
      <c r="AF1289" s="19"/>
    </row>
    <row r="1290" spans="1:32" s="5" customFormat="1" ht="13.6" customHeight="1" x14ac:dyDescent="0.3">
      <c r="A1290" s="18"/>
      <c r="B1290" s="18"/>
      <c r="AF1290" s="19"/>
    </row>
    <row r="1291" spans="1:32" s="5" customFormat="1" ht="13.6" customHeight="1" x14ac:dyDescent="0.3">
      <c r="A1291" s="18"/>
      <c r="B1291" s="18"/>
      <c r="AF1291" s="19"/>
    </row>
    <row r="1292" spans="1:32" s="5" customFormat="1" ht="13.6" customHeight="1" x14ac:dyDescent="0.3">
      <c r="A1292" s="18"/>
      <c r="B1292" s="18"/>
      <c r="AF1292" s="19"/>
    </row>
    <row r="1293" spans="1:32" s="5" customFormat="1" ht="13.6" customHeight="1" x14ac:dyDescent="0.3">
      <c r="A1293" s="18"/>
      <c r="B1293" s="18"/>
      <c r="AF1293" s="19"/>
    </row>
    <row r="1294" spans="1:32" s="5" customFormat="1" ht="13.6" customHeight="1" x14ac:dyDescent="0.3">
      <c r="A1294" s="18"/>
      <c r="B1294" s="18"/>
      <c r="AF1294" s="19"/>
    </row>
    <row r="1295" spans="1:32" s="5" customFormat="1" ht="13.6" customHeight="1" x14ac:dyDescent="0.3">
      <c r="A1295" s="18"/>
      <c r="B1295" s="18"/>
      <c r="AF1295" s="19"/>
    </row>
    <row r="1296" spans="1:32" s="5" customFormat="1" ht="13.6" customHeight="1" x14ac:dyDescent="0.3">
      <c r="A1296" s="18"/>
      <c r="B1296" s="18"/>
      <c r="AF1296" s="19"/>
    </row>
    <row r="1297" spans="1:32" s="5" customFormat="1" ht="13.6" customHeight="1" x14ac:dyDescent="0.3">
      <c r="A1297" s="18"/>
      <c r="B1297" s="18"/>
      <c r="AF1297" s="19"/>
    </row>
    <row r="1298" spans="1:32" s="5" customFormat="1" ht="13.6" customHeight="1" x14ac:dyDescent="0.3">
      <c r="A1298" s="18"/>
      <c r="B1298" s="18"/>
      <c r="AF1298" s="19"/>
    </row>
    <row r="1299" spans="1:32" s="5" customFormat="1" ht="13.6" customHeight="1" x14ac:dyDescent="0.3">
      <c r="A1299" s="18"/>
      <c r="B1299" s="18"/>
      <c r="AF1299" s="19"/>
    </row>
    <row r="1300" spans="1:32" s="5" customFormat="1" ht="13.6" customHeight="1" x14ac:dyDescent="0.3">
      <c r="A1300" s="18"/>
      <c r="B1300" s="18"/>
      <c r="AF1300" s="19"/>
    </row>
    <row r="1301" spans="1:32" s="5" customFormat="1" ht="13.6" customHeight="1" x14ac:dyDescent="0.3">
      <c r="A1301" s="18"/>
      <c r="B1301" s="18"/>
      <c r="AF1301" s="19"/>
    </row>
    <row r="1302" spans="1:32" s="5" customFormat="1" ht="13.6" customHeight="1" x14ac:dyDescent="0.3">
      <c r="A1302" s="18"/>
      <c r="B1302" s="18"/>
      <c r="AF1302" s="19"/>
    </row>
    <row r="1303" spans="1:32" s="5" customFormat="1" ht="13.6" customHeight="1" x14ac:dyDescent="0.3">
      <c r="A1303" s="18"/>
      <c r="B1303" s="18"/>
      <c r="AF1303" s="19"/>
    </row>
    <row r="1304" spans="1:32" s="5" customFormat="1" ht="13.6" customHeight="1" x14ac:dyDescent="0.3">
      <c r="A1304" s="18"/>
      <c r="B1304" s="18"/>
      <c r="AF1304" s="19"/>
    </row>
    <row r="1305" spans="1:32" s="5" customFormat="1" ht="13.6" customHeight="1" x14ac:dyDescent="0.3">
      <c r="A1305" s="18"/>
      <c r="B1305" s="18"/>
      <c r="AF1305" s="19"/>
    </row>
    <row r="1306" spans="1:32" s="5" customFormat="1" ht="13.6" customHeight="1" x14ac:dyDescent="0.3">
      <c r="A1306" s="18"/>
      <c r="B1306" s="18"/>
      <c r="AF1306" s="19"/>
    </row>
    <row r="1307" spans="1:32" s="5" customFormat="1" ht="13.6" customHeight="1" x14ac:dyDescent="0.3">
      <c r="A1307" s="18"/>
      <c r="B1307" s="18"/>
      <c r="AF1307" s="19"/>
    </row>
    <row r="1308" spans="1:32" s="5" customFormat="1" ht="13.6" customHeight="1" x14ac:dyDescent="0.3">
      <c r="A1308" s="18"/>
      <c r="B1308" s="18"/>
      <c r="AF1308" s="19"/>
    </row>
    <row r="1309" spans="1:32" s="5" customFormat="1" ht="13.6" customHeight="1" x14ac:dyDescent="0.3">
      <c r="A1309" s="18"/>
      <c r="B1309" s="18"/>
      <c r="AF1309" s="19"/>
    </row>
    <row r="1310" spans="1:32" s="5" customFormat="1" ht="13.6" customHeight="1" x14ac:dyDescent="0.3">
      <c r="A1310" s="18"/>
      <c r="B1310" s="18"/>
      <c r="AF1310" s="19"/>
    </row>
    <row r="1311" spans="1:32" s="5" customFormat="1" ht="13.6" customHeight="1" x14ac:dyDescent="0.3">
      <c r="A1311" s="18"/>
      <c r="B1311" s="18"/>
      <c r="AF1311" s="19"/>
    </row>
    <row r="1312" spans="1:32" s="5" customFormat="1" ht="13.6" customHeight="1" x14ac:dyDescent="0.3">
      <c r="A1312" s="18"/>
      <c r="B1312" s="18"/>
      <c r="AF1312" s="19"/>
    </row>
    <row r="1313" spans="1:32" s="5" customFormat="1" ht="13.6" customHeight="1" x14ac:dyDescent="0.3">
      <c r="A1313" s="18"/>
      <c r="B1313" s="18"/>
      <c r="AF1313" s="19"/>
    </row>
    <row r="1314" spans="1:32" s="5" customFormat="1" ht="13.6" customHeight="1" x14ac:dyDescent="0.3">
      <c r="A1314" s="18"/>
      <c r="B1314" s="18"/>
      <c r="AF1314" s="19"/>
    </row>
    <row r="1315" spans="1:32" s="5" customFormat="1" ht="13.6" customHeight="1" x14ac:dyDescent="0.3">
      <c r="A1315" s="18"/>
      <c r="B1315" s="18"/>
      <c r="AF1315" s="19"/>
    </row>
    <row r="1316" spans="1:32" s="5" customFormat="1" ht="13.6" customHeight="1" x14ac:dyDescent="0.3">
      <c r="A1316" s="18"/>
      <c r="B1316" s="18"/>
      <c r="AF1316" s="19"/>
    </row>
    <row r="1317" spans="1:32" s="5" customFormat="1" ht="13.6" customHeight="1" x14ac:dyDescent="0.3">
      <c r="A1317" s="18"/>
      <c r="B1317" s="18"/>
      <c r="AF1317" s="19"/>
    </row>
    <row r="1318" spans="1:32" s="5" customFormat="1" ht="13.6" customHeight="1" x14ac:dyDescent="0.3">
      <c r="A1318" s="18"/>
      <c r="B1318" s="18"/>
      <c r="AF1318" s="19"/>
    </row>
    <row r="1319" spans="1:32" s="5" customFormat="1" ht="13.6" customHeight="1" x14ac:dyDescent="0.3">
      <c r="A1319" s="18"/>
      <c r="B1319" s="18"/>
      <c r="AF1319" s="19"/>
    </row>
    <row r="1320" spans="1:32" s="5" customFormat="1" ht="13.6" customHeight="1" x14ac:dyDescent="0.3">
      <c r="A1320" s="18"/>
      <c r="B1320" s="18"/>
      <c r="AF1320" s="19"/>
    </row>
    <row r="1321" spans="1:32" s="5" customFormat="1" ht="13.6" customHeight="1" x14ac:dyDescent="0.3">
      <c r="A1321" s="18"/>
      <c r="B1321" s="18"/>
      <c r="AF1321" s="19"/>
    </row>
    <row r="1322" spans="1:32" s="5" customFormat="1" ht="13.6" customHeight="1" x14ac:dyDescent="0.3">
      <c r="A1322" s="18"/>
      <c r="B1322" s="18"/>
      <c r="AF1322" s="19"/>
    </row>
    <row r="1323" spans="1:32" s="5" customFormat="1" ht="13.6" customHeight="1" x14ac:dyDescent="0.3">
      <c r="A1323" s="18"/>
      <c r="B1323" s="18"/>
      <c r="AF1323" s="19"/>
    </row>
    <row r="1324" spans="1:32" s="5" customFormat="1" ht="13.6" customHeight="1" x14ac:dyDescent="0.3">
      <c r="A1324" s="18"/>
      <c r="B1324" s="18"/>
      <c r="AF1324" s="19"/>
    </row>
    <row r="1325" spans="1:32" s="5" customFormat="1" ht="13.6" customHeight="1" x14ac:dyDescent="0.3">
      <c r="A1325" s="18"/>
      <c r="B1325" s="18"/>
      <c r="AF1325" s="19"/>
    </row>
    <row r="1326" spans="1:32" s="5" customFormat="1" ht="13.6" customHeight="1" x14ac:dyDescent="0.3">
      <c r="A1326" s="18"/>
      <c r="B1326" s="18"/>
      <c r="AF1326" s="19"/>
    </row>
    <row r="1327" spans="1:32" s="5" customFormat="1" ht="13.6" customHeight="1" x14ac:dyDescent="0.3">
      <c r="A1327" s="18"/>
      <c r="B1327" s="18"/>
      <c r="AF1327" s="19"/>
    </row>
    <row r="1328" spans="1:32" s="5" customFormat="1" ht="13.6" customHeight="1" x14ac:dyDescent="0.3">
      <c r="A1328" s="18"/>
      <c r="B1328" s="18"/>
      <c r="AF1328" s="19"/>
    </row>
    <row r="1329" spans="1:32" s="5" customFormat="1" ht="13.6" customHeight="1" x14ac:dyDescent="0.3">
      <c r="A1329" s="18"/>
      <c r="B1329" s="18"/>
      <c r="AF1329" s="19"/>
    </row>
    <row r="1330" spans="1:32" s="5" customFormat="1" ht="13.6" customHeight="1" x14ac:dyDescent="0.3">
      <c r="A1330" s="18"/>
      <c r="B1330" s="18"/>
      <c r="AF1330" s="19"/>
    </row>
    <row r="1331" spans="1:32" s="5" customFormat="1" ht="13.6" customHeight="1" x14ac:dyDescent="0.3">
      <c r="A1331" s="18"/>
      <c r="B1331" s="18"/>
      <c r="AF1331" s="19"/>
    </row>
    <row r="1332" spans="1:32" s="5" customFormat="1" ht="13.6" customHeight="1" x14ac:dyDescent="0.3">
      <c r="A1332" s="18"/>
      <c r="B1332" s="18"/>
      <c r="AF1332" s="19"/>
    </row>
    <row r="1333" spans="1:32" s="5" customFormat="1" ht="13.6" customHeight="1" x14ac:dyDescent="0.3">
      <c r="A1333" s="18"/>
      <c r="B1333" s="18"/>
      <c r="AF1333" s="19"/>
    </row>
    <row r="1334" spans="1:32" s="5" customFormat="1" ht="13.6" customHeight="1" x14ac:dyDescent="0.3">
      <c r="A1334" s="18"/>
      <c r="B1334" s="18"/>
      <c r="AF1334" s="19"/>
    </row>
    <row r="1335" spans="1:32" s="5" customFormat="1" ht="13.6" customHeight="1" x14ac:dyDescent="0.3">
      <c r="A1335" s="18"/>
      <c r="B1335" s="18"/>
      <c r="AF1335" s="19"/>
    </row>
    <row r="1336" spans="1:32" s="5" customFormat="1" ht="13.6" customHeight="1" x14ac:dyDescent="0.3">
      <c r="A1336" s="18"/>
      <c r="B1336" s="18"/>
      <c r="AF1336" s="19"/>
    </row>
    <row r="1337" spans="1:32" s="5" customFormat="1" ht="13.6" customHeight="1" x14ac:dyDescent="0.3">
      <c r="A1337" s="18"/>
      <c r="B1337" s="18"/>
      <c r="AF1337" s="19"/>
    </row>
    <row r="1338" spans="1:32" s="5" customFormat="1" ht="13.6" customHeight="1" x14ac:dyDescent="0.3">
      <c r="A1338" s="18"/>
      <c r="B1338" s="18"/>
      <c r="AF1338" s="19"/>
    </row>
    <row r="1339" spans="1:32" s="5" customFormat="1" ht="13.6" customHeight="1" x14ac:dyDescent="0.3">
      <c r="A1339" s="18"/>
      <c r="B1339" s="18"/>
      <c r="AF1339" s="19"/>
    </row>
    <row r="1340" spans="1:32" s="5" customFormat="1" ht="13.6" customHeight="1" x14ac:dyDescent="0.3">
      <c r="A1340" s="18"/>
      <c r="B1340" s="18"/>
      <c r="AF1340" s="19"/>
    </row>
    <row r="1341" spans="1:32" s="5" customFormat="1" ht="13.6" customHeight="1" x14ac:dyDescent="0.3">
      <c r="A1341" s="18"/>
      <c r="B1341" s="18"/>
      <c r="AF1341" s="19"/>
    </row>
    <row r="1342" spans="1:32" s="5" customFormat="1" ht="13.6" customHeight="1" x14ac:dyDescent="0.3">
      <c r="A1342" s="18"/>
      <c r="B1342" s="18"/>
      <c r="AF1342" s="19"/>
    </row>
    <row r="1343" spans="1:32" s="5" customFormat="1" ht="13.6" customHeight="1" x14ac:dyDescent="0.3">
      <c r="A1343" s="18"/>
      <c r="B1343" s="18"/>
      <c r="AF1343" s="19"/>
    </row>
    <row r="1344" spans="1:32" s="5" customFormat="1" ht="13.6" customHeight="1" x14ac:dyDescent="0.3">
      <c r="A1344" s="18"/>
      <c r="B1344" s="18"/>
      <c r="AF1344" s="19"/>
    </row>
    <row r="1345" spans="1:32" s="5" customFormat="1" ht="13.6" customHeight="1" x14ac:dyDescent="0.3">
      <c r="A1345" s="18"/>
      <c r="B1345" s="18"/>
      <c r="AF1345" s="19"/>
    </row>
    <row r="1346" spans="1:32" s="5" customFormat="1" ht="13.6" customHeight="1" x14ac:dyDescent="0.3">
      <c r="A1346" s="18"/>
      <c r="B1346" s="18"/>
      <c r="AF1346" s="19"/>
    </row>
    <row r="1347" spans="1:32" s="5" customFormat="1" ht="13.6" customHeight="1" x14ac:dyDescent="0.3">
      <c r="A1347" s="18"/>
      <c r="B1347" s="18"/>
      <c r="AF1347" s="19"/>
    </row>
    <row r="1348" spans="1:32" s="5" customFormat="1" ht="13.6" customHeight="1" x14ac:dyDescent="0.3">
      <c r="A1348" s="18"/>
      <c r="B1348" s="18"/>
      <c r="AF1348" s="19"/>
    </row>
    <row r="1349" spans="1:32" s="5" customFormat="1" ht="13.6" customHeight="1" x14ac:dyDescent="0.3">
      <c r="A1349" s="18"/>
      <c r="B1349" s="18"/>
      <c r="AF1349" s="19"/>
    </row>
    <row r="1350" spans="1:32" s="5" customFormat="1" ht="13.6" customHeight="1" x14ac:dyDescent="0.3">
      <c r="A1350" s="18"/>
      <c r="B1350" s="18"/>
      <c r="AF1350" s="19"/>
    </row>
    <row r="1351" spans="1:32" s="5" customFormat="1" ht="13.6" customHeight="1" x14ac:dyDescent="0.3">
      <c r="A1351" s="18"/>
      <c r="B1351" s="18"/>
      <c r="AF1351" s="19"/>
    </row>
    <row r="1352" spans="1:32" s="5" customFormat="1" ht="13.6" customHeight="1" x14ac:dyDescent="0.3">
      <c r="A1352" s="18"/>
      <c r="B1352" s="18"/>
      <c r="AF1352" s="19"/>
    </row>
    <row r="1353" spans="1:32" s="5" customFormat="1" ht="13.6" customHeight="1" x14ac:dyDescent="0.3">
      <c r="A1353" s="18"/>
      <c r="B1353" s="18"/>
      <c r="AF1353" s="19"/>
    </row>
    <row r="1354" spans="1:32" s="5" customFormat="1" ht="13.6" customHeight="1" x14ac:dyDescent="0.3">
      <c r="A1354" s="18"/>
      <c r="B1354" s="18"/>
      <c r="AF1354" s="19"/>
    </row>
    <row r="1355" spans="1:32" s="5" customFormat="1" ht="13.6" customHeight="1" x14ac:dyDescent="0.3">
      <c r="A1355" s="18"/>
      <c r="B1355" s="18"/>
      <c r="AF1355" s="19"/>
    </row>
    <row r="1356" spans="1:32" s="5" customFormat="1" ht="13.6" customHeight="1" x14ac:dyDescent="0.3">
      <c r="A1356" s="18"/>
      <c r="B1356" s="18"/>
      <c r="AF1356" s="19"/>
    </row>
    <row r="1357" spans="1:32" s="5" customFormat="1" ht="13.6" customHeight="1" x14ac:dyDescent="0.3">
      <c r="A1357" s="18"/>
      <c r="B1357" s="18"/>
      <c r="AF1357" s="19"/>
    </row>
    <row r="1358" spans="1:32" s="5" customFormat="1" ht="13.6" customHeight="1" x14ac:dyDescent="0.3">
      <c r="A1358" s="18"/>
      <c r="B1358" s="18"/>
      <c r="AF1358" s="19"/>
    </row>
    <row r="1359" spans="1:32" s="5" customFormat="1" ht="13.6" customHeight="1" x14ac:dyDescent="0.3">
      <c r="A1359" s="18"/>
      <c r="B1359" s="18"/>
      <c r="AF1359" s="19"/>
    </row>
    <row r="1360" spans="1:32" s="5" customFormat="1" ht="13.6" customHeight="1" x14ac:dyDescent="0.3">
      <c r="A1360" s="18"/>
      <c r="B1360" s="18"/>
      <c r="AF1360" s="19"/>
    </row>
    <row r="1361" spans="1:32" s="5" customFormat="1" ht="13.6" customHeight="1" x14ac:dyDescent="0.3">
      <c r="A1361" s="18"/>
      <c r="B1361" s="18"/>
      <c r="AF1361" s="19"/>
    </row>
    <row r="1362" spans="1:32" s="5" customFormat="1" ht="13.6" customHeight="1" x14ac:dyDescent="0.3">
      <c r="A1362" s="18"/>
      <c r="B1362" s="18"/>
      <c r="AF1362" s="19"/>
    </row>
    <row r="1363" spans="1:32" s="5" customFormat="1" ht="13.6" customHeight="1" x14ac:dyDescent="0.3">
      <c r="A1363" s="18"/>
      <c r="B1363" s="18"/>
      <c r="AF1363" s="19"/>
    </row>
    <row r="1364" spans="1:32" s="5" customFormat="1" ht="13.6" customHeight="1" x14ac:dyDescent="0.3">
      <c r="A1364" s="18"/>
      <c r="B1364" s="18"/>
      <c r="AF1364" s="19"/>
    </row>
    <row r="1365" spans="1:32" s="5" customFormat="1" ht="13.6" customHeight="1" x14ac:dyDescent="0.3">
      <c r="A1365" s="18"/>
      <c r="B1365" s="18"/>
      <c r="AF1365" s="19"/>
    </row>
    <row r="1366" spans="1:32" s="5" customFormat="1" ht="13.6" customHeight="1" x14ac:dyDescent="0.3">
      <c r="A1366" s="18"/>
      <c r="B1366" s="18"/>
      <c r="AF1366" s="19"/>
    </row>
    <row r="1367" spans="1:32" s="5" customFormat="1" ht="13.6" customHeight="1" x14ac:dyDescent="0.3">
      <c r="A1367" s="18"/>
      <c r="B1367" s="18"/>
      <c r="AF1367" s="19"/>
    </row>
    <row r="1368" spans="1:32" s="5" customFormat="1" ht="13.6" customHeight="1" x14ac:dyDescent="0.3">
      <c r="A1368" s="18"/>
      <c r="B1368" s="18"/>
      <c r="AF1368" s="19"/>
    </row>
    <row r="1369" spans="1:32" s="5" customFormat="1" ht="13.6" customHeight="1" x14ac:dyDescent="0.3">
      <c r="A1369" s="18"/>
      <c r="B1369" s="18"/>
      <c r="AF1369" s="19"/>
    </row>
    <row r="1370" spans="1:32" s="5" customFormat="1" ht="13.6" customHeight="1" x14ac:dyDescent="0.3">
      <c r="A1370" s="18"/>
      <c r="B1370" s="18"/>
      <c r="AF1370" s="19"/>
    </row>
    <row r="1371" spans="1:32" s="5" customFormat="1" ht="13.6" customHeight="1" x14ac:dyDescent="0.3">
      <c r="A1371" s="18"/>
      <c r="B1371" s="18"/>
      <c r="AF1371" s="19"/>
    </row>
    <row r="1372" spans="1:32" s="5" customFormat="1" ht="13.6" customHeight="1" x14ac:dyDescent="0.3">
      <c r="A1372" s="18"/>
      <c r="B1372" s="18"/>
      <c r="AF1372" s="19"/>
    </row>
    <row r="1373" spans="1:32" s="5" customFormat="1" ht="13.6" customHeight="1" x14ac:dyDescent="0.3">
      <c r="A1373" s="18"/>
      <c r="B1373" s="18"/>
      <c r="AF1373" s="19"/>
    </row>
    <row r="1374" spans="1:32" s="5" customFormat="1" ht="13.6" customHeight="1" x14ac:dyDescent="0.3">
      <c r="A1374" s="18"/>
      <c r="B1374" s="18"/>
      <c r="AF1374" s="19"/>
    </row>
    <row r="1375" spans="1:32" s="5" customFormat="1" ht="13.6" customHeight="1" x14ac:dyDescent="0.3">
      <c r="A1375" s="18"/>
      <c r="B1375" s="18"/>
      <c r="AF1375" s="19"/>
    </row>
    <row r="1376" spans="1:32" s="5" customFormat="1" ht="13.6" customHeight="1" x14ac:dyDescent="0.3">
      <c r="A1376" s="18"/>
      <c r="B1376" s="18"/>
      <c r="AF1376" s="19"/>
    </row>
    <row r="1377" spans="1:32" s="5" customFormat="1" ht="13.6" customHeight="1" x14ac:dyDescent="0.3">
      <c r="A1377" s="18"/>
      <c r="B1377" s="18"/>
      <c r="AF1377" s="19"/>
    </row>
    <row r="1378" spans="1:32" s="5" customFormat="1" ht="13.6" customHeight="1" x14ac:dyDescent="0.3">
      <c r="A1378" s="18"/>
      <c r="B1378" s="18"/>
      <c r="AF1378" s="19"/>
    </row>
    <row r="1379" spans="1:32" s="5" customFormat="1" ht="13.6" customHeight="1" x14ac:dyDescent="0.3">
      <c r="A1379" s="18"/>
      <c r="B1379" s="18"/>
      <c r="AF1379" s="19"/>
    </row>
    <row r="1380" spans="1:32" s="5" customFormat="1" ht="13.6" customHeight="1" x14ac:dyDescent="0.3">
      <c r="A1380" s="18"/>
      <c r="B1380" s="18"/>
      <c r="AF1380" s="19"/>
    </row>
    <row r="1381" spans="1:32" s="5" customFormat="1" ht="13.6" customHeight="1" x14ac:dyDescent="0.3">
      <c r="A1381" s="18"/>
      <c r="B1381" s="18"/>
      <c r="AF1381" s="19"/>
    </row>
    <row r="1382" spans="1:32" s="5" customFormat="1" ht="13.6" customHeight="1" x14ac:dyDescent="0.3">
      <c r="A1382" s="18"/>
      <c r="B1382" s="18"/>
      <c r="AF1382" s="19"/>
    </row>
    <row r="1383" spans="1:32" s="5" customFormat="1" ht="13.6" customHeight="1" x14ac:dyDescent="0.3">
      <c r="A1383" s="18"/>
      <c r="B1383" s="18"/>
      <c r="AF1383" s="19"/>
    </row>
    <row r="1384" spans="1:32" s="5" customFormat="1" ht="13.6" customHeight="1" x14ac:dyDescent="0.3">
      <c r="A1384" s="18"/>
      <c r="B1384" s="18"/>
      <c r="AF1384" s="19"/>
    </row>
    <row r="1385" spans="1:32" s="5" customFormat="1" ht="13.6" customHeight="1" x14ac:dyDescent="0.3">
      <c r="A1385" s="18"/>
      <c r="B1385" s="18"/>
      <c r="AF1385" s="19"/>
    </row>
    <row r="1386" spans="1:32" s="5" customFormat="1" ht="13.6" customHeight="1" x14ac:dyDescent="0.3">
      <c r="A1386" s="18"/>
      <c r="B1386" s="18"/>
      <c r="AF1386" s="19"/>
    </row>
    <row r="1387" spans="1:32" s="5" customFormat="1" ht="13.6" customHeight="1" x14ac:dyDescent="0.3">
      <c r="A1387" s="18"/>
      <c r="B1387" s="18"/>
      <c r="AF1387" s="19"/>
    </row>
    <row r="1388" spans="1:32" s="5" customFormat="1" ht="13.6" customHeight="1" x14ac:dyDescent="0.3">
      <c r="A1388" s="18"/>
      <c r="B1388" s="18"/>
      <c r="AF1388" s="19"/>
    </row>
    <row r="1389" spans="1:32" s="5" customFormat="1" ht="13.6" customHeight="1" x14ac:dyDescent="0.3">
      <c r="A1389" s="18"/>
      <c r="B1389" s="18"/>
      <c r="AF1389" s="19"/>
    </row>
    <row r="1390" spans="1:32" s="5" customFormat="1" ht="13.6" customHeight="1" x14ac:dyDescent="0.3">
      <c r="A1390" s="18"/>
      <c r="B1390" s="18"/>
      <c r="AF1390" s="19"/>
    </row>
    <row r="1391" spans="1:32" s="5" customFormat="1" ht="13.6" customHeight="1" x14ac:dyDescent="0.3">
      <c r="A1391" s="18"/>
      <c r="B1391" s="18"/>
      <c r="AF1391" s="19"/>
    </row>
    <row r="1392" spans="1:32" s="5" customFormat="1" ht="13.6" customHeight="1" x14ac:dyDescent="0.3">
      <c r="A1392" s="18"/>
      <c r="B1392" s="18"/>
      <c r="AF1392" s="19"/>
    </row>
    <row r="1393" spans="1:32" s="5" customFormat="1" ht="13.6" customHeight="1" x14ac:dyDescent="0.3">
      <c r="A1393" s="18"/>
      <c r="B1393" s="18"/>
      <c r="AF1393" s="19"/>
    </row>
    <row r="1394" spans="1:32" s="5" customFormat="1" ht="13.6" customHeight="1" x14ac:dyDescent="0.3">
      <c r="A1394" s="18"/>
      <c r="B1394" s="18"/>
      <c r="AF1394" s="19"/>
    </row>
    <row r="1395" spans="1:32" s="5" customFormat="1" ht="13.6" customHeight="1" x14ac:dyDescent="0.3">
      <c r="A1395" s="18"/>
      <c r="B1395" s="18"/>
      <c r="AF1395" s="19"/>
    </row>
    <row r="1396" spans="1:32" s="5" customFormat="1" ht="13.6" customHeight="1" x14ac:dyDescent="0.3">
      <c r="A1396" s="18"/>
      <c r="B1396" s="18"/>
      <c r="AF1396" s="19"/>
    </row>
    <row r="1397" spans="1:32" s="5" customFormat="1" ht="13.6" customHeight="1" x14ac:dyDescent="0.3">
      <c r="A1397" s="18"/>
      <c r="B1397" s="18"/>
      <c r="AF1397" s="19"/>
    </row>
    <row r="1398" spans="1:32" s="5" customFormat="1" ht="13.6" customHeight="1" x14ac:dyDescent="0.3">
      <c r="A1398" s="18"/>
      <c r="B1398" s="18"/>
      <c r="AF1398" s="19"/>
    </row>
    <row r="1399" spans="1:32" s="5" customFormat="1" ht="13.6" customHeight="1" x14ac:dyDescent="0.3">
      <c r="A1399" s="18"/>
      <c r="B1399" s="18"/>
      <c r="AF1399" s="19"/>
    </row>
    <row r="1400" spans="1:32" s="5" customFormat="1" ht="13.6" customHeight="1" x14ac:dyDescent="0.3">
      <c r="A1400" s="18"/>
      <c r="B1400" s="18"/>
      <c r="AF1400" s="19"/>
    </row>
    <row r="1401" spans="1:32" s="5" customFormat="1" ht="13.6" customHeight="1" x14ac:dyDescent="0.3">
      <c r="A1401" s="18"/>
      <c r="B1401" s="18"/>
      <c r="AF1401" s="19"/>
    </row>
    <row r="1402" spans="1:32" s="5" customFormat="1" ht="13.6" customHeight="1" x14ac:dyDescent="0.3">
      <c r="A1402" s="18"/>
      <c r="B1402" s="18"/>
      <c r="AF1402" s="19"/>
    </row>
    <row r="1403" spans="1:32" s="5" customFormat="1" ht="13.6" customHeight="1" x14ac:dyDescent="0.3">
      <c r="A1403" s="18"/>
      <c r="B1403" s="18"/>
      <c r="AF1403" s="19"/>
    </row>
    <row r="1404" spans="1:32" s="5" customFormat="1" ht="13.6" customHeight="1" x14ac:dyDescent="0.3">
      <c r="A1404" s="18"/>
      <c r="B1404" s="18"/>
      <c r="AF1404" s="19"/>
    </row>
    <row r="1405" spans="1:32" s="5" customFormat="1" ht="13.6" customHeight="1" x14ac:dyDescent="0.3">
      <c r="A1405" s="18"/>
      <c r="B1405" s="18"/>
      <c r="AF1405" s="19"/>
    </row>
    <row r="1406" spans="1:32" s="5" customFormat="1" ht="13.6" customHeight="1" x14ac:dyDescent="0.3">
      <c r="A1406" s="18"/>
      <c r="B1406" s="18"/>
      <c r="AF1406" s="19"/>
    </row>
    <row r="1407" spans="1:32" s="5" customFormat="1" ht="13.6" customHeight="1" x14ac:dyDescent="0.3">
      <c r="A1407" s="18"/>
      <c r="B1407" s="18"/>
      <c r="AF1407" s="19"/>
    </row>
    <row r="1408" spans="1:32" s="5" customFormat="1" ht="13.6" customHeight="1" x14ac:dyDescent="0.3">
      <c r="A1408" s="18"/>
      <c r="B1408" s="18"/>
      <c r="AF1408" s="19"/>
    </row>
    <row r="1409" spans="1:32" s="5" customFormat="1" ht="13.6" customHeight="1" x14ac:dyDescent="0.3">
      <c r="A1409" s="18"/>
      <c r="B1409" s="18"/>
      <c r="AF1409" s="19"/>
    </row>
    <row r="1410" spans="1:32" s="5" customFormat="1" ht="13.6" customHeight="1" x14ac:dyDescent="0.3">
      <c r="A1410" s="18"/>
      <c r="B1410" s="18"/>
      <c r="AF1410" s="19"/>
    </row>
    <row r="1411" spans="1:32" s="5" customFormat="1" ht="13.6" customHeight="1" x14ac:dyDescent="0.3">
      <c r="A1411" s="18"/>
      <c r="B1411" s="18"/>
      <c r="AF1411" s="19"/>
    </row>
    <row r="1412" spans="1:32" s="5" customFormat="1" ht="13.6" customHeight="1" x14ac:dyDescent="0.3">
      <c r="A1412" s="18"/>
      <c r="B1412" s="18"/>
      <c r="AF1412" s="19"/>
    </row>
    <row r="1413" spans="1:32" s="5" customFormat="1" ht="13.6" customHeight="1" x14ac:dyDescent="0.3">
      <c r="A1413" s="18"/>
      <c r="B1413" s="18"/>
      <c r="AF1413" s="19"/>
    </row>
    <row r="1414" spans="1:32" s="5" customFormat="1" ht="13.6" customHeight="1" x14ac:dyDescent="0.3">
      <c r="A1414" s="18"/>
      <c r="B1414" s="18"/>
      <c r="AF1414" s="19"/>
    </row>
    <row r="1415" spans="1:32" s="5" customFormat="1" ht="13.6" customHeight="1" x14ac:dyDescent="0.3">
      <c r="A1415" s="18"/>
      <c r="B1415" s="18"/>
      <c r="AF1415" s="19"/>
    </row>
    <row r="1416" spans="1:32" s="5" customFormat="1" ht="13.6" customHeight="1" x14ac:dyDescent="0.3">
      <c r="A1416" s="18"/>
      <c r="B1416" s="18"/>
      <c r="AF1416" s="19"/>
    </row>
    <row r="1417" spans="1:32" s="5" customFormat="1" ht="13.6" customHeight="1" x14ac:dyDescent="0.3">
      <c r="A1417" s="18"/>
      <c r="B1417" s="18"/>
      <c r="AF1417" s="19"/>
    </row>
    <row r="1418" spans="1:32" s="5" customFormat="1" ht="13.6" customHeight="1" x14ac:dyDescent="0.3">
      <c r="A1418" s="18"/>
      <c r="B1418" s="18"/>
      <c r="AF1418" s="19"/>
    </row>
    <row r="1419" spans="1:32" s="5" customFormat="1" ht="13.6" customHeight="1" x14ac:dyDescent="0.3">
      <c r="A1419" s="18"/>
      <c r="B1419" s="18"/>
      <c r="AF1419" s="19"/>
    </row>
    <row r="1420" spans="1:32" s="5" customFormat="1" ht="13.6" customHeight="1" x14ac:dyDescent="0.3">
      <c r="A1420" s="18"/>
      <c r="B1420" s="18"/>
      <c r="AF1420" s="19"/>
    </row>
    <row r="1421" spans="1:32" s="5" customFormat="1" ht="13.6" customHeight="1" x14ac:dyDescent="0.3">
      <c r="A1421" s="18"/>
      <c r="B1421" s="18"/>
      <c r="AF1421" s="19"/>
    </row>
    <row r="1422" spans="1:32" s="5" customFormat="1" ht="13.6" customHeight="1" x14ac:dyDescent="0.3">
      <c r="A1422" s="18"/>
      <c r="B1422" s="18"/>
      <c r="AF1422" s="19"/>
    </row>
    <row r="1423" spans="1:32" s="5" customFormat="1" ht="13.6" customHeight="1" x14ac:dyDescent="0.3">
      <c r="A1423" s="18"/>
      <c r="B1423" s="18"/>
      <c r="AF1423" s="19"/>
    </row>
    <row r="1424" spans="1:32" s="5" customFormat="1" ht="13.6" customHeight="1" x14ac:dyDescent="0.3">
      <c r="A1424" s="18"/>
      <c r="B1424" s="18"/>
      <c r="AF1424" s="19"/>
    </row>
    <row r="1425" spans="1:32" s="5" customFormat="1" ht="13.6" customHeight="1" x14ac:dyDescent="0.3">
      <c r="A1425" s="18"/>
      <c r="B1425" s="18"/>
      <c r="AF1425" s="19"/>
    </row>
    <row r="1426" spans="1:32" s="5" customFormat="1" ht="13.6" customHeight="1" x14ac:dyDescent="0.3">
      <c r="A1426" s="18"/>
      <c r="B1426" s="18"/>
      <c r="AF1426" s="19"/>
    </row>
    <row r="1427" spans="1:32" s="5" customFormat="1" ht="13.6" customHeight="1" x14ac:dyDescent="0.3">
      <c r="A1427" s="18"/>
      <c r="B1427" s="18"/>
      <c r="AF1427" s="19"/>
    </row>
    <row r="1428" spans="1:32" s="5" customFormat="1" ht="13.6" customHeight="1" x14ac:dyDescent="0.3">
      <c r="A1428" s="18"/>
      <c r="B1428" s="18"/>
      <c r="AF1428" s="19"/>
    </row>
    <row r="1429" spans="1:32" s="5" customFormat="1" ht="13.6" customHeight="1" x14ac:dyDescent="0.3">
      <c r="A1429" s="18"/>
      <c r="B1429" s="18"/>
      <c r="AF1429" s="19"/>
    </row>
    <row r="1430" spans="1:32" s="5" customFormat="1" ht="13.6" customHeight="1" x14ac:dyDescent="0.3">
      <c r="A1430" s="18"/>
      <c r="B1430" s="18"/>
      <c r="AF1430" s="19"/>
    </row>
    <row r="1431" spans="1:32" s="5" customFormat="1" ht="13.6" customHeight="1" x14ac:dyDescent="0.3">
      <c r="A1431" s="18"/>
      <c r="B1431" s="18"/>
      <c r="AF1431" s="19"/>
    </row>
    <row r="1432" spans="1:32" s="5" customFormat="1" ht="13.6" customHeight="1" x14ac:dyDescent="0.3">
      <c r="A1432" s="18"/>
      <c r="B1432" s="18"/>
      <c r="AF1432" s="19"/>
    </row>
    <row r="1433" spans="1:32" s="5" customFormat="1" ht="13.6" customHeight="1" x14ac:dyDescent="0.3">
      <c r="A1433" s="18"/>
      <c r="B1433" s="18"/>
      <c r="AF1433" s="19"/>
    </row>
    <row r="1434" spans="1:32" s="5" customFormat="1" ht="13.6" customHeight="1" x14ac:dyDescent="0.3">
      <c r="A1434" s="18"/>
      <c r="B1434" s="18"/>
      <c r="AF1434" s="19"/>
    </row>
    <row r="1435" spans="1:32" s="5" customFormat="1" ht="13.6" customHeight="1" x14ac:dyDescent="0.3">
      <c r="A1435" s="18"/>
      <c r="B1435" s="18"/>
      <c r="AF1435" s="19"/>
    </row>
    <row r="1436" spans="1:32" s="5" customFormat="1" ht="13.6" customHeight="1" x14ac:dyDescent="0.3">
      <c r="A1436" s="18"/>
      <c r="B1436" s="18"/>
      <c r="AF1436" s="19"/>
    </row>
    <row r="1437" spans="1:32" s="5" customFormat="1" ht="13.6" customHeight="1" x14ac:dyDescent="0.3">
      <c r="A1437" s="18"/>
      <c r="B1437" s="18"/>
      <c r="AF1437" s="19"/>
    </row>
    <row r="1438" spans="1:32" s="5" customFormat="1" ht="13.6" customHeight="1" x14ac:dyDescent="0.3">
      <c r="A1438" s="18"/>
      <c r="B1438" s="18"/>
      <c r="AF1438" s="19"/>
    </row>
    <row r="1439" spans="1:32" s="5" customFormat="1" ht="13.6" customHeight="1" x14ac:dyDescent="0.3">
      <c r="A1439" s="18"/>
      <c r="B1439" s="18"/>
      <c r="AF1439" s="19"/>
    </row>
    <row r="1440" spans="1:32" s="5" customFormat="1" ht="13.6" customHeight="1" x14ac:dyDescent="0.3">
      <c r="A1440" s="18"/>
      <c r="B1440" s="18"/>
      <c r="AF1440" s="19"/>
    </row>
    <row r="1441" spans="1:32" s="5" customFormat="1" ht="13.6" customHeight="1" x14ac:dyDescent="0.3">
      <c r="A1441" s="18"/>
      <c r="B1441" s="18"/>
      <c r="AF1441" s="19"/>
    </row>
    <row r="1442" spans="1:32" s="5" customFormat="1" ht="13.6" customHeight="1" x14ac:dyDescent="0.3">
      <c r="A1442" s="18"/>
      <c r="B1442" s="18"/>
      <c r="AF1442" s="19"/>
    </row>
    <row r="1443" spans="1:32" s="5" customFormat="1" ht="13.6" customHeight="1" x14ac:dyDescent="0.3">
      <c r="A1443" s="18"/>
      <c r="B1443" s="18"/>
      <c r="AF1443" s="19"/>
    </row>
    <row r="1444" spans="1:32" s="5" customFormat="1" ht="13.6" customHeight="1" x14ac:dyDescent="0.3">
      <c r="A1444" s="18"/>
      <c r="B1444" s="18"/>
      <c r="AF1444" s="19"/>
    </row>
    <row r="1445" spans="1:32" s="5" customFormat="1" ht="13.6" customHeight="1" x14ac:dyDescent="0.3">
      <c r="A1445" s="18"/>
      <c r="B1445" s="18"/>
      <c r="AF1445" s="19"/>
    </row>
    <row r="1446" spans="1:32" s="5" customFormat="1" ht="13.6" customHeight="1" x14ac:dyDescent="0.3">
      <c r="A1446" s="18"/>
      <c r="B1446" s="18"/>
      <c r="AF1446" s="19"/>
    </row>
    <row r="1447" spans="1:32" s="5" customFormat="1" ht="13.6" customHeight="1" x14ac:dyDescent="0.3">
      <c r="A1447" s="18"/>
      <c r="B1447" s="18"/>
      <c r="AF1447" s="19"/>
    </row>
    <row r="1448" spans="1:32" s="5" customFormat="1" ht="13.6" customHeight="1" x14ac:dyDescent="0.3">
      <c r="A1448" s="18"/>
      <c r="B1448" s="18"/>
      <c r="AF1448" s="19"/>
    </row>
    <row r="1449" spans="1:32" s="5" customFormat="1" ht="13.6" customHeight="1" x14ac:dyDescent="0.3">
      <c r="A1449" s="18"/>
      <c r="B1449" s="18"/>
      <c r="AF1449" s="19"/>
    </row>
    <row r="1450" spans="1:32" s="5" customFormat="1" ht="13.6" customHeight="1" x14ac:dyDescent="0.3">
      <c r="A1450" s="18"/>
      <c r="B1450" s="18"/>
      <c r="AF1450" s="19"/>
    </row>
    <row r="1451" spans="1:32" s="5" customFormat="1" ht="13.6" customHeight="1" x14ac:dyDescent="0.3">
      <c r="A1451" s="18"/>
      <c r="B1451" s="18"/>
      <c r="AF1451" s="19"/>
    </row>
    <row r="1452" spans="1:32" s="5" customFormat="1" ht="13.6" customHeight="1" x14ac:dyDescent="0.3">
      <c r="A1452" s="18"/>
      <c r="B1452" s="18"/>
      <c r="AF1452" s="19"/>
    </row>
    <row r="1453" spans="1:32" s="5" customFormat="1" ht="13.6" customHeight="1" x14ac:dyDescent="0.3">
      <c r="A1453" s="18"/>
      <c r="B1453" s="18"/>
      <c r="AF1453" s="19"/>
    </row>
    <row r="1454" spans="1:32" s="5" customFormat="1" ht="13.6" customHeight="1" x14ac:dyDescent="0.3">
      <c r="A1454" s="18"/>
      <c r="B1454" s="18"/>
      <c r="AF1454" s="19"/>
    </row>
    <row r="1455" spans="1:32" s="5" customFormat="1" ht="13.6" customHeight="1" x14ac:dyDescent="0.3">
      <c r="A1455" s="18"/>
      <c r="B1455" s="18"/>
      <c r="AF1455" s="19"/>
    </row>
    <row r="1456" spans="1:32" s="5" customFormat="1" ht="13.6" customHeight="1" x14ac:dyDescent="0.3">
      <c r="A1456" s="18"/>
      <c r="B1456" s="18"/>
      <c r="AF1456" s="19"/>
    </row>
    <row r="1457" spans="1:32" s="5" customFormat="1" ht="13.6" customHeight="1" x14ac:dyDescent="0.3">
      <c r="A1457" s="18"/>
      <c r="B1457" s="18"/>
      <c r="AF1457" s="19"/>
    </row>
    <row r="1458" spans="1:32" s="5" customFormat="1" ht="13.6" customHeight="1" x14ac:dyDescent="0.3">
      <c r="A1458" s="18"/>
      <c r="B1458" s="18"/>
      <c r="AF1458" s="19"/>
    </row>
    <row r="1459" spans="1:32" s="5" customFormat="1" ht="13.6" customHeight="1" x14ac:dyDescent="0.3">
      <c r="A1459" s="18"/>
      <c r="B1459" s="18"/>
      <c r="AF1459" s="19"/>
    </row>
    <row r="1460" spans="1:32" s="5" customFormat="1" ht="13.6" customHeight="1" x14ac:dyDescent="0.3">
      <c r="A1460" s="18"/>
      <c r="B1460" s="18"/>
      <c r="AF1460" s="19"/>
    </row>
    <row r="1461" spans="1:32" s="5" customFormat="1" ht="13.6" customHeight="1" x14ac:dyDescent="0.3">
      <c r="A1461" s="18"/>
      <c r="B1461" s="18"/>
      <c r="AF1461" s="19"/>
    </row>
    <row r="1462" spans="1:32" s="5" customFormat="1" ht="13.6" customHeight="1" x14ac:dyDescent="0.3">
      <c r="A1462" s="18"/>
      <c r="B1462" s="18"/>
      <c r="AF1462" s="19"/>
    </row>
    <row r="1463" spans="1:32" s="5" customFormat="1" ht="13.6" customHeight="1" x14ac:dyDescent="0.3">
      <c r="A1463" s="18"/>
      <c r="B1463" s="18"/>
      <c r="AF1463" s="19"/>
    </row>
    <row r="1464" spans="1:32" s="5" customFormat="1" ht="13.6" customHeight="1" x14ac:dyDescent="0.3">
      <c r="A1464" s="18"/>
      <c r="B1464" s="18"/>
      <c r="AF1464" s="19"/>
    </row>
    <row r="1465" spans="1:32" s="5" customFormat="1" ht="13.6" customHeight="1" x14ac:dyDescent="0.3">
      <c r="A1465" s="18"/>
      <c r="B1465" s="18"/>
      <c r="AF1465" s="19"/>
    </row>
    <row r="1466" spans="1:32" s="5" customFormat="1" ht="13.6" customHeight="1" x14ac:dyDescent="0.3">
      <c r="A1466" s="18"/>
      <c r="B1466" s="18"/>
      <c r="AF1466" s="19"/>
    </row>
    <row r="1467" spans="1:32" s="5" customFormat="1" ht="13.6" customHeight="1" x14ac:dyDescent="0.3">
      <c r="A1467" s="18"/>
      <c r="B1467" s="18"/>
      <c r="AF1467" s="19"/>
    </row>
    <row r="1468" spans="1:32" s="5" customFormat="1" ht="13.6" customHeight="1" x14ac:dyDescent="0.3">
      <c r="A1468" s="18"/>
      <c r="B1468" s="18"/>
      <c r="AF1468" s="19"/>
    </row>
    <row r="1469" spans="1:32" s="5" customFormat="1" ht="13.6" customHeight="1" x14ac:dyDescent="0.3">
      <c r="A1469" s="18"/>
      <c r="B1469" s="18"/>
      <c r="AF1469" s="19"/>
    </row>
    <row r="1470" spans="1:32" s="5" customFormat="1" ht="13.6" customHeight="1" x14ac:dyDescent="0.3">
      <c r="A1470" s="18"/>
      <c r="B1470" s="18"/>
      <c r="AF1470" s="19"/>
    </row>
    <row r="1471" spans="1:32" s="5" customFormat="1" ht="13.6" customHeight="1" x14ac:dyDescent="0.3">
      <c r="A1471" s="18"/>
      <c r="B1471" s="18"/>
      <c r="AF1471" s="19"/>
    </row>
    <row r="1472" spans="1:32" s="5" customFormat="1" ht="13.6" customHeight="1" x14ac:dyDescent="0.3">
      <c r="A1472" s="18"/>
      <c r="B1472" s="18"/>
      <c r="AF1472" s="19"/>
    </row>
    <row r="1473" spans="1:32" s="5" customFormat="1" ht="13.6" customHeight="1" x14ac:dyDescent="0.3">
      <c r="A1473" s="18"/>
      <c r="B1473" s="18"/>
      <c r="AF1473" s="19"/>
    </row>
    <row r="1474" spans="1:32" s="5" customFormat="1" ht="13.6" customHeight="1" x14ac:dyDescent="0.3">
      <c r="A1474" s="18"/>
      <c r="B1474" s="18"/>
      <c r="AF1474" s="19"/>
    </row>
    <row r="1475" spans="1:32" s="5" customFormat="1" ht="13.6" customHeight="1" x14ac:dyDescent="0.3">
      <c r="A1475" s="18"/>
      <c r="B1475" s="18"/>
      <c r="AF1475" s="19"/>
    </row>
    <row r="1476" spans="1:32" s="5" customFormat="1" ht="13.6" customHeight="1" x14ac:dyDescent="0.3">
      <c r="A1476" s="18"/>
      <c r="B1476" s="18"/>
      <c r="AF1476" s="19"/>
    </row>
  </sheetData>
  <mergeCells count="16">
    <mergeCell ref="Q432:Q433"/>
    <mergeCell ref="Q442:Q443"/>
    <mergeCell ref="Q452:Q453"/>
    <mergeCell ref="Q462:Q463"/>
    <mergeCell ref="Q472:Q473"/>
    <mergeCell ref="Q482:Q483"/>
    <mergeCell ref="Q552:Q553"/>
    <mergeCell ref="Q562:Q563"/>
    <mergeCell ref="Q572:Q573"/>
    <mergeCell ref="Q582:Q583"/>
    <mergeCell ref="Q492:Q493"/>
    <mergeCell ref="Q502:Q503"/>
    <mergeCell ref="Q512:Q513"/>
    <mergeCell ref="Q522:Q523"/>
    <mergeCell ref="Q532:Q533"/>
    <mergeCell ref="Q542:Q543"/>
  </mergeCells>
  <phoneticPr fontId="6" type="noConversion"/>
  <conditionalFormatting sqref="AJ613 AJ620 AJ627 AJ634 AJ641 AJ648 AJ655 AJ662 AJ669 AJ676 AJ683 AJ690 AJ697 AJ704 AJ711 AJ7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20 AK627 AK634 AK641 AK648 AK655 AK662 AK669 AK676 AK683 AK690 AK697 AK704 AK711 AK7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8 AL711 AL704 AL697 AL690 AL683 AL676 AL669 AL662 AL655 AL648 AL641 AL634 AL627 AL620 AL6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13 AN620 AN627 AN634 AN641 AN648 AN655 AN662 AN669 AN676 AN683 AN690 AN697 AN704 AN711 AN7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18 AP711 AP704 AP697 AP690 AP683 AP676 AP669 AP662 AP655 AP648 AP641 AP634 AP627 AP620 AP6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20 AQ627 AQ634 AQ641 AQ648 AQ655 AQ662 AQ669 AQ676 AQ683 AQ690 AQ697 AQ704 AQ711 AQ7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11 AR718 AR704 AR697 AR690 AR683 AR676 AR669 AR662 AR655 AR648 AR641 AR634 AR627 AR620 AR6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6:AI6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4:AI6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5:AI6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6:AI6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5:AI6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2:AI7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468"/>
  <sheetViews>
    <sheetView tabSelected="1" workbookViewId="0">
      <selection activeCell="F1" sqref="F1"/>
    </sheetView>
  </sheetViews>
  <sheetFormatPr defaultColWidth="9.26953125" defaultRowHeight="13.45" x14ac:dyDescent="0.3"/>
  <cols>
    <col min="1" max="2" width="10.6328125" style="28" customWidth="1"/>
    <col min="3" max="3" width="10.6328125" style="1" customWidth="1"/>
    <col min="4" max="4" width="39.26953125" style="1" customWidth="1"/>
    <col min="5" max="17" width="10.6328125" style="1" customWidth="1"/>
    <col min="18" max="18" width="10.6328125" style="26" customWidth="1"/>
    <col min="19" max="19" width="10.6328125" style="27" customWidth="1"/>
    <col min="20" max="20" width="10.6328125" style="26" customWidth="1"/>
    <col min="21" max="21" width="10.6328125" style="27" customWidth="1"/>
    <col min="22" max="81" width="10.6328125" style="1" customWidth="1"/>
    <col min="82" max="82" width="10.6328125" style="26" customWidth="1"/>
    <col min="83" max="87" width="10.6328125" style="27" customWidth="1"/>
    <col min="88" max="94" width="10.6328125" style="1" customWidth="1"/>
    <col min="95" max="16384" width="9.26953125" style="1"/>
  </cols>
  <sheetData>
    <row r="1" spans="1:87" s="25" customFormat="1" ht="53.2" x14ac:dyDescent="0.25">
      <c r="A1" s="126" t="s">
        <v>4</v>
      </c>
      <c r="B1" s="126" t="s">
        <v>5</v>
      </c>
      <c r="C1" s="127" t="s">
        <v>6</v>
      </c>
      <c r="D1" s="126" t="s">
        <v>7</v>
      </c>
      <c r="E1" s="32" t="s">
        <v>501</v>
      </c>
      <c r="F1" s="128" t="s">
        <v>612</v>
      </c>
      <c r="G1" s="47" t="s">
        <v>36</v>
      </c>
      <c r="H1" s="128" t="s">
        <v>613</v>
      </c>
      <c r="I1" s="47" t="s">
        <v>37</v>
      </c>
      <c r="J1" s="47" t="s">
        <v>38</v>
      </c>
      <c r="K1" s="47" t="s">
        <v>39</v>
      </c>
      <c r="L1" s="47" t="s">
        <v>518</v>
      </c>
      <c r="M1" s="47" t="s">
        <v>519</v>
      </c>
      <c r="N1" s="47" t="s">
        <v>520</v>
      </c>
      <c r="O1" s="47" t="s">
        <v>614</v>
      </c>
      <c r="P1" s="47" t="s">
        <v>615</v>
      </c>
      <c r="Q1" s="47" t="s">
        <v>616</v>
      </c>
      <c r="R1" s="49" t="s">
        <v>473</v>
      </c>
      <c r="S1" s="47" t="s">
        <v>41</v>
      </c>
      <c r="T1" s="49" t="s">
        <v>475</v>
      </c>
      <c r="U1" s="47" t="s">
        <v>530</v>
      </c>
      <c r="V1" s="128" t="s">
        <v>612</v>
      </c>
      <c r="W1" s="47" t="s">
        <v>36</v>
      </c>
      <c r="X1" s="128" t="s">
        <v>613</v>
      </c>
      <c r="Y1" s="47" t="s">
        <v>37</v>
      </c>
      <c r="Z1" s="47" t="s">
        <v>38</v>
      </c>
      <c r="AA1" s="47" t="s">
        <v>39</v>
      </c>
      <c r="AB1" s="47" t="s">
        <v>518</v>
      </c>
      <c r="AC1" s="47" t="s">
        <v>519</v>
      </c>
      <c r="AD1" s="47" t="s">
        <v>520</v>
      </c>
      <c r="AE1" s="47" t="s">
        <v>614</v>
      </c>
      <c r="AF1" s="47" t="s">
        <v>615</v>
      </c>
      <c r="AG1" s="47" t="s">
        <v>616</v>
      </c>
      <c r="AH1" s="49" t="s">
        <v>473</v>
      </c>
      <c r="AI1" s="47" t="s">
        <v>41</v>
      </c>
      <c r="AJ1" s="49" t="s">
        <v>475</v>
      </c>
      <c r="AK1" s="47" t="s">
        <v>530</v>
      </c>
      <c r="AL1" s="128" t="s">
        <v>612</v>
      </c>
      <c r="AM1" s="47" t="s">
        <v>36</v>
      </c>
      <c r="AN1" s="128" t="s">
        <v>613</v>
      </c>
      <c r="AO1" s="47" t="s">
        <v>37</v>
      </c>
      <c r="AP1" s="47" t="s">
        <v>38</v>
      </c>
      <c r="AQ1" s="47" t="s">
        <v>39</v>
      </c>
      <c r="AR1" s="47" t="s">
        <v>518</v>
      </c>
      <c r="AS1" s="47" t="s">
        <v>519</v>
      </c>
      <c r="AT1" s="47" t="s">
        <v>520</v>
      </c>
      <c r="AU1" s="47" t="s">
        <v>614</v>
      </c>
      <c r="AV1" s="47" t="s">
        <v>615</v>
      </c>
      <c r="AW1" s="47" t="s">
        <v>616</v>
      </c>
      <c r="AX1" s="49" t="s">
        <v>473</v>
      </c>
      <c r="AY1" s="47" t="s">
        <v>41</v>
      </c>
      <c r="AZ1" s="49" t="s">
        <v>475</v>
      </c>
      <c r="BA1" s="47" t="s">
        <v>530</v>
      </c>
      <c r="BB1" s="128" t="s">
        <v>612</v>
      </c>
      <c r="BC1" s="47" t="s">
        <v>36</v>
      </c>
      <c r="BD1" s="128" t="s">
        <v>613</v>
      </c>
      <c r="BE1" s="47" t="s">
        <v>37</v>
      </c>
      <c r="BF1" s="47" t="s">
        <v>38</v>
      </c>
      <c r="BG1" s="47" t="s">
        <v>39</v>
      </c>
      <c r="BH1" s="47" t="s">
        <v>518</v>
      </c>
      <c r="BI1" s="47" t="s">
        <v>519</v>
      </c>
      <c r="BJ1" s="47" t="s">
        <v>520</v>
      </c>
      <c r="BK1" s="47" t="s">
        <v>614</v>
      </c>
      <c r="BL1" s="47" t="s">
        <v>615</v>
      </c>
      <c r="BM1" s="47" t="s">
        <v>616</v>
      </c>
      <c r="BN1" s="49" t="s">
        <v>473</v>
      </c>
      <c r="BO1" s="47" t="s">
        <v>41</v>
      </c>
      <c r="BP1" s="49" t="s">
        <v>475</v>
      </c>
      <c r="BQ1" s="47" t="s">
        <v>530</v>
      </c>
      <c r="BR1" s="128" t="s">
        <v>612</v>
      </c>
      <c r="BS1" s="47" t="s">
        <v>36</v>
      </c>
      <c r="BT1" s="128" t="s">
        <v>613</v>
      </c>
      <c r="BU1" s="47" t="s">
        <v>37</v>
      </c>
      <c r="BV1" s="47" t="s">
        <v>38</v>
      </c>
      <c r="BW1" s="47" t="s">
        <v>39</v>
      </c>
      <c r="BX1" s="47" t="s">
        <v>518</v>
      </c>
      <c r="BY1" s="47" t="s">
        <v>519</v>
      </c>
      <c r="BZ1" s="47" t="s">
        <v>520</v>
      </c>
      <c r="CA1" s="47" t="s">
        <v>614</v>
      </c>
      <c r="CB1" s="47" t="s">
        <v>615</v>
      </c>
      <c r="CC1" s="47" t="s">
        <v>616</v>
      </c>
      <c r="CD1" s="49" t="s">
        <v>473</v>
      </c>
      <c r="CE1" s="47" t="s">
        <v>41</v>
      </c>
      <c r="CF1" s="49" t="s">
        <v>475</v>
      </c>
      <c r="CG1" s="47" t="s">
        <v>530</v>
      </c>
      <c r="CH1" s="49" t="s">
        <v>484</v>
      </c>
      <c r="CI1" s="47" t="s">
        <v>617</v>
      </c>
    </row>
    <row r="2" spans="1:87" s="5" customFormat="1" ht="11.95" customHeight="1" x14ac:dyDescent="0.3">
      <c r="A2" s="10" t="s">
        <v>44</v>
      </c>
      <c r="B2" s="11">
        <v>1</v>
      </c>
      <c r="C2" s="12">
        <v>0.4</v>
      </c>
      <c r="D2" s="13" t="s">
        <v>409</v>
      </c>
      <c r="E2" s="14" t="s">
        <v>456</v>
      </c>
      <c r="F2" s="15">
        <v>2.66</v>
      </c>
      <c r="G2" s="15">
        <v>2.06</v>
      </c>
      <c r="H2" s="15">
        <v>1.71</v>
      </c>
      <c r="I2" s="16">
        <v>35.700000000000003</v>
      </c>
      <c r="J2" s="15">
        <v>0.56000000000000005</v>
      </c>
      <c r="K2" s="16">
        <v>20.3</v>
      </c>
      <c r="L2" s="15">
        <v>0.97</v>
      </c>
      <c r="M2" s="16">
        <v>32</v>
      </c>
      <c r="N2" s="16">
        <v>18.5</v>
      </c>
      <c r="O2" s="16">
        <v>13.5</v>
      </c>
      <c r="P2" s="15">
        <v>0.13</v>
      </c>
      <c r="Q2" s="4">
        <v>4.4000000000000004</v>
      </c>
      <c r="R2" s="6">
        <v>11.4</v>
      </c>
      <c r="S2" s="2">
        <v>11.4</v>
      </c>
      <c r="T2" s="3">
        <v>0.27</v>
      </c>
      <c r="U2" s="2">
        <v>5.8000000000000003E-2</v>
      </c>
      <c r="V2" s="2">
        <v>2.66</v>
      </c>
      <c r="W2" s="2">
        <v>1.99</v>
      </c>
      <c r="X2" s="2">
        <v>1.59</v>
      </c>
      <c r="Y2" s="2">
        <v>40.200000000000003</v>
      </c>
      <c r="Z2" s="2">
        <v>0.67</v>
      </c>
      <c r="AA2" s="2">
        <v>25.2</v>
      </c>
      <c r="AB2" s="2">
        <v>1</v>
      </c>
      <c r="AC2" s="2">
        <v>32</v>
      </c>
      <c r="AD2" s="2">
        <v>18.5</v>
      </c>
      <c r="AE2" s="2">
        <v>13.5</v>
      </c>
      <c r="AF2" s="2">
        <v>0.5</v>
      </c>
      <c r="AG2" s="2">
        <v>4.4000000000000004</v>
      </c>
      <c r="AH2" s="3">
        <v>6.8</v>
      </c>
      <c r="AI2" s="2">
        <v>7.1</v>
      </c>
      <c r="AJ2" s="3">
        <v>0.36</v>
      </c>
      <c r="AK2" s="2">
        <v>4.5999999999999999E-2</v>
      </c>
      <c r="AL2" s="5">
        <v>2.66</v>
      </c>
      <c r="AM2" s="5">
        <v>1.94</v>
      </c>
      <c r="AN2" s="5">
        <v>1.51</v>
      </c>
      <c r="AO2" s="5">
        <v>43.2</v>
      </c>
      <c r="AP2" s="5">
        <v>0.76</v>
      </c>
      <c r="AQ2" s="5">
        <v>28.4</v>
      </c>
      <c r="AR2" s="5">
        <v>0.99</v>
      </c>
      <c r="AS2" s="5">
        <v>32</v>
      </c>
      <c r="AT2" s="5">
        <v>18.5</v>
      </c>
      <c r="AU2" s="5">
        <v>13.5</v>
      </c>
      <c r="AV2" s="5">
        <v>0.73</v>
      </c>
      <c r="AW2" s="2">
        <v>4.4000000000000004</v>
      </c>
      <c r="AX2" s="22">
        <v>4.2</v>
      </c>
      <c r="AY2" s="22">
        <v>4.5999999999999996</v>
      </c>
      <c r="AZ2" s="22">
        <v>0.36</v>
      </c>
      <c r="BA2" s="5">
        <v>3.2000000000000001E-2</v>
      </c>
      <c r="BB2" s="2">
        <v>2.66</v>
      </c>
      <c r="BC2" s="2">
        <v>1.91</v>
      </c>
      <c r="BD2" s="2">
        <v>1.47</v>
      </c>
      <c r="BE2" s="2">
        <v>44.8</v>
      </c>
      <c r="BF2" s="2">
        <v>0.81</v>
      </c>
      <c r="BG2" s="2">
        <v>30</v>
      </c>
      <c r="BH2" s="2">
        <v>0.98</v>
      </c>
      <c r="BI2" s="2">
        <v>32</v>
      </c>
      <c r="BJ2" s="2">
        <v>18.5</v>
      </c>
      <c r="BK2" s="2">
        <v>13.5</v>
      </c>
      <c r="BL2" s="2">
        <v>0.85</v>
      </c>
      <c r="BM2" s="2">
        <v>4.4000000000000004</v>
      </c>
      <c r="BN2" s="22">
        <v>4.2</v>
      </c>
      <c r="BO2" s="22">
        <v>4.5</v>
      </c>
      <c r="BP2" s="22">
        <v>0.46</v>
      </c>
      <c r="BQ2" s="5">
        <v>0.03</v>
      </c>
      <c r="BR2" s="2">
        <v>2.66</v>
      </c>
      <c r="BS2" s="2">
        <v>1.9</v>
      </c>
      <c r="BT2" s="2">
        <v>1.46</v>
      </c>
      <c r="BU2" s="2">
        <v>45.2</v>
      </c>
      <c r="BV2" s="2">
        <v>0.83</v>
      </c>
      <c r="BW2" s="2">
        <v>30.5</v>
      </c>
      <c r="BX2" s="2">
        <v>0.98</v>
      </c>
      <c r="BY2" s="2">
        <v>32</v>
      </c>
      <c r="BZ2" s="2">
        <v>18.5</v>
      </c>
      <c r="CA2" s="2">
        <v>13.5</v>
      </c>
      <c r="CB2" s="2">
        <v>0.89</v>
      </c>
      <c r="CC2" s="2">
        <v>4.4000000000000004</v>
      </c>
      <c r="CD2" s="2">
        <v>4.0999999999999996</v>
      </c>
      <c r="CE2" s="2">
        <v>4.7</v>
      </c>
      <c r="CF2" s="3">
        <v>0.45</v>
      </c>
      <c r="CG2" s="2">
        <v>2.8000000000000001E-2</v>
      </c>
      <c r="CH2" s="2">
        <v>0.84</v>
      </c>
      <c r="CI2" s="2">
        <v>2.4E-2</v>
      </c>
    </row>
    <row r="3" spans="1:87" s="5" customFormat="1" ht="11.85" customHeight="1" x14ac:dyDescent="0.3">
      <c r="A3" s="10" t="s">
        <v>74</v>
      </c>
      <c r="B3" s="11">
        <v>2</v>
      </c>
      <c r="C3" s="12">
        <v>0.4</v>
      </c>
      <c r="D3" s="13" t="s">
        <v>417</v>
      </c>
      <c r="E3" s="14" t="s">
        <v>456</v>
      </c>
      <c r="F3" s="15">
        <v>2.68</v>
      </c>
      <c r="G3" s="15">
        <v>2</v>
      </c>
      <c r="H3" s="15">
        <v>1.61</v>
      </c>
      <c r="I3" s="16">
        <v>40</v>
      </c>
      <c r="J3" s="15">
        <v>0.67</v>
      </c>
      <c r="K3" s="16">
        <v>24.1</v>
      </c>
      <c r="L3" s="15">
        <v>0.97</v>
      </c>
      <c r="M3" s="16">
        <v>34.5</v>
      </c>
      <c r="N3" s="16">
        <v>23.3</v>
      </c>
      <c r="O3" s="16">
        <v>11.2</v>
      </c>
      <c r="P3" s="15">
        <v>7.0000000000000007E-2</v>
      </c>
      <c r="Q3" s="4">
        <v>6.4</v>
      </c>
      <c r="R3" s="4">
        <v>12</v>
      </c>
      <c r="S3" s="2">
        <v>12</v>
      </c>
      <c r="T3" s="3">
        <v>0.28000000000000003</v>
      </c>
      <c r="U3" s="2">
        <v>5.7000000000000002E-2</v>
      </c>
      <c r="V3" s="2">
        <v>2.68</v>
      </c>
      <c r="W3" s="2">
        <v>1.94</v>
      </c>
      <c r="X3" s="2">
        <v>1.51</v>
      </c>
      <c r="Y3" s="2">
        <v>43.6</v>
      </c>
      <c r="Z3" s="2">
        <v>0.77</v>
      </c>
      <c r="AA3" s="2">
        <v>28.4</v>
      </c>
      <c r="AB3" s="2">
        <v>0.98</v>
      </c>
      <c r="AC3" s="2">
        <v>34.5</v>
      </c>
      <c r="AD3" s="2">
        <v>23.3</v>
      </c>
      <c r="AE3" s="2">
        <v>11.2</v>
      </c>
      <c r="AF3" s="2">
        <v>0.46</v>
      </c>
      <c r="AG3" s="2">
        <v>6.4</v>
      </c>
      <c r="AH3" s="3">
        <v>8.1</v>
      </c>
      <c r="AI3" s="2">
        <v>8.9</v>
      </c>
      <c r="AJ3" s="3">
        <v>0.36</v>
      </c>
      <c r="AK3" s="2">
        <v>4.4999999999999998E-2</v>
      </c>
      <c r="AL3" s="5">
        <v>2.68</v>
      </c>
      <c r="AM3" s="5">
        <v>1.91</v>
      </c>
      <c r="AN3" s="5">
        <v>1.45</v>
      </c>
      <c r="AO3" s="5">
        <v>45.8</v>
      </c>
      <c r="AP3" s="5">
        <v>0.85</v>
      </c>
      <c r="AQ3" s="5">
        <v>31.5</v>
      </c>
      <c r="AR3" s="5">
        <v>1</v>
      </c>
      <c r="AS3" s="5">
        <v>34.5</v>
      </c>
      <c r="AT3" s="5">
        <v>23.3</v>
      </c>
      <c r="AU3" s="5">
        <v>11.2</v>
      </c>
      <c r="AV3" s="5">
        <v>0.73</v>
      </c>
      <c r="AW3" s="2">
        <v>6.4</v>
      </c>
      <c r="AX3" s="22">
        <v>3.7</v>
      </c>
      <c r="AY3" s="22">
        <v>4.3</v>
      </c>
      <c r="AZ3" s="22">
        <v>0.39</v>
      </c>
      <c r="BA3" s="5">
        <v>2.8000000000000001E-2</v>
      </c>
      <c r="BB3" s="2">
        <v>2.68</v>
      </c>
      <c r="BC3" s="2">
        <v>1.86</v>
      </c>
      <c r="BD3" s="2">
        <v>1.4</v>
      </c>
      <c r="BE3" s="2">
        <v>47.9</v>
      </c>
      <c r="BF3" s="2">
        <v>0.92</v>
      </c>
      <c r="BG3" s="2">
        <v>33.200000000000003</v>
      </c>
      <c r="BH3" s="2">
        <v>0.97</v>
      </c>
      <c r="BI3" s="2">
        <v>34.5</v>
      </c>
      <c r="BJ3" s="2">
        <v>23.3</v>
      </c>
      <c r="BK3" s="2">
        <v>11.2</v>
      </c>
      <c r="BL3" s="2">
        <v>0.88</v>
      </c>
      <c r="BM3" s="2">
        <v>6.4</v>
      </c>
      <c r="BN3" s="22">
        <v>3.7</v>
      </c>
      <c r="BO3" s="22">
        <v>4.0999999999999996</v>
      </c>
      <c r="BP3" s="22">
        <v>0.46</v>
      </c>
      <c r="BQ3" s="5">
        <v>2.8000000000000001E-2</v>
      </c>
      <c r="BR3" s="2">
        <v>2.68</v>
      </c>
      <c r="BS3" s="2">
        <v>1.87</v>
      </c>
      <c r="BT3" s="2">
        <v>1.4</v>
      </c>
      <c r="BU3" s="2">
        <v>47.8</v>
      </c>
      <c r="BV3" s="2">
        <v>0.92</v>
      </c>
      <c r="BW3" s="2">
        <v>33.700000000000003</v>
      </c>
      <c r="BX3" s="2">
        <v>0.98</v>
      </c>
      <c r="BY3" s="2">
        <v>34.5</v>
      </c>
      <c r="BZ3" s="2">
        <v>23.3</v>
      </c>
      <c r="CA3" s="2">
        <v>11.2</v>
      </c>
      <c r="CB3" s="2">
        <v>0.92</v>
      </c>
      <c r="CC3" s="2">
        <v>6.4</v>
      </c>
      <c r="CD3" s="2">
        <v>2.5</v>
      </c>
      <c r="CE3" s="2">
        <v>2.6</v>
      </c>
      <c r="CF3" s="3">
        <v>0.44</v>
      </c>
      <c r="CG3" s="2">
        <v>2.4E-2</v>
      </c>
      <c r="CH3" s="2">
        <v>0.78</v>
      </c>
      <c r="CI3" s="2">
        <v>1.9E-2</v>
      </c>
    </row>
    <row r="4" spans="1:87" s="5" customFormat="1" ht="11.85" customHeight="1" x14ac:dyDescent="0.3">
      <c r="A4" s="10" t="s">
        <v>104</v>
      </c>
      <c r="B4" s="11">
        <v>3</v>
      </c>
      <c r="C4" s="12">
        <v>0.8</v>
      </c>
      <c r="D4" s="13" t="s">
        <v>421</v>
      </c>
      <c r="E4" s="14" t="s">
        <v>456</v>
      </c>
      <c r="F4" s="15">
        <v>2.72</v>
      </c>
      <c r="G4" s="15">
        <v>1.86</v>
      </c>
      <c r="H4" s="15">
        <v>1.37</v>
      </c>
      <c r="I4" s="16">
        <v>49.8</v>
      </c>
      <c r="J4" s="15">
        <v>0.99</v>
      </c>
      <c r="K4" s="16">
        <v>36.4</v>
      </c>
      <c r="L4" s="15">
        <v>1</v>
      </c>
      <c r="M4" s="16">
        <v>57.8</v>
      </c>
      <c r="N4" s="16">
        <v>32.4</v>
      </c>
      <c r="O4" s="16">
        <v>25.4</v>
      </c>
      <c r="P4" s="15">
        <v>0.16</v>
      </c>
      <c r="Q4" s="4">
        <v>9.1</v>
      </c>
      <c r="R4" s="4">
        <v>9.6</v>
      </c>
      <c r="S4" s="2">
        <v>9.6</v>
      </c>
      <c r="T4" s="3">
        <v>0.35</v>
      </c>
      <c r="U4" s="2">
        <v>4.3999999999999997E-2</v>
      </c>
      <c r="V4" s="2">
        <v>2.72</v>
      </c>
      <c r="W4" s="2">
        <v>1.8</v>
      </c>
      <c r="X4" s="2">
        <v>1.28</v>
      </c>
      <c r="Y4" s="2">
        <v>52.9</v>
      </c>
      <c r="Z4" s="2">
        <v>1.1200000000000001</v>
      </c>
      <c r="AA4" s="2">
        <v>40.6</v>
      </c>
      <c r="AB4" s="2">
        <v>0.98</v>
      </c>
      <c r="AC4" s="2">
        <v>57.8</v>
      </c>
      <c r="AD4" s="2">
        <v>32.4</v>
      </c>
      <c r="AE4" s="2">
        <v>25.4</v>
      </c>
      <c r="AF4" s="2">
        <v>0.32</v>
      </c>
      <c r="AG4" s="2">
        <v>9.1</v>
      </c>
      <c r="AH4" s="3">
        <v>7.4</v>
      </c>
      <c r="AI4" s="2">
        <v>8</v>
      </c>
      <c r="AJ4" s="3">
        <v>0.36</v>
      </c>
      <c r="AK4" s="2">
        <v>4.4999999999999998E-2</v>
      </c>
      <c r="AL4" s="5">
        <v>2.72</v>
      </c>
      <c r="AM4" s="5">
        <v>1.73</v>
      </c>
      <c r="AN4" s="5">
        <v>1.18</v>
      </c>
      <c r="AO4" s="5">
        <v>56.5</v>
      </c>
      <c r="AP4" s="5">
        <v>1.3</v>
      </c>
      <c r="AQ4" s="5">
        <v>46.2</v>
      </c>
      <c r="AR4" s="5">
        <v>0.97</v>
      </c>
      <c r="AS4" s="5">
        <v>57.8</v>
      </c>
      <c r="AT4" s="5">
        <v>32.4</v>
      </c>
      <c r="AU4" s="5">
        <v>25.4</v>
      </c>
      <c r="AV4" s="5">
        <v>0.54</v>
      </c>
      <c r="AW4" s="2">
        <v>9.1</v>
      </c>
      <c r="AX4" s="22">
        <v>4.7</v>
      </c>
      <c r="AY4" s="22">
        <v>5.3</v>
      </c>
      <c r="AZ4" s="22">
        <v>0.41</v>
      </c>
      <c r="BA4" s="5">
        <v>2.8000000000000001E-2</v>
      </c>
      <c r="BB4" s="2">
        <v>2.72</v>
      </c>
      <c r="BC4" s="2">
        <v>1.72</v>
      </c>
      <c r="BD4" s="2">
        <v>1.1599999999999999</v>
      </c>
      <c r="BE4" s="2">
        <v>57.4</v>
      </c>
      <c r="BF4" s="2">
        <v>1.35</v>
      </c>
      <c r="BG4" s="2">
        <v>48.5</v>
      </c>
      <c r="BH4" s="2">
        <v>0.98</v>
      </c>
      <c r="BI4" s="2">
        <v>57.8</v>
      </c>
      <c r="BJ4" s="2">
        <v>32.4</v>
      </c>
      <c r="BK4" s="2">
        <v>25.4</v>
      </c>
      <c r="BL4" s="2">
        <v>0.63</v>
      </c>
      <c r="BM4" s="2">
        <v>9.1</v>
      </c>
      <c r="BN4" s="22">
        <v>4.8</v>
      </c>
      <c r="BO4" s="22">
        <v>5.0999999999999996</v>
      </c>
      <c r="BP4" s="22">
        <v>0.37</v>
      </c>
      <c r="BQ4" s="5">
        <v>2.7E-2</v>
      </c>
      <c r="BR4" s="2">
        <v>2.72</v>
      </c>
      <c r="BS4" s="2">
        <v>1.72</v>
      </c>
      <c r="BT4" s="2">
        <v>1.1399999999999999</v>
      </c>
      <c r="BU4" s="2">
        <v>57.9</v>
      </c>
      <c r="BV4" s="2">
        <v>1.38</v>
      </c>
      <c r="BW4" s="2">
        <v>50.3</v>
      </c>
      <c r="BX4" s="2">
        <v>0.99</v>
      </c>
      <c r="BY4" s="2">
        <v>57.8</v>
      </c>
      <c r="BZ4" s="2">
        <v>32.4</v>
      </c>
      <c r="CA4" s="2">
        <v>25.4</v>
      </c>
      <c r="CB4" s="2">
        <v>0.7</v>
      </c>
      <c r="CC4" s="2">
        <v>9.1</v>
      </c>
      <c r="CD4" s="2">
        <v>4</v>
      </c>
      <c r="CE4" s="2">
        <v>4.2</v>
      </c>
      <c r="CF4" s="3">
        <v>0.38</v>
      </c>
      <c r="CG4" s="2">
        <v>2.1999999999999999E-2</v>
      </c>
      <c r="CH4" s="2">
        <v>0.82</v>
      </c>
      <c r="CI4" s="2">
        <v>1.7000000000000001E-2</v>
      </c>
    </row>
    <row r="5" spans="1:87" s="5" customFormat="1" ht="11.95" customHeight="1" x14ac:dyDescent="0.3">
      <c r="A5" s="10" t="s">
        <v>335</v>
      </c>
      <c r="B5" s="11">
        <v>19</v>
      </c>
      <c r="C5" s="12">
        <v>0.4</v>
      </c>
      <c r="D5" s="13" t="s">
        <v>427</v>
      </c>
      <c r="E5" s="14" t="s">
        <v>456</v>
      </c>
      <c r="F5" s="15">
        <v>2.54</v>
      </c>
      <c r="G5" s="15">
        <v>1.82</v>
      </c>
      <c r="H5" s="15">
        <v>1.36</v>
      </c>
      <c r="I5" s="16">
        <v>46.4</v>
      </c>
      <c r="J5" s="15">
        <v>0.87</v>
      </c>
      <c r="K5" s="16">
        <v>33.799999999999997</v>
      </c>
      <c r="L5" s="15">
        <v>0.99</v>
      </c>
      <c r="M5" s="16">
        <v>56.3</v>
      </c>
      <c r="N5" s="16">
        <v>32.9</v>
      </c>
      <c r="O5" s="16">
        <v>23.4</v>
      </c>
      <c r="P5" s="15">
        <v>0.04</v>
      </c>
      <c r="Q5" s="4">
        <v>14.8</v>
      </c>
      <c r="R5" s="4">
        <v>11.1</v>
      </c>
      <c r="S5" s="2">
        <v>11.1</v>
      </c>
      <c r="T5" s="3">
        <v>0.36</v>
      </c>
      <c r="U5" s="2">
        <v>5.3999999999999999E-2</v>
      </c>
      <c r="V5" s="2">
        <v>2.54</v>
      </c>
      <c r="W5" s="2">
        <v>1.75</v>
      </c>
      <c r="X5" s="2">
        <v>1.25</v>
      </c>
      <c r="Y5" s="2">
        <v>51</v>
      </c>
      <c r="Z5" s="2">
        <v>1.04</v>
      </c>
      <c r="AA5" s="2">
        <v>40.5</v>
      </c>
      <c r="AB5" s="2">
        <v>0.99</v>
      </c>
      <c r="AC5" s="2">
        <v>56.3</v>
      </c>
      <c r="AD5" s="2">
        <v>32.9</v>
      </c>
      <c r="AE5" s="2">
        <v>23.4</v>
      </c>
      <c r="AF5" s="2">
        <v>0.32</v>
      </c>
      <c r="AG5" s="2">
        <v>14.8</v>
      </c>
      <c r="AH5" s="3">
        <v>8.6</v>
      </c>
      <c r="AI5" s="2">
        <v>9.3000000000000007</v>
      </c>
      <c r="AJ5" s="3">
        <v>0.41</v>
      </c>
      <c r="AK5" s="2">
        <v>4.9000000000000002E-2</v>
      </c>
      <c r="AL5" s="5">
        <v>2.54</v>
      </c>
      <c r="AM5" s="5">
        <v>1.71</v>
      </c>
      <c r="AN5" s="5">
        <v>1.2</v>
      </c>
      <c r="AO5" s="5">
        <v>52.9</v>
      </c>
      <c r="AP5" s="5">
        <v>1.1200000000000001</v>
      </c>
      <c r="AQ5" s="5">
        <v>42.8</v>
      </c>
      <c r="AR5" s="5">
        <v>0.97</v>
      </c>
      <c r="AS5" s="5">
        <v>56.3</v>
      </c>
      <c r="AT5" s="5">
        <v>32.9</v>
      </c>
      <c r="AU5" s="5">
        <v>23.4</v>
      </c>
      <c r="AV5" s="5">
        <v>0.42</v>
      </c>
      <c r="AW5" s="2">
        <v>14.8</v>
      </c>
      <c r="AX5" s="22">
        <v>5.0999999999999996</v>
      </c>
      <c r="AY5" s="22">
        <v>5.8</v>
      </c>
      <c r="AZ5" s="22">
        <v>0.41</v>
      </c>
      <c r="BA5" s="5">
        <v>2.9000000000000001E-2</v>
      </c>
      <c r="BB5" s="2">
        <v>2.54</v>
      </c>
      <c r="BC5" s="2">
        <v>1.68</v>
      </c>
      <c r="BD5" s="2">
        <v>1.1499999999999999</v>
      </c>
      <c r="BE5" s="2">
        <v>54.9</v>
      </c>
      <c r="BF5" s="2">
        <v>1.21</v>
      </c>
      <c r="BG5" s="2">
        <v>46.5</v>
      </c>
      <c r="BH5" s="2">
        <v>0.97</v>
      </c>
      <c r="BI5" s="2">
        <v>56.3</v>
      </c>
      <c r="BJ5" s="2">
        <v>32.9</v>
      </c>
      <c r="BK5" s="2">
        <v>23.4</v>
      </c>
      <c r="BL5" s="2">
        <v>0.57999999999999996</v>
      </c>
      <c r="BM5" s="2">
        <v>14.8</v>
      </c>
      <c r="BN5" s="22">
        <v>5.0999999999999996</v>
      </c>
      <c r="BO5" s="22">
        <v>5.5</v>
      </c>
      <c r="BP5" s="22">
        <v>0.38</v>
      </c>
      <c r="BQ5" s="5">
        <v>2.8000000000000001E-2</v>
      </c>
      <c r="BR5" s="2">
        <v>2.54</v>
      </c>
      <c r="BS5" s="2">
        <v>1.7</v>
      </c>
      <c r="BT5" s="2">
        <v>1.1499999999999999</v>
      </c>
      <c r="BU5" s="2">
        <v>54.6</v>
      </c>
      <c r="BV5" s="2">
        <v>1.2</v>
      </c>
      <c r="BW5" s="2">
        <v>47</v>
      </c>
      <c r="BX5" s="2">
        <v>0.99</v>
      </c>
      <c r="BY5" s="2">
        <v>56.3</v>
      </c>
      <c r="BZ5" s="2">
        <v>32.9</v>
      </c>
      <c r="CA5" s="2">
        <v>23.4</v>
      </c>
      <c r="CB5" s="2">
        <v>0.6</v>
      </c>
      <c r="CC5" s="2">
        <v>14.8</v>
      </c>
      <c r="CD5" s="2">
        <v>4.9000000000000004</v>
      </c>
      <c r="CE5" s="2">
        <v>5.3</v>
      </c>
      <c r="CF5" s="3">
        <v>0.38</v>
      </c>
      <c r="CG5" s="2">
        <v>2.1999999999999999E-2</v>
      </c>
      <c r="CH5" s="2">
        <v>0.84</v>
      </c>
      <c r="CI5" s="2">
        <v>1.7999999999999999E-2</v>
      </c>
    </row>
    <row r="6" spans="1:87" s="5" customFormat="1" ht="11.85" customHeight="1" x14ac:dyDescent="0.3">
      <c r="A6" s="10" t="s">
        <v>362</v>
      </c>
      <c r="B6" s="11">
        <v>20</v>
      </c>
      <c r="C6" s="12">
        <v>0.4</v>
      </c>
      <c r="D6" s="13" t="s">
        <v>421</v>
      </c>
      <c r="E6" s="14" t="s">
        <v>456</v>
      </c>
      <c r="F6" s="15">
        <v>2.71</v>
      </c>
      <c r="G6" s="15">
        <v>1.87</v>
      </c>
      <c r="H6" s="15">
        <v>1.39</v>
      </c>
      <c r="I6" s="16">
        <v>48.8</v>
      </c>
      <c r="J6" s="15">
        <v>0.95</v>
      </c>
      <c r="K6" s="16">
        <v>34.5</v>
      </c>
      <c r="L6" s="15">
        <v>0.98</v>
      </c>
      <c r="M6" s="16">
        <v>50.3</v>
      </c>
      <c r="N6" s="16">
        <v>26.9</v>
      </c>
      <c r="O6" s="16">
        <v>23.4</v>
      </c>
      <c r="P6" s="15">
        <v>0.32</v>
      </c>
      <c r="Q6" s="4">
        <v>7.1</v>
      </c>
      <c r="R6" s="4">
        <v>9.5</v>
      </c>
      <c r="S6" s="2">
        <v>9.5</v>
      </c>
      <c r="T6" s="3">
        <v>0.39</v>
      </c>
      <c r="U6" s="2">
        <v>0.04</v>
      </c>
      <c r="V6" s="2">
        <v>2.71</v>
      </c>
      <c r="W6" s="2">
        <v>1.81</v>
      </c>
      <c r="X6" s="2">
        <v>1.3</v>
      </c>
      <c r="Y6" s="2">
        <v>51.9</v>
      </c>
      <c r="Z6" s="2">
        <v>1.08</v>
      </c>
      <c r="AA6" s="2">
        <v>39</v>
      </c>
      <c r="AB6" s="2">
        <v>0.98</v>
      </c>
      <c r="AC6" s="2">
        <v>50.3</v>
      </c>
      <c r="AD6" s="2">
        <v>26.9</v>
      </c>
      <c r="AE6" s="2">
        <v>23.4</v>
      </c>
      <c r="AF6" s="2">
        <v>0.52</v>
      </c>
      <c r="AG6" s="2">
        <v>7.1</v>
      </c>
      <c r="AH6" s="3">
        <v>6.3</v>
      </c>
      <c r="AI6" s="2">
        <v>6.7</v>
      </c>
      <c r="AJ6" s="3">
        <v>0.36</v>
      </c>
      <c r="AK6" s="2">
        <v>3.2000000000000001E-2</v>
      </c>
      <c r="AL6" s="5">
        <v>2.71</v>
      </c>
      <c r="AM6" s="5">
        <v>1.8</v>
      </c>
      <c r="AN6" s="5">
        <v>1.28</v>
      </c>
      <c r="AO6" s="5">
        <v>52.7</v>
      </c>
      <c r="AP6" s="5">
        <v>1.1100000000000001</v>
      </c>
      <c r="AQ6" s="5">
        <v>40.299999999999997</v>
      </c>
      <c r="AR6" s="5">
        <v>0.98</v>
      </c>
      <c r="AS6" s="5">
        <v>50.3</v>
      </c>
      <c r="AT6" s="5">
        <v>26.9</v>
      </c>
      <c r="AU6" s="5">
        <v>23.4</v>
      </c>
      <c r="AV6" s="5">
        <v>0.56999999999999995</v>
      </c>
      <c r="AW6" s="2">
        <v>7.1</v>
      </c>
      <c r="AX6" s="22">
        <v>4.2</v>
      </c>
      <c r="AY6" s="22">
        <v>4.5</v>
      </c>
      <c r="AZ6" s="22">
        <v>0.4</v>
      </c>
      <c r="BA6" s="5">
        <v>1.7999999999999999E-2</v>
      </c>
      <c r="BB6" s="2">
        <v>2.71</v>
      </c>
      <c r="BC6" s="2">
        <v>1.76</v>
      </c>
      <c r="BD6" s="2">
        <v>1.23</v>
      </c>
      <c r="BE6" s="2">
        <v>54.5</v>
      </c>
      <c r="BF6" s="2">
        <v>1.2</v>
      </c>
      <c r="BG6" s="2">
        <v>42.8</v>
      </c>
      <c r="BH6" s="2">
        <v>0.97</v>
      </c>
      <c r="BI6" s="2">
        <v>50.3</v>
      </c>
      <c r="BJ6" s="2">
        <v>26.9</v>
      </c>
      <c r="BK6" s="2">
        <v>23.4</v>
      </c>
      <c r="BL6" s="2">
        <v>0.68</v>
      </c>
      <c r="BM6" s="2">
        <v>7.1</v>
      </c>
      <c r="BN6" s="22">
        <v>4.4000000000000004</v>
      </c>
      <c r="BO6" s="22">
        <v>4.9000000000000004</v>
      </c>
      <c r="BP6" s="22">
        <v>0.35</v>
      </c>
      <c r="BQ6" s="5">
        <v>1.7999999999999999E-2</v>
      </c>
      <c r="BR6" s="2">
        <v>2.71</v>
      </c>
      <c r="BS6" s="2">
        <v>1.77</v>
      </c>
      <c r="BT6" s="2">
        <v>1.23</v>
      </c>
      <c r="BU6" s="2">
        <v>54.6</v>
      </c>
      <c r="BV6" s="2">
        <v>1.2</v>
      </c>
      <c r="BW6" s="2">
        <v>44.1</v>
      </c>
      <c r="BX6" s="2">
        <v>0.99</v>
      </c>
      <c r="BY6" s="2">
        <v>50.3</v>
      </c>
      <c r="BZ6" s="2">
        <v>26.9</v>
      </c>
      <c r="CA6" s="2">
        <v>23.4</v>
      </c>
      <c r="CB6" s="2">
        <v>0.74</v>
      </c>
      <c r="CC6" s="2">
        <v>7.1</v>
      </c>
      <c r="CD6" s="2">
        <v>3.6</v>
      </c>
      <c r="CE6" s="2">
        <v>3.8</v>
      </c>
      <c r="CF6" s="3">
        <v>0.41</v>
      </c>
      <c r="CG6" s="2">
        <v>0.02</v>
      </c>
      <c r="CH6" s="2">
        <v>0.73</v>
      </c>
      <c r="CI6" s="2">
        <v>1.6E-2</v>
      </c>
    </row>
    <row r="7" spans="1:87" s="5" customFormat="1" ht="11.95" customHeight="1" x14ac:dyDescent="0.3">
      <c r="A7" s="10" t="s">
        <v>388</v>
      </c>
      <c r="B7" s="11">
        <v>22</v>
      </c>
      <c r="C7" s="12">
        <v>0.4</v>
      </c>
      <c r="D7" s="13" t="s">
        <v>428</v>
      </c>
      <c r="E7" s="14" t="s">
        <v>456</v>
      </c>
      <c r="F7" s="15">
        <v>2.5299999999999998</v>
      </c>
      <c r="G7" s="15">
        <v>1.82</v>
      </c>
      <c r="H7" s="15">
        <v>1.36</v>
      </c>
      <c r="I7" s="16">
        <v>46.2</v>
      </c>
      <c r="J7" s="15">
        <v>0.86</v>
      </c>
      <c r="K7" s="16">
        <v>33.9</v>
      </c>
      <c r="L7" s="15">
        <v>1</v>
      </c>
      <c r="M7" s="16">
        <v>46</v>
      </c>
      <c r="N7" s="16">
        <v>25.9</v>
      </c>
      <c r="O7" s="16">
        <v>20.100000000000001</v>
      </c>
      <c r="P7" s="15">
        <v>0.4</v>
      </c>
      <c r="Q7" s="4">
        <v>9.4</v>
      </c>
      <c r="R7" s="4">
        <v>10.4</v>
      </c>
      <c r="S7" s="2">
        <v>10.4</v>
      </c>
      <c r="T7" s="3">
        <v>0.4</v>
      </c>
      <c r="U7" s="2">
        <v>3.3000000000000002E-2</v>
      </c>
      <c r="V7" s="2">
        <v>2.5299999999999998</v>
      </c>
      <c r="W7" s="2">
        <v>1.76</v>
      </c>
      <c r="X7" s="2">
        <v>1.27</v>
      </c>
      <c r="Y7" s="2">
        <v>49.7</v>
      </c>
      <c r="Z7" s="2">
        <v>0.99</v>
      </c>
      <c r="AA7" s="2">
        <v>38.4</v>
      </c>
      <c r="AB7" s="2">
        <v>0.98</v>
      </c>
      <c r="AC7" s="2">
        <v>46</v>
      </c>
      <c r="AD7" s="2">
        <v>25.9</v>
      </c>
      <c r="AE7" s="2">
        <v>20.100000000000001</v>
      </c>
      <c r="AF7" s="2">
        <v>0.62</v>
      </c>
      <c r="AG7" s="2">
        <v>9.4</v>
      </c>
      <c r="AH7" s="3">
        <v>5.7</v>
      </c>
      <c r="AI7" s="2">
        <v>6.4</v>
      </c>
      <c r="AJ7" s="3">
        <v>0.37</v>
      </c>
      <c r="AK7" s="2">
        <v>3.5999999999999997E-2</v>
      </c>
      <c r="AL7" s="5">
        <v>2.5299999999999998</v>
      </c>
      <c r="AM7" s="5">
        <v>1.75</v>
      </c>
      <c r="AN7" s="5">
        <v>1.25</v>
      </c>
      <c r="AO7" s="5">
        <v>50.6</v>
      </c>
      <c r="AP7" s="5">
        <v>1.02</v>
      </c>
      <c r="AQ7" s="5">
        <v>39.9</v>
      </c>
      <c r="AR7" s="5">
        <v>0.99</v>
      </c>
      <c r="AS7" s="5">
        <v>46</v>
      </c>
      <c r="AT7" s="5">
        <v>25.9</v>
      </c>
      <c r="AU7" s="5">
        <v>20.100000000000001</v>
      </c>
      <c r="AV7" s="5">
        <v>0.7</v>
      </c>
      <c r="AW7" s="2">
        <v>9.4</v>
      </c>
      <c r="AX7" s="22">
        <v>3.7</v>
      </c>
      <c r="AY7" s="22">
        <v>3.8</v>
      </c>
      <c r="AZ7" s="22">
        <v>0.36</v>
      </c>
      <c r="BA7" s="5">
        <v>0.02</v>
      </c>
      <c r="BB7" s="2">
        <v>2.5299999999999998</v>
      </c>
      <c r="BC7" s="2">
        <v>1.72</v>
      </c>
      <c r="BD7" s="2">
        <v>1.21</v>
      </c>
      <c r="BE7" s="2">
        <v>52.1</v>
      </c>
      <c r="BF7" s="2">
        <v>1.0900000000000001</v>
      </c>
      <c r="BG7" s="2">
        <v>41.8</v>
      </c>
      <c r="BH7" s="2">
        <v>0.97</v>
      </c>
      <c r="BI7" s="2">
        <v>46</v>
      </c>
      <c r="BJ7" s="2">
        <v>25.9</v>
      </c>
      <c r="BK7" s="2">
        <v>20.100000000000001</v>
      </c>
      <c r="BL7" s="2">
        <v>0.79</v>
      </c>
      <c r="BM7" s="2">
        <v>9.4</v>
      </c>
      <c r="BN7" s="22">
        <v>3.7</v>
      </c>
      <c r="BO7" s="22">
        <v>4.0999999999999996</v>
      </c>
      <c r="BP7" s="22">
        <v>0.42</v>
      </c>
      <c r="BQ7" s="5">
        <v>2.1000000000000001E-2</v>
      </c>
      <c r="BR7" s="2">
        <v>2.5299999999999998</v>
      </c>
      <c r="BS7" s="2">
        <v>1.71</v>
      </c>
      <c r="BT7" s="2">
        <v>1.2</v>
      </c>
      <c r="BU7" s="2">
        <v>52.8</v>
      </c>
      <c r="BV7" s="2">
        <v>1.1200000000000001</v>
      </c>
      <c r="BW7" s="2">
        <v>43.4</v>
      </c>
      <c r="BX7" s="2">
        <v>0.98</v>
      </c>
      <c r="BY7" s="2">
        <v>46</v>
      </c>
      <c r="BZ7" s="2">
        <v>25.9</v>
      </c>
      <c r="CA7" s="2">
        <v>20.100000000000001</v>
      </c>
      <c r="CB7" s="2">
        <v>0.87</v>
      </c>
      <c r="CC7" s="2">
        <v>9.4</v>
      </c>
      <c r="CD7" s="2">
        <v>2.8</v>
      </c>
      <c r="CE7" s="2">
        <v>3.2</v>
      </c>
      <c r="CF7" s="3">
        <v>0.42</v>
      </c>
      <c r="CG7" s="2">
        <v>2.3E-2</v>
      </c>
      <c r="CH7" s="2">
        <v>0.75</v>
      </c>
      <c r="CI7" s="2">
        <v>0.02</v>
      </c>
    </row>
    <row r="8" spans="1:87" s="5" customFormat="1" ht="11.95" customHeight="1" x14ac:dyDescent="0.3">
      <c r="A8" s="10" t="s">
        <v>75</v>
      </c>
      <c r="B8" s="10" t="s">
        <v>431</v>
      </c>
      <c r="C8" s="12">
        <v>0.8</v>
      </c>
      <c r="D8" s="13" t="s">
        <v>418</v>
      </c>
      <c r="E8" s="14" t="s">
        <v>456</v>
      </c>
      <c r="F8" s="24"/>
      <c r="G8" s="24"/>
    </row>
    <row r="9" spans="1:87" s="5" customFormat="1" ht="11.95" customHeight="1" x14ac:dyDescent="0.3">
      <c r="A9" s="10" t="s">
        <v>76</v>
      </c>
      <c r="B9" s="10" t="s">
        <v>431</v>
      </c>
      <c r="C9" s="12">
        <v>1.4</v>
      </c>
      <c r="D9" s="13" t="s">
        <v>419</v>
      </c>
      <c r="E9" s="14" t="s">
        <v>456</v>
      </c>
      <c r="F9" s="24"/>
      <c r="G9" s="24"/>
    </row>
    <row r="10" spans="1:87" s="5" customFormat="1" ht="11.95" customHeight="1" x14ac:dyDescent="0.3">
      <c r="A10" s="10" t="s">
        <v>103</v>
      </c>
      <c r="B10" s="10" t="s">
        <v>433</v>
      </c>
      <c r="C10" s="12">
        <v>0.4</v>
      </c>
      <c r="D10" s="13" t="s">
        <v>421</v>
      </c>
      <c r="E10" s="14" t="s">
        <v>456</v>
      </c>
      <c r="F10" s="15">
        <v>2.7</v>
      </c>
      <c r="G10" s="15">
        <v>1.87</v>
      </c>
      <c r="H10" s="15">
        <v>1.39</v>
      </c>
      <c r="I10" s="16">
        <v>48.7</v>
      </c>
      <c r="J10" s="15">
        <v>0.95</v>
      </c>
      <c r="K10" s="16">
        <v>35.1</v>
      </c>
      <c r="L10" s="15">
        <v>1</v>
      </c>
      <c r="M10" s="16">
        <v>55.3</v>
      </c>
      <c r="N10" s="16">
        <v>31.7</v>
      </c>
      <c r="O10" s="16">
        <v>23.6</v>
      </c>
      <c r="P10" s="15">
        <v>0.14000000000000001</v>
      </c>
      <c r="Q10" s="4">
        <v>6.8</v>
      </c>
      <c r="R10" s="4"/>
      <c r="S10" s="4"/>
      <c r="T10" s="8"/>
    </row>
    <row r="11" spans="1:87" s="5" customFormat="1" ht="11.95" customHeight="1" x14ac:dyDescent="0.3">
      <c r="A11" s="10" t="s">
        <v>127</v>
      </c>
      <c r="B11" s="10" t="s">
        <v>435</v>
      </c>
      <c r="C11" s="12">
        <v>0.8</v>
      </c>
      <c r="D11" s="13" t="s">
        <v>421</v>
      </c>
      <c r="E11" s="14" t="s">
        <v>456</v>
      </c>
      <c r="F11" s="15">
        <v>2.74</v>
      </c>
      <c r="G11" s="15">
        <v>1.88</v>
      </c>
      <c r="H11" s="15">
        <v>1.39</v>
      </c>
      <c r="I11" s="16">
        <v>49.3</v>
      </c>
      <c r="J11" s="15">
        <v>0.97</v>
      </c>
      <c r="K11" s="16">
        <v>35.1</v>
      </c>
      <c r="L11" s="15">
        <v>0.99</v>
      </c>
      <c r="M11" s="16">
        <v>59.3</v>
      </c>
      <c r="N11" s="16">
        <v>33.200000000000003</v>
      </c>
      <c r="O11" s="16">
        <v>26.1</v>
      </c>
      <c r="P11" s="15">
        <v>7.0000000000000007E-2</v>
      </c>
      <c r="Q11" s="4">
        <v>6.7</v>
      </c>
      <c r="R11" s="4"/>
      <c r="S11" s="4"/>
      <c r="T11" s="8"/>
    </row>
    <row r="12" spans="1:87" s="5" customFormat="1" ht="11.95" customHeight="1" x14ac:dyDescent="0.3">
      <c r="A12" s="10" t="s">
        <v>244</v>
      </c>
      <c r="B12" s="10" t="s">
        <v>444</v>
      </c>
      <c r="C12" s="12">
        <v>0.8</v>
      </c>
      <c r="D12" s="13" t="s">
        <v>426</v>
      </c>
      <c r="E12" s="14" t="s">
        <v>456</v>
      </c>
    </row>
    <row r="13" spans="1:87" s="5" customFormat="1" ht="11.95" customHeight="1" x14ac:dyDescent="0.3">
      <c r="A13" s="10" t="s">
        <v>259</v>
      </c>
      <c r="B13" s="10" t="s">
        <v>445</v>
      </c>
      <c r="C13" s="12">
        <v>0.8</v>
      </c>
      <c r="D13" s="13" t="s">
        <v>426</v>
      </c>
      <c r="E13" s="14" t="s">
        <v>456</v>
      </c>
    </row>
    <row r="14" spans="1:87" s="5" customFormat="1" ht="11.95" customHeight="1" x14ac:dyDescent="0.3">
      <c r="A14" s="10" t="s">
        <v>272</v>
      </c>
      <c r="B14" s="10" t="s">
        <v>446</v>
      </c>
      <c r="C14" s="12">
        <v>0.8</v>
      </c>
      <c r="D14" s="13" t="s">
        <v>426</v>
      </c>
      <c r="E14" s="14" t="s">
        <v>456</v>
      </c>
    </row>
    <row r="15" spans="1:87" s="5" customFormat="1" ht="11.95" customHeight="1" x14ac:dyDescent="0.3">
      <c r="A15" s="10" t="s">
        <v>319</v>
      </c>
      <c r="B15" s="10" t="s">
        <v>450</v>
      </c>
      <c r="C15" s="12">
        <v>0.8</v>
      </c>
      <c r="D15" s="13" t="s">
        <v>421</v>
      </c>
      <c r="E15" s="14" t="s">
        <v>456</v>
      </c>
      <c r="F15" s="15">
        <v>2.61</v>
      </c>
      <c r="G15" s="15">
        <v>1.85</v>
      </c>
      <c r="H15" s="15">
        <v>1.38</v>
      </c>
      <c r="I15" s="16">
        <v>47</v>
      </c>
      <c r="J15" s="15">
        <v>0.89</v>
      </c>
      <c r="K15" s="16">
        <v>33.700000000000003</v>
      </c>
      <c r="L15" s="15">
        <v>0.99</v>
      </c>
      <c r="M15" s="16">
        <v>50.6</v>
      </c>
      <c r="N15" s="16">
        <v>29.1</v>
      </c>
      <c r="O15" s="16">
        <v>21.5</v>
      </c>
      <c r="P15" s="15">
        <v>0.21</v>
      </c>
      <c r="Q15" s="4">
        <v>9.9</v>
      </c>
      <c r="R15" s="4"/>
      <c r="S15" s="4"/>
      <c r="T15" s="8"/>
    </row>
    <row r="16" spans="1:87" s="5" customFormat="1" ht="11.95" customHeight="1" x14ac:dyDescent="0.3">
      <c r="A16" s="10" t="s">
        <v>336</v>
      </c>
      <c r="B16" s="10" t="s">
        <v>451</v>
      </c>
      <c r="C16" s="12">
        <v>0.8</v>
      </c>
      <c r="D16" s="13" t="s">
        <v>421</v>
      </c>
      <c r="E16" s="14" t="s">
        <v>456</v>
      </c>
      <c r="F16" s="15">
        <v>2.68</v>
      </c>
      <c r="G16" s="15">
        <v>1.88</v>
      </c>
      <c r="H16" s="15">
        <v>1.42</v>
      </c>
      <c r="I16" s="16">
        <v>47.1</v>
      </c>
      <c r="J16" s="15">
        <v>0.89</v>
      </c>
      <c r="K16" s="16">
        <v>32.5</v>
      </c>
      <c r="L16" s="15">
        <v>0.98</v>
      </c>
      <c r="M16" s="16">
        <v>50.9</v>
      </c>
      <c r="N16" s="16">
        <v>30.5</v>
      </c>
      <c r="O16" s="16">
        <v>20.399999999999999</v>
      </c>
      <c r="P16" s="15">
        <v>0.1</v>
      </c>
      <c r="Q16" s="4">
        <v>8.6</v>
      </c>
      <c r="R16" s="4"/>
      <c r="S16" s="4"/>
      <c r="T16" s="8"/>
    </row>
    <row r="17" spans="1:87" s="5" customFormat="1" ht="11.95" customHeight="1" x14ac:dyDescent="0.3">
      <c r="A17" s="10" t="s">
        <v>185</v>
      </c>
      <c r="B17" s="11">
        <v>8</v>
      </c>
      <c r="C17" s="12">
        <v>7.8</v>
      </c>
      <c r="D17" s="13" t="s">
        <v>423</v>
      </c>
      <c r="E17" s="14" t="s">
        <v>468</v>
      </c>
      <c r="F17" s="15">
        <v>2.69</v>
      </c>
      <c r="G17" s="15">
        <v>2.0299999999999998</v>
      </c>
      <c r="H17" s="15">
        <v>1.65</v>
      </c>
      <c r="I17" s="16">
        <v>38.799999999999997</v>
      </c>
      <c r="J17" s="15">
        <v>0.63</v>
      </c>
      <c r="K17" s="16">
        <v>23.3</v>
      </c>
      <c r="L17" s="15">
        <v>0.99</v>
      </c>
      <c r="M17" s="16">
        <v>24.8</v>
      </c>
      <c r="N17" s="16">
        <v>18.5</v>
      </c>
      <c r="O17" s="16">
        <v>6.3</v>
      </c>
      <c r="P17" s="15">
        <v>0.77</v>
      </c>
      <c r="Q17" s="4"/>
      <c r="R17" s="4">
        <v>5.4</v>
      </c>
      <c r="S17" s="2">
        <v>5.4</v>
      </c>
      <c r="T17" s="3">
        <v>0.31</v>
      </c>
      <c r="U17" s="2">
        <v>1.9E-2</v>
      </c>
      <c r="V17" s="2">
        <v>2.69</v>
      </c>
      <c r="W17" s="2">
        <v>2.0099999999999998</v>
      </c>
      <c r="X17" s="2">
        <v>1.62</v>
      </c>
      <c r="Y17" s="2">
        <v>39.9</v>
      </c>
      <c r="Z17" s="2">
        <v>0.66</v>
      </c>
      <c r="AA17" s="2">
        <v>24.3</v>
      </c>
      <c r="AB17" s="2">
        <v>0.99</v>
      </c>
      <c r="AC17" s="2">
        <v>24.8</v>
      </c>
      <c r="AD17" s="2">
        <v>18.5</v>
      </c>
      <c r="AE17" s="2">
        <v>6.3</v>
      </c>
      <c r="AF17" s="2">
        <v>0.92</v>
      </c>
      <c r="AG17" s="2"/>
      <c r="AH17" s="3">
        <v>3.9</v>
      </c>
      <c r="AI17" s="2">
        <v>4.2</v>
      </c>
      <c r="AJ17" s="3">
        <v>0.3</v>
      </c>
      <c r="AK17" s="2">
        <v>1.6E-2</v>
      </c>
      <c r="AL17" s="5">
        <v>2.69</v>
      </c>
      <c r="AM17" s="5">
        <v>2</v>
      </c>
      <c r="AN17" s="5">
        <v>1.6</v>
      </c>
      <c r="AO17" s="5">
        <v>40.5</v>
      </c>
      <c r="AP17" s="5">
        <v>0.68</v>
      </c>
      <c r="AQ17" s="5">
        <v>24.9</v>
      </c>
      <c r="AR17" s="5">
        <v>0.99</v>
      </c>
      <c r="AS17" s="5">
        <v>24.8</v>
      </c>
      <c r="AT17" s="5">
        <v>18.5</v>
      </c>
      <c r="AU17" s="5">
        <v>6.3</v>
      </c>
      <c r="AV17" s="5">
        <v>1.02</v>
      </c>
      <c r="AX17" s="22">
        <v>2.6</v>
      </c>
      <c r="AY17" s="22">
        <v>2.8</v>
      </c>
      <c r="AZ17" s="22">
        <v>0.34</v>
      </c>
      <c r="BA17" s="5">
        <v>8.0000000000000002E-3</v>
      </c>
      <c r="BB17" s="2">
        <v>2.69</v>
      </c>
      <c r="BC17" s="2">
        <v>1.99</v>
      </c>
      <c r="BD17" s="2">
        <v>1.58</v>
      </c>
      <c r="BE17" s="2">
        <v>41.1</v>
      </c>
      <c r="BF17" s="2">
        <v>0.7</v>
      </c>
      <c r="BG17" s="2">
        <v>25.7</v>
      </c>
      <c r="BH17" s="2">
        <v>0.99</v>
      </c>
      <c r="BI17" s="2">
        <v>24.8</v>
      </c>
      <c r="BJ17" s="2">
        <v>18.5</v>
      </c>
      <c r="BK17" s="2">
        <v>6.3</v>
      </c>
      <c r="BL17" s="2">
        <v>1.1399999999999999</v>
      </c>
      <c r="BN17" s="22">
        <v>2.7</v>
      </c>
      <c r="BO17" s="22">
        <v>2.8</v>
      </c>
      <c r="BP17" s="22">
        <v>0.33</v>
      </c>
      <c r="BQ17" s="5">
        <v>0.01</v>
      </c>
      <c r="BR17" s="2">
        <v>2.69</v>
      </c>
      <c r="BS17" s="2">
        <v>2</v>
      </c>
      <c r="BT17" s="2">
        <v>1.59</v>
      </c>
      <c r="BU17" s="2">
        <v>40.799999999999997</v>
      </c>
      <c r="BV17" s="2">
        <v>0.69</v>
      </c>
      <c r="BW17" s="2">
        <v>25.4</v>
      </c>
      <c r="BX17" s="2">
        <v>0.99</v>
      </c>
      <c r="BY17" s="2">
        <v>24.8</v>
      </c>
      <c r="BZ17" s="2">
        <v>18.5</v>
      </c>
      <c r="CA17" s="2">
        <v>6.3</v>
      </c>
      <c r="CB17" s="2">
        <v>1.1000000000000001</v>
      </c>
      <c r="CC17" s="2"/>
      <c r="CD17" s="2">
        <v>2.4</v>
      </c>
      <c r="CE17" s="2">
        <v>2</v>
      </c>
      <c r="CF17" s="3">
        <v>0.34</v>
      </c>
      <c r="CG17" s="2">
        <v>8.0000000000000002E-3</v>
      </c>
      <c r="CH17" s="2">
        <v>0.61</v>
      </c>
      <c r="CI17" s="2">
        <v>6.0000000000000001E-3</v>
      </c>
    </row>
    <row r="18" spans="1:87" s="5" customFormat="1" ht="11.95" customHeight="1" x14ac:dyDescent="0.3">
      <c r="A18" s="10" t="s">
        <v>187</v>
      </c>
      <c r="B18" s="11">
        <v>8</v>
      </c>
      <c r="C18" s="12">
        <v>8.8000000000000007</v>
      </c>
      <c r="D18" s="13" t="s">
        <v>423</v>
      </c>
      <c r="E18" s="14" t="s">
        <v>468</v>
      </c>
      <c r="F18" s="15">
        <v>2.7</v>
      </c>
      <c r="G18" s="15">
        <v>2.0099999999999998</v>
      </c>
      <c r="H18" s="15">
        <v>1.6</v>
      </c>
      <c r="I18" s="16">
        <v>40.700000000000003</v>
      </c>
      <c r="J18" s="15">
        <v>0.69</v>
      </c>
      <c r="K18" s="16">
        <v>25.4</v>
      </c>
      <c r="L18" s="15">
        <v>1</v>
      </c>
      <c r="M18" s="16">
        <v>26.8</v>
      </c>
      <c r="N18" s="16">
        <v>20.2</v>
      </c>
      <c r="O18" s="16">
        <v>6.6</v>
      </c>
      <c r="P18" s="15">
        <v>0.79</v>
      </c>
      <c r="Q18" s="4"/>
      <c r="R18" s="4">
        <v>6.2</v>
      </c>
      <c r="S18" s="2">
        <v>6.2</v>
      </c>
      <c r="T18" s="3">
        <v>0.33</v>
      </c>
      <c r="U18" s="2">
        <v>0.02</v>
      </c>
      <c r="V18" s="2">
        <v>2.7</v>
      </c>
      <c r="W18" s="2">
        <v>1.97</v>
      </c>
      <c r="X18" s="2">
        <v>1.56</v>
      </c>
      <c r="Y18" s="2">
        <v>42.4</v>
      </c>
      <c r="Z18" s="2">
        <v>0.74</v>
      </c>
      <c r="AA18" s="2">
        <v>26.6</v>
      </c>
      <c r="AB18" s="2">
        <v>0.98</v>
      </c>
      <c r="AC18" s="2">
        <v>26.8</v>
      </c>
      <c r="AD18" s="2">
        <v>20.2</v>
      </c>
      <c r="AE18" s="2">
        <v>6.6</v>
      </c>
      <c r="AF18" s="2">
        <v>0.97</v>
      </c>
      <c r="AG18" s="2"/>
      <c r="AH18" s="3">
        <v>3.6</v>
      </c>
      <c r="AI18" s="2">
        <v>3.9</v>
      </c>
      <c r="AJ18" s="3">
        <v>0.35</v>
      </c>
      <c r="AK18" s="2">
        <v>1.6E-2</v>
      </c>
      <c r="AL18" s="5">
        <v>2.7</v>
      </c>
      <c r="AM18" s="5">
        <v>1.96</v>
      </c>
      <c r="AN18" s="5">
        <v>1.54</v>
      </c>
      <c r="AO18" s="5">
        <v>42.9</v>
      </c>
      <c r="AP18" s="5">
        <v>0.75</v>
      </c>
      <c r="AQ18" s="5">
        <v>27.1</v>
      </c>
      <c r="AR18" s="5">
        <v>0.97</v>
      </c>
      <c r="AS18" s="5">
        <v>26.8</v>
      </c>
      <c r="AT18" s="5">
        <v>20.2</v>
      </c>
      <c r="AU18" s="5">
        <v>6.6</v>
      </c>
      <c r="AV18" s="5">
        <v>1.05</v>
      </c>
      <c r="AX18" s="22">
        <v>3.1</v>
      </c>
      <c r="AY18" s="22">
        <v>3.2</v>
      </c>
      <c r="AZ18" s="22">
        <v>0.36</v>
      </c>
      <c r="BA18" s="5">
        <v>1.0999999999999999E-2</v>
      </c>
      <c r="BB18" s="2">
        <v>2.7</v>
      </c>
      <c r="BC18" s="2">
        <v>1.94</v>
      </c>
      <c r="BD18" s="2">
        <v>1.52</v>
      </c>
      <c r="BE18" s="2">
        <v>43.8</v>
      </c>
      <c r="BF18" s="2">
        <v>0.78</v>
      </c>
      <c r="BG18" s="2">
        <v>27.8</v>
      </c>
      <c r="BH18" s="2">
        <v>0.96</v>
      </c>
      <c r="BI18" s="2">
        <v>26.8</v>
      </c>
      <c r="BJ18" s="2">
        <v>20.2</v>
      </c>
      <c r="BK18" s="2">
        <v>6.6</v>
      </c>
      <c r="BL18" s="2">
        <v>1.1499999999999999</v>
      </c>
      <c r="BN18" s="22">
        <v>3</v>
      </c>
      <c r="BO18" s="22">
        <v>3.5</v>
      </c>
      <c r="BP18" s="22">
        <v>0.34</v>
      </c>
      <c r="BQ18" s="5">
        <v>0.01</v>
      </c>
      <c r="BR18" s="2">
        <v>2.7</v>
      </c>
      <c r="BS18" s="2">
        <v>1.97</v>
      </c>
      <c r="BT18" s="2">
        <v>1.54</v>
      </c>
      <c r="BU18" s="2">
        <v>42.8</v>
      </c>
      <c r="BV18" s="2">
        <v>0.75</v>
      </c>
      <c r="BW18" s="2">
        <v>27.5</v>
      </c>
      <c r="BX18" s="2">
        <v>0.99</v>
      </c>
      <c r="BY18" s="2">
        <v>26.8</v>
      </c>
      <c r="BZ18" s="2">
        <v>20.2</v>
      </c>
      <c r="CA18" s="2">
        <v>6.6</v>
      </c>
      <c r="CB18" s="2">
        <v>1.1100000000000001</v>
      </c>
      <c r="CC18" s="2"/>
      <c r="CD18" s="2">
        <v>2.9</v>
      </c>
      <c r="CE18" s="2">
        <v>2.2000000000000002</v>
      </c>
      <c r="CF18" s="3">
        <v>0.36</v>
      </c>
      <c r="CG18" s="2">
        <v>7.0000000000000001E-3</v>
      </c>
      <c r="CH18" s="2">
        <v>0.69</v>
      </c>
      <c r="CI18" s="2">
        <v>5.0000000000000001E-3</v>
      </c>
    </row>
    <row r="19" spans="1:87" s="5" customFormat="1" ht="11.95" customHeight="1" x14ac:dyDescent="0.3">
      <c r="A19" s="10" t="s">
        <v>322</v>
      </c>
      <c r="B19" s="11">
        <v>18</v>
      </c>
      <c r="C19" s="12">
        <v>3.8</v>
      </c>
      <c r="D19" s="13" t="s">
        <v>423</v>
      </c>
      <c r="E19" s="14" t="s">
        <v>468</v>
      </c>
      <c r="F19" s="15">
        <v>2.68</v>
      </c>
      <c r="G19" s="15">
        <v>1.94</v>
      </c>
      <c r="H19" s="15">
        <v>1.49</v>
      </c>
      <c r="I19" s="16">
        <v>44.3</v>
      </c>
      <c r="J19" s="15">
        <v>0.8</v>
      </c>
      <c r="K19" s="16">
        <v>29.7</v>
      </c>
      <c r="L19" s="15">
        <v>1</v>
      </c>
      <c r="M19" s="16">
        <v>30</v>
      </c>
      <c r="N19" s="16">
        <v>24.1</v>
      </c>
      <c r="O19" s="16">
        <v>5.9</v>
      </c>
      <c r="P19" s="15">
        <v>0.95</v>
      </c>
      <c r="Q19" s="4"/>
      <c r="R19" s="4">
        <v>4.5999999999999996</v>
      </c>
      <c r="S19" s="2">
        <v>4.5999999999999996</v>
      </c>
      <c r="T19" s="3">
        <v>0.32</v>
      </c>
      <c r="U19" s="2">
        <v>1.6E-2</v>
      </c>
      <c r="V19" s="2">
        <v>2.68</v>
      </c>
      <c r="W19" s="2">
        <v>1.89</v>
      </c>
      <c r="X19" s="2">
        <v>1.44</v>
      </c>
      <c r="Y19" s="2">
        <v>46.3</v>
      </c>
      <c r="Z19" s="2">
        <v>0.86</v>
      </c>
      <c r="AA19" s="2">
        <v>31.3</v>
      </c>
      <c r="AB19" s="2">
        <v>0.97</v>
      </c>
      <c r="AC19" s="2">
        <v>30</v>
      </c>
      <c r="AD19" s="2">
        <v>24.1</v>
      </c>
      <c r="AE19" s="2">
        <v>5.9</v>
      </c>
      <c r="AF19" s="2">
        <v>1.22</v>
      </c>
      <c r="AG19" s="2"/>
      <c r="AH19" s="3">
        <v>2.5</v>
      </c>
      <c r="AI19" s="2">
        <v>2.7</v>
      </c>
      <c r="AJ19" s="3">
        <v>0.33</v>
      </c>
      <c r="AK19" s="2">
        <v>1.0999999999999999E-2</v>
      </c>
      <c r="AL19" s="5">
        <v>2.68</v>
      </c>
      <c r="AM19" s="5">
        <v>1.89</v>
      </c>
      <c r="AN19" s="5">
        <v>1.43</v>
      </c>
      <c r="AO19" s="5">
        <v>46.7</v>
      </c>
      <c r="AP19" s="5">
        <v>0.87</v>
      </c>
      <c r="AQ19" s="5">
        <v>32.200000000000003</v>
      </c>
      <c r="AR19" s="5">
        <v>0.99</v>
      </c>
      <c r="AS19" s="5">
        <v>30</v>
      </c>
      <c r="AT19" s="5">
        <v>24.1</v>
      </c>
      <c r="AU19" s="5">
        <v>5.9</v>
      </c>
      <c r="AV19" s="5">
        <v>1.37</v>
      </c>
      <c r="AX19" s="22">
        <v>1.1000000000000001</v>
      </c>
      <c r="AY19" s="22">
        <v>1.2</v>
      </c>
      <c r="AZ19" s="22">
        <v>0.32</v>
      </c>
      <c r="BA19" s="5">
        <v>0.01</v>
      </c>
      <c r="BB19" s="2">
        <v>2.68</v>
      </c>
      <c r="BC19" s="2">
        <v>1.89</v>
      </c>
      <c r="BD19" s="2">
        <v>1.43</v>
      </c>
      <c r="BE19" s="2">
        <v>46.7</v>
      </c>
      <c r="BF19" s="2">
        <v>0.88</v>
      </c>
      <c r="BG19" s="2">
        <v>32.4</v>
      </c>
      <c r="BH19" s="2">
        <v>0.99</v>
      </c>
      <c r="BI19" s="2">
        <v>30</v>
      </c>
      <c r="BJ19" s="2">
        <v>24.1</v>
      </c>
      <c r="BK19" s="2">
        <v>5.9</v>
      </c>
      <c r="BL19" s="2">
        <v>1.41</v>
      </c>
      <c r="BN19" s="22">
        <v>1.1000000000000001</v>
      </c>
      <c r="BO19" s="22">
        <v>1.2</v>
      </c>
      <c r="BP19" s="22">
        <v>0.3</v>
      </c>
      <c r="BQ19" s="5">
        <v>0.01</v>
      </c>
      <c r="BR19" s="2">
        <v>2.68</v>
      </c>
      <c r="BS19" s="2">
        <v>1.88</v>
      </c>
      <c r="BT19" s="2">
        <v>1.42</v>
      </c>
      <c r="BU19" s="2">
        <v>47</v>
      </c>
      <c r="BV19" s="2">
        <v>0.89</v>
      </c>
      <c r="BW19" s="2">
        <v>32.700000000000003</v>
      </c>
      <c r="BX19" s="2">
        <v>0.99</v>
      </c>
      <c r="BY19" s="2">
        <v>30</v>
      </c>
      <c r="BZ19" s="2">
        <v>24.1</v>
      </c>
      <c r="CA19" s="2">
        <v>5.9</v>
      </c>
      <c r="CB19" s="2">
        <v>1.46</v>
      </c>
      <c r="CC19" s="2"/>
      <c r="CD19" s="2">
        <v>1.3</v>
      </c>
      <c r="CE19" s="2">
        <v>1.4</v>
      </c>
      <c r="CF19" s="3">
        <v>0.34</v>
      </c>
      <c r="CG19" s="2">
        <v>8.0000000000000002E-3</v>
      </c>
      <c r="CH19" s="2">
        <v>0.5</v>
      </c>
      <c r="CI19" s="2">
        <v>5.0000000000000001E-3</v>
      </c>
    </row>
    <row r="20" spans="1:87" s="5" customFormat="1" ht="11.95" customHeight="1" x14ac:dyDescent="0.3">
      <c r="A20" s="10" t="s">
        <v>323</v>
      </c>
      <c r="B20" s="11">
        <v>18</v>
      </c>
      <c r="C20" s="12">
        <v>4.8</v>
      </c>
      <c r="D20" s="13" t="s">
        <v>422</v>
      </c>
      <c r="E20" s="14" t="s">
        <v>468</v>
      </c>
      <c r="F20" s="15">
        <v>2.67</v>
      </c>
      <c r="G20" s="15">
        <v>1.92</v>
      </c>
      <c r="H20" s="15">
        <v>1.47</v>
      </c>
      <c r="I20" s="16">
        <v>45</v>
      </c>
      <c r="J20" s="15">
        <v>0.82</v>
      </c>
      <c r="K20" s="16">
        <v>30.7</v>
      </c>
      <c r="L20" s="15">
        <v>1</v>
      </c>
      <c r="M20" s="16">
        <v>29.9</v>
      </c>
      <c r="N20" s="16">
        <v>23.5</v>
      </c>
      <c r="O20" s="16">
        <v>6.4</v>
      </c>
      <c r="P20" s="15">
        <v>1.1200000000000001</v>
      </c>
      <c r="Q20" s="4"/>
      <c r="R20" s="4">
        <v>3.7</v>
      </c>
      <c r="S20" s="2">
        <v>3.7</v>
      </c>
      <c r="T20" s="3">
        <v>0.32</v>
      </c>
      <c r="U20" s="2">
        <v>1.4E-2</v>
      </c>
      <c r="V20" s="2">
        <v>2.67</v>
      </c>
      <c r="W20" s="2">
        <v>1.89</v>
      </c>
      <c r="X20" s="2">
        <v>1.44</v>
      </c>
      <c r="Y20" s="2">
        <v>46.1</v>
      </c>
      <c r="Z20" s="2">
        <v>0.86</v>
      </c>
      <c r="AA20" s="2">
        <v>31.4</v>
      </c>
      <c r="AB20" s="2">
        <v>0.98</v>
      </c>
      <c r="AC20" s="2">
        <v>29.9</v>
      </c>
      <c r="AD20" s="2">
        <v>23.5</v>
      </c>
      <c r="AE20" s="2">
        <v>6.4</v>
      </c>
      <c r="AF20" s="2">
        <v>1.23</v>
      </c>
      <c r="AG20" s="2"/>
      <c r="AH20" s="3">
        <v>3.3</v>
      </c>
      <c r="AI20" s="2">
        <v>3.5</v>
      </c>
      <c r="AJ20" s="3">
        <v>0.36</v>
      </c>
      <c r="AK20" s="2">
        <v>1.0999999999999999E-2</v>
      </c>
      <c r="AL20" s="5">
        <v>2.67</v>
      </c>
      <c r="AM20" s="5">
        <v>1.89</v>
      </c>
      <c r="AN20" s="5">
        <v>1.42</v>
      </c>
      <c r="AO20" s="5">
        <v>46.7</v>
      </c>
      <c r="AP20" s="5">
        <v>0.88</v>
      </c>
      <c r="AQ20" s="5">
        <v>32.799999999999997</v>
      </c>
      <c r="AR20" s="5">
        <v>1</v>
      </c>
      <c r="AS20" s="5">
        <v>29.9</v>
      </c>
      <c r="AT20" s="5">
        <v>23.5</v>
      </c>
      <c r="AU20" s="5">
        <v>6.4</v>
      </c>
      <c r="AV20" s="5">
        <v>1.45</v>
      </c>
      <c r="AX20" s="22">
        <v>1.6</v>
      </c>
      <c r="AY20" s="22">
        <v>1.7</v>
      </c>
      <c r="AZ20" s="22">
        <v>0.34</v>
      </c>
      <c r="BA20" s="5">
        <v>8.0000000000000002E-3</v>
      </c>
      <c r="BB20" s="2">
        <v>2.67</v>
      </c>
      <c r="BC20" s="2">
        <v>1.86</v>
      </c>
      <c r="BD20" s="2">
        <v>1.39</v>
      </c>
      <c r="BE20" s="2">
        <v>47.8</v>
      </c>
      <c r="BF20" s="2">
        <v>0.92</v>
      </c>
      <c r="BG20" s="2">
        <v>33.5</v>
      </c>
      <c r="BH20" s="2">
        <v>0.98</v>
      </c>
      <c r="BI20" s="2">
        <v>29.9</v>
      </c>
      <c r="BJ20" s="2">
        <v>23.5</v>
      </c>
      <c r="BK20" s="2">
        <v>6.4</v>
      </c>
      <c r="BL20" s="2">
        <v>1.56</v>
      </c>
      <c r="BN20" s="22">
        <v>1.7</v>
      </c>
      <c r="BO20" s="22">
        <v>1.8</v>
      </c>
      <c r="BP20" s="22">
        <v>0.33</v>
      </c>
      <c r="BQ20" s="5">
        <v>8.0000000000000002E-3</v>
      </c>
      <c r="BR20" s="2">
        <v>2.67</v>
      </c>
      <c r="BS20" s="2">
        <v>1.87</v>
      </c>
      <c r="BT20" s="2">
        <v>1.39</v>
      </c>
      <c r="BU20" s="2">
        <v>47.9</v>
      </c>
      <c r="BV20" s="2">
        <v>0.92</v>
      </c>
      <c r="BW20" s="2">
        <v>34.200000000000003</v>
      </c>
      <c r="BX20" s="2">
        <v>0.99</v>
      </c>
      <c r="BY20" s="2">
        <v>29.9</v>
      </c>
      <c r="BZ20" s="2">
        <v>23.5</v>
      </c>
      <c r="CA20" s="2">
        <v>6.4</v>
      </c>
      <c r="CB20" s="2">
        <v>1.67</v>
      </c>
      <c r="CC20" s="2"/>
      <c r="CD20" s="2">
        <v>1.1000000000000001</v>
      </c>
      <c r="CE20" s="2">
        <v>1.2</v>
      </c>
      <c r="CF20" s="3">
        <v>0.31</v>
      </c>
      <c r="CG20" s="2">
        <v>6.0000000000000001E-3</v>
      </c>
      <c r="CH20" s="2">
        <v>0.56000000000000005</v>
      </c>
      <c r="CI20" s="2">
        <v>3.0000000000000001E-3</v>
      </c>
    </row>
    <row r="21" spans="1:87" s="5" customFormat="1" ht="11.95" customHeight="1" x14ac:dyDescent="0.3">
      <c r="A21" s="10" t="s">
        <v>325</v>
      </c>
      <c r="B21" s="11">
        <v>18</v>
      </c>
      <c r="C21" s="12">
        <v>6.8</v>
      </c>
      <c r="D21" s="13" t="s">
        <v>422</v>
      </c>
      <c r="E21" s="14" t="s">
        <v>468</v>
      </c>
      <c r="F21" s="15">
        <v>2.68</v>
      </c>
      <c r="G21" s="15">
        <v>1.9</v>
      </c>
      <c r="H21" s="15">
        <v>1.44</v>
      </c>
      <c r="I21" s="16">
        <v>46.3</v>
      </c>
      <c r="J21" s="15">
        <v>0.86</v>
      </c>
      <c r="K21" s="16">
        <v>31.9</v>
      </c>
      <c r="L21" s="15">
        <v>0.99</v>
      </c>
      <c r="M21" s="16">
        <v>30.4</v>
      </c>
      <c r="N21" s="16">
        <v>24</v>
      </c>
      <c r="O21" s="16">
        <v>6.4</v>
      </c>
      <c r="P21" s="15">
        <v>1.23</v>
      </c>
      <c r="Q21" s="4"/>
      <c r="R21" s="4">
        <v>3.4</v>
      </c>
      <c r="S21" s="2">
        <v>3.4</v>
      </c>
      <c r="T21" s="3">
        <v>0.32</v>
      </c>
      <c r="U21" s="2">
        <v>1.0999999999999999E-2</v>
      </c>
      <c r="V21" s="2">
        <v>2.68</v>
      </c>
      <c r="W21" s="2">
        <v>1.88</v>
      </c>
      <c r="X21" s="2">
        <v>1.41</v>
      </c>
      <c r="Y21" s="2">
        <v>47.5</v>
      </c>
      <c r="Z21" s="2">
        <v>0.9</v>
      </c>
      <c r="AA21" s="2">
        <v>33.5</v>
      </c>
      <c r="AB21" s="2">
        <v>0.99</v>
      </c>
      <c r="AC21" s="2">
        <v>30.4</v>
      </c>
      <c r="AD21" s="2">
        <v>24</v>
      </c>
      <c r="AE21" s="2">
        <v>6.4</v>
      </c>
      <c r="AF21" s="2">
        <v>1.48</v>
      </c>
      <c r="AG21" s="2"/>
      <c r="AH21" s="3">
        <v>3.3</v>
      </c>
      <c r="AI21" s="2">
        <v>3.6</v>
      </c>
      <c r="AJ21" s="3">
        <v>0.33</v>
      </c>
      <c r="AK21" s="2">
        <v>8.0000000000000002E-3</v>
      </c>
      <c r="AL21" s="5">
        <v>2.68</v>
      </c>
      <c r="AM21" s="5">
        <v>1.87</v>
      </c>
      <c r="AN21" s="5">
        <v>1.4</v>
      </c>
      <c r="AO21" s="5">
        <v>47.7</v>
      </c>
      <c r="AP21" s="5">
        <v>0.91</v>
      </c>
      <c r="AQ21" s="5">
        <v>33.299999999999997</v>
      </c>
      <c r="AR21" s="5">
        <v>0.98</v>
      </c>
      <c r="AS21" s="5">
        <v>30.4</v>
      </c>
      <c r="AT21" s="5">
        <v>24</v>
      </c>
      <c r="AU21" s="5">
        <v>6.4</v>
      </c>
      <c r="AV21" s="5">
        <v>1.45</v>
      </c>
      <c r="AX21" s="22">
        <v>1.3</v>
      </c>
      <c r="AY21" s="22">
        <v>1.4</v>
      </c>
      <c r="AZ21" s="22">
        <v>0.38</v>
      </c>
      <c r="BA21" s="5">
        <v>7.0000000000000001E-3</v>
      </c>
      <c r="BB21" s="2">
        <v>2.68</v>
      </c>
      <c r="BC21" s="2">
        <v>1.85</v>
      </c>
      <c r="BD21" s="2">
        <v>1.38</v>
      </c>
      <c r="BE21" s="2">
        <v>48.6</v>
      </c>
      <c r="BF21" s="2">
        <v>0.95</v>
      </c>
      <c r="BG21" s="2">
        <v>34.299999999999997</v>
      </c>
      <c r="BH21" s="2">
        <v>0.97</v>
      </c>
      <c r="BI21" s="2">
        <v>30.4</v>
      </c>
      <c r="BJ21" s="2">
        <v>24</v>
      </c>
      <c r="BK21" s="2">
        <v>6.4</v>
      </c>
      <c r="BL21" s="2">
        <v>1.61</v>
      </c>
      <c r="BN21" s="22">
        <v>1.3</v>
      </c>
      <c r="BO21" s="22">
        <v>1.4</v>
      </c>
      <c r="BP21" s="22">
        <v>0.32</v>
      </c>
      <c r="BQ21" s="5">
        <v>7.0000000000000001E-3</v>
      </c>
      <c r="BR21" s="2">
        <v>2.68</v>
      </c>
      <c r="BS21" s="2">
        <v>1.86</v>
      </c>
      <c r="BT21" s="2">
        <v>1.38</v>
      </c>
      <c r="BU21" s="2">
        <v>48.4</v>
      </c>
      <c r="BV21" s="2">
        <v>0.94</v>
      </c>
      <c r="BW21" s="2">
        <v>34.700000000000003</v>
      </c>
      <c r="BX21" s="2">
        <v>0.99</v>
      </c>
      <c r="BY21" s="2">
        <v>30.4</v>
      </c>
      <c r="BZ21" s="2">
        <v>24</v>
      </c>
      <c r="CA21" s="2">
        <v>6.4</v>
      </c>
      <c r="CB21" s="2">
        <v>1.66</v>
      </c>
      <c r="CC21" s="2"/>
      <c r="CD21" s="2">
        <v>1.3</v>
      </c>
      <c r="CE21" s="2">
        <v>1.4</v>
      </c>
      <c r="CF21" s="3">
        <v>0.32</v>
      </c>
      <c r="CG21" s="2">
        <v>6.0000000000000001E-3</v>
      </c>
      <c r="CH21" s="2">
        <v>0.56999999999999995</v>
      </c>
      <c r="CI21" s="2">
        <v>5.0000000000000001E-3</v>
      </c>
    </row>
    <row r="22" spans="1:87" s="5" customFormat="1" ht="11.95" customHeight="1" x14ac:dyDescent="0.3">
      <c r="A22" s="10" t="s">
        <v>326</v>
      </c>
      <c r="B22" s="11">
        <v>18</v>
      </c>
      <c r="C22" s="12">
        <v>7.4</v>
      </c>
      <c r="D22" s="13" t="s">
        <v>423</v>
      </c>
      <c r="E22" s="14" t="s">
        <v>468</v>
      </c>
      <c r="F22" s="15">
        <v>2.67</v>
      </c>
      <c r="G22" s="15">
        <v>1.93</v>
      </c>
      <c r="H22" s="15">
        <v>1.5</v>
      </c>
      <c r="I22" s="16">
        <v>43.9</v>
      </c>
      <c r="J22" s="15">
        <v>0.78</v>
      </c>
      <c r="K22" s="16">
        <v>28.8</v>
      </c>
      <c r="L22" s="15">
        <v>0.98</v>
      </c>
      <c r="M22" s="16">
        <v>29</v>
      </c>
      <c r="N22" s="16">
        <v>22.8</v>
      </c>
      <c r="O22" s="16">
        <v>6.2</v>
      </c>
      <c r="P22" s="15">
        <v>0.96</v>
      </c>
      <c r="Q22" s="4"/>
      <c r="R22" s="4">
        <v>4.8</v>
      </c>
      <c r="S22" s="2">
        <v>4.8</v>
      </c>
      <c r="T22" s="3">
        <v>0.33</v>
      </c>
      <c r="U22" s="2">
        <v>1.4999999999999999E-2</v>
      </c>
      <c r="V22" s="2">
        <v>2.67</v>
      </c>
      <c r="W22" s="2">
        <v>1.92</v>
      </c>
      <c r="X22" s="2">
        <v>1.48</v>
      </c>
      <c r="Y22" s="2">
        <v>44.5</v>
      </c>
      <c r="Z22" s="2">
        <v>0.8</v>
      </c>
      <c r="AA22" s="2">
        <v>29.5</v>
      </c>
      <c r="AB22" s="2">
        <v>0.98</v>
      </c>
      <c r="AC22" s="2">
        <v>29</v>
      </c>
      <c r="AD22" s="2">
        <v>22.8</v>
      </c>
      <c r="AE22" s="2">
        <v>6.2</v>
      </c>
      <c r="AF22" s="2">
        <v>1.08</v>
      </c>
      <c r="AG22" s="2"/>
      <c r="AH22" s="3">
        <v>3.6</v>
      </c>
      <c r="AI22" s="2">
        <v>4</v>
      </c>
      <c r="AJ22" s="3">
        <v>0.34</v>
      </c>
      <c r="AK22" s="2">
        <v>1.4E-2</v>
      </c>
      <c r="AL22" s="5">
        <v>2.67</v>
      </c>
      <c r="AM22" s="5">
        <v>1.91</v>
      </c>
      <c r="AN22" s="5">
        <v>1.47</v>
      </c>
      <c r="AO22" s="5">
        <v>44.9</v>
      </c>
      <c r="AP22" s="5">
        <v>0.81</v>
      </c>
      <c r="AQ22" s="5">
        <v>29.8</v>
      </c>
      <c r="AR22" s="5">
        <v>0.98</v>
      </c>
      <c r="AS22" s="5">
        <v>29</v>
      </c>
      <c r="AT22" s="5">
        <v>22.8</v>
      </c>
      <c r="AU22" s="5">
        <v>6.2</v>
      </c>
      <c r="AV22" s="5">
        <v>1.1299999999999999</v>
      </c>
      <c r="AX22" s="22">
        <v>1.8</v>
      </c>
      <c r="AY22" s="22">
        <v>2</v>
      </c>
      <c r="AZ22" s="22">
        <v>0.33</v>
      </c>
      <c r="BA22" s="5">
        <v>0.01</v>
      </c>
      <c r="BB22" s="2">
        <v>2.67</v>
      </c>
      <c r="BC22" s="2">
        <v>1.9</v>
      </c>
      <c r="BD22" s="2">
        <v>1.46</v>
      </c>
      <c r="BE22" s="2">
        <v>45.4</v>
      </c>
      <c r="BF22" s="2">
        <v>0.83</v>
      </c>
      <c r="BG22" s="2">
        <v>30.3</v>
      </c>
      <c r="BH22" s="2">
        <v>0.97</v>
      </c>
      <c r="BI22" s="2">
        <v>29</v>
      </c>
      <c r="BJ22" s="2">
        <v>22.8</v>
      </c>
      <c r="BK22" s="2">
        <v>6.2</v>
      </c>
      <c r="BL22" s="2">
        <v>1.21</v>
      </c>
      <c r="BN22" s="22">
        <v>1.9</v>
      </c>
      <c r="BO22" s="22">
        <v>2.1</v>
      </c>
      <c r="BP22" s="22">
        <v>0.3</v>
      </c>
      <c r="BQ22" s="5">
        <v>0.01</v>
      </c>
      <c r="BR22" s="2">
        <v>2.67</v>
      </c>
      <c r="BS22" s="2">
        <v>1.92</v>
      </c>
      <c r="BT22" s="2">
        <v>1.47</v>
      </c>
      <c r="BU22" s="2">
        <v>44.9</v>
      </c>
      <c r="BV22" s="2">
        <v>0.81</v>
      </c>
      <c r="BW22" s="2">
        <v>30.2</v>
      </c>
      <c r="BX22" s="2">
        <v>0.99</v>
      </c>
      <c r="BY22" s="2">
        <v>29</v>
      </c>
      <c r="BZ22" s="2">
        <v>22.8</v>
      </c>
      <c r="CA22" s="2">
        <v>6.2</v>
      </c>
      <c r="CB22" s="2">
        <v>1.19</v>
      </c>
      <c r="CC22" s="2"/>
      <c r="CD22" s="2">
        <v>2.1</v>
      </c>
      <c r="CE22" s="2">
        <v>2.2999999999999998</v>
      </c>
      <c r="CF22" s="3">
        <v>0.33</v>
      </c>
      <c r="CG22" s="2">
        <v>8.0000000000000002E-3</v>
      </c>
      <c r="CH22" s="2">
        <v>0.71</v>
      </c>
      <c r="CI22" s="2">
        <v>6.0000000000000001E-3</v>
      </c>
    </row>
    <row r="23" spans="1:87" s="5" customFormat="1" ht="11.95" customHeight="1" x14ac:dyDescent="0.3">
      <c r="A23" s="10" t="s">
        <v>109</v>
      </c>
      <c r="B23" s="10" t="s">
        <v>433</v>
      </c>
      <c r="C23" s="12">
        <v>8.4</v>
      </c>
      <c r="D23" s="13" t="s">
        <v>422</v>
      </c>
      <c r="E23" s="14" t="s">
        <v>468</v>
      </c>
      <c r="F23" s="15">
        <v>2.68</v>
      </c>
      <c r="G23" s="15">
        <v>1.91</v>
      </c>
      <c r="H23" s="15">
        <v>1.46</v>
      </c>
      <c r="I23" s="16">
        <v>45.7</v>
      </c>
      <c r="J23" s="15">
        <v>0.84</v>
      </c>
      <c r="K23" s="16">
        <v>31.4</v>
      </c>
      <c r="L23" s="15">
        <v>1</v>
      </c>
      <c r="M23" s="16">
        <v>30.8</v>
      </c>
      <c r="N23" s="16">
        <v>24.3</v>
      </c>
      <c r="O23" s="16">
        <v>6.5</v>
      </c>
      <c r="P23" s="15">
        <v>1.0900000000000001</v>
      </c>
      <c r="Q23" s="4"/>
      <c r="R23" s="4"/>
      <c r="S23" s="4"/>
      <c r="T23" s="8"/>
    </row>
    <row r="24" spans="1:87" s="5" customFormat="1" ht="11.95" customHeight="1" x14ac:dyDescent="0.3">
      <c r="A24" s="10" t="s">
        <v>111</v>
      </c>
      <c r="B24" s="10" t="s">
        <v>433</v>
      </c>
      <c r="C24" s="12">
        <v>9.4</v>
      </c>
      <c r="D24" s="13" t="s">
        <v>422</v>
      </c>
      <c r="E24" s="14" t="s">
        <v>468</v>
      </c>
      <c r="F24" s="15">
        <v>2.69</v>
      </c>
      <c r="G24" s="15">
        <v>1.91</v>
      </c>
      <c r="H24" s="15">
        <v>1.47</v>
      </c>
      <c r="I24" s="16">
        <v>45.5</v>
      </c>
      <c r="J24" s="15">
        <v>0.83</v>
      </c>
      <c r="K24" s="16">
        <v>30.4</v>
      </c>
      <c r="L24" s="15">
        <v>0.98</v>
      </c>
      <c r="M24" s="16">
        <v>30.2</v>
      </c>
      <c r="N24" s="16">
        <v>24</v>
      </c>
      <c r="O24" s="16">
        <v>6.2</v>
      </c>
      <c r="P24" s="15">
        <v>1.03</v>
      </c>
      <c r="Q24" s="4"/>
      <c r="R24" s="4"/>
      <c r="S24" s="4"/>
      <c r="T24" s="8"/>
    </row>
    <row r="25" spans="1:87" s="5" customFormat="1" ht="11.95" customHeight="1" x14ac:dyDescent="0.3">
      <c r="A25" s="10" t="s">
        <v>113</v>
      </c>
      <c r="B25" s="10" t="s">
        <v>433</v>
      </c>
      <c r="C25" s="12">
        <v>10.4</v>
      </c>
      <c r="D25" s="13" t="s">
        <v>423</v>
      </c>
      <c r="E25" s="14" t="s">
        <v>468</v>
      </c>
      <c r="F25" s="15">
        <v>2.7</v>
      </c>
      <c r="G25" s="15">
        <v>1.93</v>
      </c>
      <c r="H25" s="15">
        <v>1.49</v>
      </c>
      <c r="I25" s="16">
        <v>44.8</v>
      </c>
      <c r="J25" s="15">
        <v>0.81</v>
      </c>
      <c r="K25" s="16">
        <v>29.8</v>
      </c>
      <c r="L25" s="15">
        <v>0.99</v>
      </c>
      <c r="M25" s="16">
        <v>28.6</v>
      </c>
      <c r="N25" s="16">
        <v>22.7</v>
      </c>
      <c r="O25" s="16">
        <v>5.9</v>
      </c>
      <c r="P25" s="15">
        <v>1.2</v>
      </c>
      <c r="Q25" s="4"/>
      <c r="R25" s="4"/>
      <c r="S25" s="4"/>
      <c r="T25" s="8"/>
    </row>
    <row r="26" spans="1:87" s="5" customFormat="1" ht="11.95" customHeight="1" x14ac:dyDescent="0.3">
      <c r="A26" s="10" t="s">
        <v>114</v>
      </c>
      <c r="B26" s="11">
        <v>3</v>
      </c>
      <c r="C26" s="12">
        <v>10.8</v>
      </c>
      <c r="D26" s="13" t="s">
        <v>423</v>
      </c>
      <c r="E26" s="14" t="s">
        <v>468</v>
      </c>
      <c r="F26" s="15">
        <v>2.69</v>
      </c>
      <c r="G26" s="15">
        <v>1.93</v>
      </c>
      <c r="H26" s="15">
        <v>1.49</v>
      </c>
      <c r="I26" s="16">
        <v>44.5</v>
      </c>
      <c r="J26" s="15">
        <v>0.8</v>
      </c>
      <c r="K26" s="16">
        <v>29.2</v>
      </c>
      <c r="L26" s="15">
        <v>0.98</v>
      </c>
      <c r="M26" s="16">
        <v>28.9</v>
      </c>
      <c r="N26" s="16">
        <v>23.4</v>
      </c>
      <c r="O26" s="16">
        <v>5.5</v>
      </c>
      <c r="P26" s="15">
        <v>1.06</v>
      </c>
      <c r="Q26" s="4"/>
      <c r="R26" s="4"/>
      <c r="S26" s="4"/>
      <c r="T26" s="8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87" s="5" customFormat="1" ht="11.95" customHeight="1" x14ac:dyDescent="0.3">
      <c r="A27" s="10" t="s">
        <v>134</v>
      </c>
      <c r="B27" s="10" t="s">
        <v>435</v>
      </c>
      <c r="C27" s="12">
        <v>15.2</v>
      </c>
      <c r="D27" s="13" t="s">
        <v>422</v>
      </c>
      <c r="E27" s="14" t="s">
        <v>468</v>
      </c>
      <c r="F27" s="24"/>
      <c r="G27" s="24"/>
    </row>
    <row r="28" spans="1:87" s="5" customFormat="1" ht="11.95" customHeight="1" x14ac:dyDescent="0.3">
      <c r="A28" s="10" t="s">
        <v>164</v>
      </c>
      <c r="B28" s="11">
        <v>6</v>
      </c>
      <c r="C28" s="12">
        <v>12.4</v>
      </c>
      <c r="D28" s="13" t="s">
        <v>422</v>
      </c>
      <c r="E28" s="14" t="s">
        <v>468</v>
      </c>
      <c r="F28" s="15">
        <v>2.68</v>
      </c>
      <c r="G28" s="15">
        <v>1.95</v>
      </c>
      <c r="H28" s="15">
        <v>1.52</v>
      </c>
      <c r="I28" s="16">
        <v>43.3</v>
      </c>
      <c r="J28" s="15">
        <v>0.76</v>
      </c>
      <c r="K28" s="16">
        <v>28.4</v>
      </c>
      <c r="L28" s="15">
        <v>1</v>
      </c>
      <c r="M28" s="16">
        <v>27.9</v>
      </c>
      <c r="N28" s="16">
        <v>22.1</v>
      </c>
      <c r="O28" s="16">
        <v>5.8</v>
      </c>
      <c r="P28" s="15">
        <v>1.0900000000000001</v>
      </c>
      <c r="Q28" s="4"/>
      <c r="R28" s="4"/>
      <c r="S28" s="4"/>
      <c r="T28" s="8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87" s="5" customFormat="1" ht="11.95" customHeight="1" x14ac:dyDescent="0.3">
      <c r="A29" s="10" t="s">
        <v>166</v>
      </c>
      <c r="B29" s="10" t="s">
        <v>438</v>
      </c>
      <c r="C29" s="12">
        <v>14.4</v>
      </c>
      <c r="D29" s="13" t="s">
        <v>422</v>
      </c>
      <c r="E29" s="14" t="s">
        <v>468</v>
      </c>
      <c r="F29" s="15">
        <v>2.67</v>
      </c>
      <c r="G29" s="15">
        <v>1.94</v>
      </c>
      <c r="H29" s="15">
        <v>1.51</v>
      </c>
      <c r="I29" s="16">
        <v>43.6</v>
      </c>
      <c r="J29" s="15">
        <v>0.77</v>
      </c>
      <c r="K29" s="16">
        <v>29</v>
      </c>
      <c r="L29" s="15">
        <v>1</v>
      </c>
      <c r="M29" s="16">
        <v>27.7</v>
      </c>
      <c r="N29" s="16">
        <v>21.4</v>
      </c>
      <c r="O29" s="16">
        <v>6.3</v>
      </c>
      <c r="P29" s="15">
        <v>1.2</v>
      </c>
      <c r="Q29" s="4"/>
      <c r="R29" s="4"/>
      <c r="S29" s="4"/>
      <c r="T29" s="8"/>
    </row>
    <row r="30" spans="1:87" s="5" customFormat="1" ht="11.95" customHeight="1" x14ac:dyDescent="0.3">
      <c r="A30" s="10" t="s">
        <v>128</v>
      </c>
      <c r="B30" s="11">
        <v>4</v>
      </c>
      <c r="C30" s="12">
        <v>4.8</v>
      </c>
      <c r="D30" s="13" t="s">
        <v>409</v>
      </c>
      <c r="E30" s="14" t="s">
        <v>469</v>
      </c>
      <c r="F30" s="15">
        <v>2.75</v>
      </c>
      <c r="G30" s="15">
        <v>2.0099999999999998</v>
      </c>
      <c r="H30" s="15">
        <v>1.58</v>
      </c>
      <c r="I30" s="16">
        <v>42.5</v>
      </c>
      <c r="J30" s="15">
        <v>0.74</v>
      </c>
      <c r="K30" s="16">
        <v>26.8</v>
      </c>
      <c r="L30" s="15">
        <v>1</v>
      </c>
      <c r="M30" s="16">
        <v>38.1</v>
      </c>
      <c r="N30" s="16">
        <v>23.9</v>
      </c>
      <c r="O30" s="16">
        <v>14.2</v>
      </c>
      <c r="P30" s="15">
        <v>0.2</v>
      </c>
      <c r="Q30" s="4"/>
      <c r="R30" s="4"/>
      <c r="S30" s="4"/>
      <c r="T30" s="8"/>
      <c r="BB30" s="5">
        <v>2.75</v>
      </c>
      <c r="BC30" s="5">
        <v>1.88</v>
      </c>
      <c r="BD30" s="5">
        <v>1.39</v>
      </c>
      <c r="BE30" s="5">
        <v>49.4</v>
      </c>
      <c r="BF30" s="5">
        <v>0.98</v>
      </c>
      <c r="BG30" s="5">
        <v>35.200000000000003</v>
      </c>
      <c r="BH30" s="5">
        <v>0.99</v>
      </c>
      <c r="BI30" s="5">
        <v>38.1</v>
      </c>
      <c r="BJ30" s="5">
        <v>23.9</v>
      </c>
      <c r="BK30" s="5">
        <v>14.2</v>
      </c>
      <c r="BL30" s="5">
        <v>0.8</v>
      </c>
      <c r="BR30" s="5">
        <v>2.75</v>
      </c>
      <c r="BS30" s="5">
        <v>1.88</v>
      </c>
      <c r="BT30" s="5">
        <v>1.39</v>
      </c>
      <c r="BU30" s="5">
        <v>49.6</v>
      </c>
      <c r="BV30" s="5">
        <v>0.98</v>
      </c>
      <c r="BW30" s="5">
        <v>35.5</v>
      </c>
      <c r="BX30" s="5">
        <v>0.99</v>
      </c>
      <c r="BY30" s="5">
        <v>38.1</v>
      </c>
      <c r="BZ30" s="5">
        <v>23.9</v>
      </c>
      <c r="CA30" s="5">
        <v>14.2</v>
      </c>
      <c r="CB30" s="5">
        <v>0.81</v>
      </c>
      <c r="CH30" s="2">
        <v>0.76</v>
      </c>
      <c r="CI30" s="2">
        <v>1.6E-2</v>
      </c>
    </row>
    <row r="31" spans="1:87" s="5" customFormat="1" ht="11.95" customHeight="1" x14ac:dyDescent="0.3">
      <c r="A31" s="10" t="s">
        <v>179</v>
      </c>
      <c r="B31" s="11">
        <v>8</v>
      </c>
      <c r="C31" s="12">
        <v>0.4</v>
      </c>
      <c r="D31" s="13" t="s">
        <v>415</v>
      </c>
      <c r="E31" s="14" t="s">
        <v>469</v>
      </c>
      <c r="F31" s="15">
        <v>2.73</v>
      </c>
      <c r="G31" s="15">
        <v>2.04</v>
      </c>
      <c r="H31" s="15">
        <v>1.65</v>
      </c>
      <c r="I31" s="16">
        <v>39.6</v>
      </c>
      <c r="J31" s="15">
        <v>0.65</v>
      </c>
      <c r="K31" s="16">
        <v>23.7</v>
      </c>
      <c r="L31" s="15">
        <v>0.99</v>
      </c>
      <c r="M31" s="16">
        <v>37.5</v>
      </c>
      <c r="N31" s="16">
        <v>21.2</v>
      </c>
      <c r="O31" s="16">
        <v>16.3</v>
      </c>
      <c r="P31" s="15">
        <v>0.16</v>
      </c>
      <c r="Q31" s="4"/>
      <c r="R31" s="4">
        <v>11.7</v>
      </c>
      <c r="S31" s="2">
        <v>11.7</v>
      </c>
      <c r="T31" s="3">
        <v>0.3</v>
      </c>
      <c r="U31" s="2">
        <v>5.1999999999999998E-2</v>
      </c>
      <c r="V31" s="2">
        <v>2.73</v>
      </c>
      <c r="W31" s="2">
        <v>1.97</v>
      </c>
      <c r="X31" s="2">
        <v>1.53</v>
      </c>
      <c r="Y31" s="2">
        <v>43.8</v>
      </c>
      <c r="Z31" s="2">
        <v>0.78</v>
      </c>
      <c r="AA31" s="2">
        <v>28.5</v>
      </c>
      <c r="AB31" s="2">
        <v>1</v>
      </c>
      <c r="AC31" s="2">
        <v>37.5</v>
      </c>
      <c r="AD31" s="2">
        <v>21.2</v>
      </c>
      <c r="AE31" s="2">
        <v>16.3</v>
      </c>
      <c r="AF31" s="2">
        <v>0.45</v>
      </c>
      <c r="AG31" s="2"/>
      <c r="AH31" s="3">
        <v>8.6999999999999993</v>
      </c>
      <c r="AI31" s="2">
        <v>8.9</v>
      </c>
      <c r="AJ31" s="3">
        <v>0.38</v>
      </c>
      <c r="AK31" s="2">
        <v>4.3999999999999997E-2</v>
      </c>
      <c r="AL31" s="5">
        <v>2.73</v>
      </c>
      <c r="AM31" s="5">
        <v>1.89</v>
      </c>
      <c r="AN31" s="5">
        <v>1.43</v>
      </c>
      <c r="AO31" s="5">
        <v>47.7</v>
      </c>
      <c r="AP31" s="5">
        <v>0.91</v>
      </c>
      <c r="AQ31" s="5">
        <v>32.299999999999997</v>
      </c>
      <c r="AR31" s="5">
        <v>0.97</v>
      </c>
      <c r="AS31" s="5">
        <v>37.5</v>
      </c>
      <c r="AT31" s="5">
        <v>21.2</v>
      </c>
      <c r="AU31" s="5">
        <v>16.3</v>
      </c>
      <c r="AV31" s="5">
        <v>0.68</v>
      </c>
      <c r="AX31" s="22">
        <v>4.5999999999999996</v>
      </c>
      <c r="AY31" s="22">
        <v>4.9000000000000004</v>
      </c>
      <c r="AZ31" s="22">
        <v>0.35</v>
      </c>
      <c r="BA31" s="5">
        <v>2.3E-2</v>
      </c>
      <c r="BB31" s="2">
        <v>2.73</v>
      </c>
      <c r="BC31" s="2">
        <v>1.88</v>
      </c>
      <c r="BD31" s="2">
        <v>1.39</v>
      </c>
      <c r="BE31" s="2">
        <v>49</v>
      </c>
      <c r="BF31" s="2">
        <v>0.96</v>
      </c>
      <c r="BG31" s="2">
        <v>35</v>
      </c>
      <c r="BH31" s="2">
        <v>0.99</v>
      </c>
      <c r="BI31" s="2">
        <v>37.5</v>
      </c>
      <c r="BJ31" s="2">
        <v>21.2</v>
      </c>
      <c r="BK31" s="2">
        <v>16.3</v>
      </c>
      <c r="BL31" s="2">
        <v>0.85</v>
      </c>
      <c r="BN31" s="22">
        <v>4.5</v>
      </c>
      <c r="BO31" s="22">
        <v>4.9000000000000004</v>
      </c>
      <c r="BP31" s="22">
        <v>0.4</v>
      </c>
      <c r="BQ31" s="5">
        <v>2.3E-2</v>
      </c>
      <c r="BR31" s="2">
        <v>2.73</v>
      </c>
      <c r="BS31" s="2">
        <v>1.89</v>
      </c>
      <c r="BT31" s="2">
        <v>1.41</v>
      </c>
      <c r="BU31" s="2">
        <v>48.3</v>
      </c>
      <c r="BV31" s="2">
        <v>0.93</v>
      </c>
      <c r="BW31" s="2">
        <v>34</v>
      </c>
      <c r="BX31" s="2">
        <v>0.99</v>
      </c>
      <c r="BY31" s="2">
        <v>37.5</v>
      </c>
      <c r="BZ31" s="2">
        <v>21.2</v>
      </c>
      <c r="CA31" s="2">
        <v>16.3</v>
      </c>
      <c r="CB31" s="2">
        <v>0.79</v>
      </c>
      <c r="CC31" s="2"/>
      <c r="CD31" s="2">
        <v>3.7</v>
      </c>
      <c r="CE31" s="2">
        <v>3.9</v>
      </c>
      <c r="CF31" s="3">
        <v>0.43</v>
      </c>
      <c r="CG31" s="2">
        <v>0.02</v>
      </c>
      <c r="CH31" s="9"/>
    </row>
    <row r="32" spans="1:87" s="5" customFormat="1" ht="11.95" customHeight="1" x14ac:dyDescent="0.3">
      <c r="A32" s="10" t="s">
        <v>180</v>
      </c>
      <c r="B32" s="11">
        <v>8</v>
      </c>
      <c r="C32" s="12">
        <v>0.8</v>
      </c>
      <c r="D32" s="13" t="s">
        <v>415</v>
      </c>
      <c r="E32" s="14" t="s">
        <v>469</v>
      </c>
      <c r="F32" s="15">
        <v>2.74</v>
      </c>
      <c r="G32" s="15">
        <v>2.0099999999999998</v>
      </c>
      <c r="H32" s="15">
        <v>1.6</v>
      </c>
      <c r="I32" s="16">
        <v>41.8</v>
      </c>
      <c r="J32" s="15">
        <v>0.72</v>
      </c>
      <c r="K32" s="16">
        <v>25.6</v>
      </c>
      <c r="L32" s="15">
        <v>0.98</v>
      </c>
      <c r="M32" s="16">
        <v>37.299999999999997</v>
      </c>
      <c r="N32" s="16">
        <v>21.6</v>
      </c>
      <c r="O32" s="16">
        <v>15.7</v>
      </c>
      <c r="P32" s="15">
        <v>0.26</v>
      </c>
      <c r="Q32" s="4"/>
      <c r="R32" s="4">
        <v>9.4</v>
      </c>
      <c r="S32" s="2">
        <v>9.4</v>
      </c>
      <c r="T32" s="3">
        <v>0.37</v>
      </c>
      <c r="U32" s="2">
        <v>4.3999999999999997E-2</v>
      </c>
      <c r="V32" s="2">
        <v>2.74</v>
      </c>
      <c r="W32" s="2">
        <v>1.92</v>
      </c>
      <c r="X32" s="2">
        <v>1.47</v>
      </c>
      <c r="Y32" s="2">
        <v>46.4</v>
      </c>
      <c r="Z32" s="2">
        <v>0.87</v>
      </c>
      <c r="AA32" s="2">
        <v>30.7</v>
      </c>
      <c r="AB32" s="2">
        <v>0.97</v>
      </c>
      <c r="AC32" s="2">
        <v>37.299999999999997</v>
      </c>
      <c r="AD32" s="2">
        <v>21.6</v>
      </c>
      <c r="AE32" s="2">
        <v>15.7</v>
      </c>
      <c r="AF32" s="2">
        <v>0.57999999999999996</v>
      </c>
      <c r="AG32" s="2"/>
      <c r="AH32" s="3">
        <v>6.6</v>
      </c>
      <c r="AI32" s="2">
        <v>6.9</v>
      </c>
      <c r="AJ32" s="3">
        <v>0.38</v>
      </c>
      <c r="AK32" s="2">
        <v>3.4000000000000002E-2</v>
      </c>
      <c r="AL32" s="5">
        <v>2.74</v>
      </c>
      <c r="AM32" s="5">
        <v>1.88</v>
      </c>
      <c r="AN32" s="5">
        <v>1.4</v>
      </c>
      <c r="AO32" s="5">
        <v>48.8</v>
      </c>
      <c r="AP32" s="5">
        <v>0.95</v>
      </c>
      <c r="AQ32" s="5">
        <v>34</v>
      </c>
      <c r="AR32" s="5">
        <v>0.98</v>
      </c>
      <c r="AS32" s="5">
        <v>37.299999999999997</v>
      </c>
      <c r="AT32" s="5">
        <v>21.6</v>
      </c>
      <c r="AU32" s="5">
        <v>15.7</v>
      </c>
      <c r="AV32" s="5">
        <v>0.79</v>
      </c>
      <c r="AX32" s="22">
        <v>2.6</v>
      </c>
      <c r="AY32" s="22">
        <v>3</v>
      </c>
      <c r="AZ32" s="22">
        <v>0.42</v>
      </c>
      <c r="BA32" s="5">
        <v>0.02</v>
      </c>
      <c r="BB32" s="2">
        <v>2.74</v>
      </c>
      <c r="BC32" s="2">
        <v>1.88</v>
      </c>
      <c r="BD32" s="2">
        <v>1.39</v>
      </c>
      <c r="BE32" s="2">
        <v>49.2</v>
      </c>
      <c r="BF32" s="2">
        <v>0.97</v>
      </c>
      <c r="BG32" s="2">
        <v>35.1</v>
      </c>
      <c r="BH32" s="2">
        <v>0.99</v>
      </c>
      <c r="BI32" s="2">
        <v>37.299999999999997</v>
      </c>
      <c r="BJ32" s="2">
        <v>21.6</v>
      </c>
      <c r="BK32" s="2">
        <v>15.7</v>
      </c>
      <c r="BL32" s="2">
        <v>0.86</v>
      </c>
      <c r="BN32" s="22">
        <v>2.5</v>
      </c>
      <c r="BO32" s="22">
        <v>2.8</v>
      </c>
      <c r="BP32" s="22">
        <v>0.38</v>
      </c>
      <c r="BQ32" s="5">
        <v>0.02</v>
      </c>
      <c r="BR32" s="2">
        <v>2.74</v>
      </c>
      <c r="BS32" s="2">
        <v>1.86</v>
      </c>
      <c r="BT32" s="2">
        <v>1.37</v>
      </c>
      <c r="BU32" s="2">
        <v>50.1</v>
      </c>
      <c r="BV32" s="2">
        <v>1.01</v>
      </c>
      <c r="BW32" s="2">
        <v>36</v>
      </c>
      <c r="BX32" s="2">
        <v>0.98</v>
      </c>
      <c r="BY32" s="2">
        <v>37.299999999999997</v>
      </c>
      <c r="BZ32" s="2">
        <v>21.6</v>
      </c>
      <c r="CA32" s="2">
        <v>15.7</v>
      </c>
      <c r="CB32" s="2">
        <v>0.92</v>
      </c>
      <c r="CC32" s="2"/>
      <c r="CD32" s="2">
        <v>2.1</v>
      </c>
      <c r="CE32" s="2">
        <v>2.2000000000000002</v>
      </c>
      <c r="CF32" s="3">
        <v>0.42</v>
      </c>
      <c r="CG32" s="2">
        <v>1.4999999999999999E-2</v>
      </c>
      <c r="CH32" s="9"/>
    </row>
    <row r="33" spans="1:87" s="5" customFormat="1" ht="11.95" customHeight="1" x14ac:dyDescent="0.3">
      <c r="A33" s="10" t="s">
        <v>181</v>
      </c>
      <c r="B33" s="11">
        <v>8</v>
      </c>
      <c r="C33" s="12">
        <v>3.8</v>
      </c>
      <c r="D33" s="13" t="s">
        <v>415</v>
      </c>
      <c r="E33" s="14" t="s">
        <v>469</v>
      </c>
      <c r="F33" s="15">
        <v>2.72</v>
      </c>
      <c r="G33" s="15">
        <v>2.08</v>
      </c>
      <c r="H33" s="15">
        <v>1.72</v>
      </c>
      <c r="I33" s="16">
        <v>36.799999999999997</v>
      </c>
      <c r="J33" s="15">
        <v>0.57999999999999996</v>
      </c>
      <c r="K33" s="16">
        <v>20.7</v>
      </c>
      <c r="L33" s="15">
        <v>0.97</v>
      </c>
      <c r="M33" s="16">
        <v>27.4</v>
      </c>
      <c r="N33" s="16">
        <v>17.899999999999999</v>
      </c>
      <c r="O33" s="16">
        <v>9.5</v>
      </c>
      <c r="P33" s="15">
        <v>0.3</v>
      </c>
      <c r="Q33" s="4"/>
      <c r="R33" s="4"/>
      <c r="S33" s="4"/>
      <c r="T33" s="8"/>
      <c r="BB33" s="5">
        <v>2.72</v>
      </c>
      <c r="BC33" s="5">
        <v>1.99</v>
      </c>
      <c r="BD33" s="5">
        <v>1.58</v>
      </c>
      <c r="BE33" s="5">
        <v>42</v>
      </c>
      <c r="BF33" s="5">
        <v>0.72</v>
      </c>
      <c r="BG33" s="5">
        <v>26.2</v>
      </c>
      <c r="BH33" s="5">
        <v>0.98</v>
      </c>
      <c r="BI33" s="5">
        <v>27.4</v>
      </c>
      <c r="BJ33" s="5">
        <v>17.899999999999999</v>
      </c>
      <c r="BK33" s="5">
        <v>9.5</v>
      </c>
      <c r="BL33" s="5">
        <v>0.87</v>
      </c>
      <c r="BR33" s="5">
        <v>2.72</v>
      </c>
      <c r="BS33" s="5">
        <v>1.97</v>
      </c>
      <c r="BT33" s="5">
        <v>1.56</v>
      </c>
      <c r="BU33" s="5">
        <v>42.8</v>
      </c>
      <c r="BV33" s="5">
        <v>0.75</v>
      </c>
      <c r="BW33" s="5">
        <v>26.9</v>
      </c>
      <c r="BX33" s="5">
        <v>0.98</v>
      </c>
      <c r="BY33" s="5">
        <v>27.4</v>
      </c>
      <c r="BZ33" s="5">
        <v>17.899999999999999</v>
      </c>
      <c r="CA33" s="5">
        <v>9.5</v>
      </c>
      <c r="CB33" s="5">
        <v>0.95</v>
      </c>
      <c r="CH33" s="2">
        <v>0.65</v>
      </c>
      <c r="CI33" s="2">
        <v>1.2E-2</v>
      </c>
    </row>
    <row r="34" spans="1:87" s="5" customFormat="1" ht="11.95" customHeight="1" x14ac:dyDescent="0.3">
      <c r="A34" s="10" t="s">
        <v>182</v>
      </c>
      <c r="B34" s="11">
        <v>8</v>
      </c>
      <c r="C34" s="12">
        <v>5.8</v>
      </c>
      <c r="D34" s="13" t="s">
        <v>409</v>
      </c>
      <c r="E34" s="14" t="s">
        <v>469</v>
      </c>
      <c r="F34" s="15">
        <v>2.7</v>
      </c>
      <c r="G34" s="15">
        <v>2.08</v>
      </c>
      <c r="H34" s="15">
        <v>1.73</v>
      </c>
      <c r="I34" s="16">
        <v>36.1</v>
      </c>
      <c r="J34" s="15">
        <v>0.56000000000000005</v>
      </c>
      <c r="K34" s="16">
        <v>20.7</v>
      </c>
      <c r="L34" s="15">
        <v>0.99</v>
      </c>
      <c r="M34" s="16">
        <v>25.9</v>
      </c>
      <c r="N34" s="16">
        <v>17.8</v>
      </c>
      <c r="O34" s="16">
        <v>8.1</v>
      </c>
      <c r="P34" s="15">
        <v>0.36</v>
      </c>
      <c r="Q34" s="4"/>
      <c r="R34" s="4"/>
      <c r="S34" s="4"/>
      <c r="T34" s="8"/>
      <c r="BB34" s="5">
        <v>2.7</v>
      </c>
      <c r="BC34" s="5">
        <v>1.98</v>
      </c>
      <c r="BD34" s="5">
        <v>1.58</v>
      </c>
      <c r="BE34" s="5">
        <v>41.6</v>
      </c>
      <c r="BF34" s="5">
        <v>0.71</v>
      </c>
      <c r="BG34" s="5">
        <v>25.6</v>
      </c>
      <c r="BH34" s="5">
        <v>0.97</v>
      </c>
      <c r="BI34" s="5">
        <v>25.9</v>
      </c>
      <c r="BJ34" s="5">
        <v>17.8</v>
      </c>
      <c r="BK34" s="5">
        <v>8.1</v>
      </c>
      <c r="BL34" s="5">
        <v>0.96</v>
      </c>
      <c r="BR34" s="5">
        <v>2.7</v>
      </c>
      <c r="BS34" s="5">
        <v>1.97</v>
      </c>
      <c r="BT34" s="5">
        <v>1.56</v>
      </c>
      <c r="BU34" s="5">
        <v>42.3</v>
      </c>
      <c r="BV34" s="5">
        <v>0.73</v>
      </c>
      <c r="BW34" s="5">
        <v>26.8</v>
      </c>
      <c r="BX34" s="5">
        <v>0.98</v>
      </c>
      <c r="BY34" s="5">
        <v>25.9</v>
      </c>
      <c r="BZ34" s="5">
        <v>17.8</v>
      </c>
      <c r="CA34" s="5">
        <v>8.1</v>
      </c>
      <c r="CB34" s="5">
        <v>1.1100000000000001</v>
      </c>
      <c r="CH34" s="2">
        <v>0.68</v>
      </c>
      <c r="CI34" s="2">
        <v>1.6E-2</v>
      </c>
    </row>
    <row r="35" spans="1:87" s="5" customFormat="1" ht="11.95" customHeight="1" x14ac:dyDescent="0.3">
      <c r="A35" s="10" t="s">
        <v>222</v>
      </c>
      <c r="B35" s="11">
        <v>11</v>
      </c>
      <c r="C35" s="12">
        <v>0.4</v>
      </c>
      <c r="D35" s="13" t="s">
        <v>409</v>
      </c>
      <c r="E35" s="14" t="s">
        <v>469</v>
      </c>
      <c r="F35" s="15">
        <v>2.71</v>
      </c>
      <c r="G35" s="15">
        <v>2.0299999999999998</v>
      </c>
      <c r="H35" s="15">
        <v>1.64</v>
      </c>
      <c r="I35" s="16">
        <v>39.4</v>
      </c>
      <c r="J35" s="15">
        <v>0.65</v>
      </c>
      <c r="K35" s="16">
        <v>23.5</v>
      </c>
      <c r="L35" s="15">
        <v>0.98</v>
      </c>
      <c r="M35" s="16">
        <v>37.200000000000003</v>
      </c>
      <c r="N35" s="16">
        <v>21.8</v>
      </c>
      <c r="O35" s="16">
        <v>15.4</v>
      </c>
      <c r="P35" s="15">
        <v>0.11</v>
      </c>
      <c r="Q35" s="4"/>
      <c r="R35" s="4">
        <v>12.6</v>
      </c>
      <c r="S35" s="2">
        <v>12.6</v>
      </c>
      <c r="T35" s="3">
        <v>0.33</v>
      </c>
      <c r="U35" s="2">
        <v>5.6000000000000001E-2</v>
      </c>
      <c r="V35" s="2">
        <v>2.71</v>
      </c>
      <c r="W35" s="2">
        <v>1.96</v>
      </c>
      <c r="X35" s="2">
        <v>1.54</v>
      </c>
      <c r="Y35" s="2">
        <v>43.2</v>
      </c>
      <c r="Z35" s="2">
        <v>0.76</v>
      </c>
      <c r="AA35" s="2">
        <v>27.3</v>
      </c>
      <c r="AB35" s="2">
        <v>0.97</v>
      </c>
      <c r="AC35" s="2">
        <v>37.200000000000003</v>
      </c>
      <c r="AD35" s="2">
        <v>21.8</v>
      </c>
      <c r="AE35" s="2">
        <v>15.4</v>
      </c>
      <c r="AF35" s="2">
        <v>0.36</v>
      </c>
      <c r="AG35" s="2"/>
      <c r="AH35" s="3">
        <v>10.8</v>
      </c>
      <c r="AI35" s="2">
        <v>11.5</v>
      </c>
      <c r="AJ35" s="3">
        <v>0.36</v>
      </c>
      <c r="AK35" s="2">
        <v>5.1999999999999998E-2</v>
      </c>
      <c r="AL35" s="5">
        <v>2.71</v>
      </c>
      <c r="AM35" s="5">
        <v>1.9</v>
      </c>
      <c r="AN35" s="5">
        <v>1.44</v>
      </c>
      <c r="AO35" s="5">
        <v>46.9</v>
      </c>
      <c r="AP35" s="5">
        <v>0.88</v>
      </c>
      <c r="AQ35" s="5">
        <v>32</v>
      </c>
      <c r="AR35" s="5">
        <v>0.98</v>
      </c>
      <c r="AS35" s="5">
        <v>37.200000000000003</v>
      </c>
      <c r="AT35" s="5">
        <v>21.8</v>
      </c>
      <c r="AU35" s="5">
        <v>15.4</v>
      </c>
      <c r="AV35" s="5">
        <v>0.66</v>
      </c>
      <c r="AX35" s="22">
        <v>3</v>
      </c>
      <c r="AY35" s="22">
        <v>3.1</v>
      </c>
      <c r="AZ35" s="22">
        <v>0.4</v>
      </c>
      <c r="BA35" s="5">
        <v>0.02</v>
      </c>
      <c r="BB35" s="2">
        <v>2.71</v>
      </c>
      <c r="BC35" s="2">
        <v>1.87</v>
      </c>
      <c r="BD35" s="2">
        <v>1.39</v>
      </c>
      <c r="BE35" s="2">
        <v>48.8</v>
      </c>
      <c r="BF35" s="2">
        <v>0.95</v>
      </c>
      <c r="BG35" s="2">
        <v>34.700000000000003</v>
      </c>
      <c r="BH35" s="2">
        <v>0.99</v>
      </c>
      <c r="BI35" s="2">
        <v>37.200000000000003</v>
      </c>
      <c r="BJ35" s="2">
        <v>21.8</v>
      </c>
      <c r="BK35" s="2">
        <v>15.4</v>
      </c>
      <c r="BL35" s="2">
        <v>0.84</v>
      </c>
      <c r="BN35" s="22">
        <v>3</v>
      </c>
      <c r="BO35" s="22">
        <v>3.5</v>
      </c>
      <c r="BP35" s="22">
        <v>0.42</v>
      </c>
      <c r="BQ35" s="5">
        <v>2.1999999999999999E-2</v>
      </c>
      <c r="BR35" s="2">
        <v>2.71</v>
      </c>
      <c r="BS35" s="2">
        <v>1.87</v>
      </c>
      <c r="BT35" s="2">
        <v>1.39</v>
      </c>
      <c r="BU35" s="2">
        <v>48.7</v>
      </c>
      <c r="BV35" s="2">
        <v>0.95</v>
      </c>
      <c r="BW35" s="2">
        <v>34.5</v>
      </c>
      <c r="BX35" s="2">
        <v>0.99</v>
      </c>
      <c r="BY35" s="2">
        <v>37.200000000000003</v>
      </c>
      <c r="BZ35" s="2">
        <v>21.8</v>
      </c>
      <c r="CA35" s="2">
        <v>15.4</v>
      </c>
      <c r="CB35" s="2">
        <v>0.83</v>
      </c>
      <c r="CC35" s="2"/>
      <c r="CD35" s="2">
        <v>2.9</v>
      </c>
      <c r="CE35" s="2">
        <v>3.4</v>
      </c>
      <c r="CF35" s="3">
        <v>0.42</v>
      </c>
      <c r="CG35" s="2">
        <v>1.7999999999999999E-2</v>
      </c>
      <c r="CH35" s="9"/>
    </row>
    <row r="36" spans="1:87" s="5" customFormat="1" ht="11.95" customHeight="1" x14ac:dyDescent="0.3">
      <c r="A36" s="10" t="s">
        <v>223</v>
      </c>
      <c r="B36" s="11">
        <v>11</v>
      </c>
      <c r="C36" s="12">
        <v>0.8</v>
      </c>
      <c r="D36" s="13" t="s">
        <v>409</v>
      </c>
      <c r="E36" s="14" t="s">
        <v>469</v>
      </c>
      <c r="F36" s="15">
        <v>2.7</v>
      </c>
      <c r="G36" s="15">
        <v>1.99</v>
      </c>
      <c r="H36" s="15">
        <v>1.6</v>
      </c>
      <c r="I36" s="16">
        <v>40.799999999999997</v>
      </c>
      <c r="J36" s="15">
        <v>0.69</v>
      </c>
      <c r="K36" s="16">
        <v>24.7</v>
      </c>
      <c r="L36" s="15">
        <v>0.97</v>
      </c>
      <c r="M36" s="16">
        <v>35.6</v>
      </c>
      <c r="N36" s="16">
        <v>22</v>
      </c>
      <c r="O36" s="16">
        <v>13.6</v>
      </c>
      <c r="P36" s="15">
        <v>0.2</v>
      </c>
      <c r="Q36" s="4"/>
      <c r="R36" s="4">
        <v>12.9</v>
      </c>
      <c r="S36" s="2">
        <v>12.9</v>
      </c>
      <c r="T36" s="3">
        <v>0.3</v>
      </c>
      <c r="U36" s="2">
        <v>4.5999999999999999E-2</v>
      </c>
      <c r="V36" s="2">
        <v>2.7</v>
      </c>
      <c r="W36" s="2">
        <v>1.89</v>
      </c>
      <c r="X36" s="2">
        <v>1.44</v>
      </c>
      <c r="Y36" s="2">
        <v>46.7</v>
      </c>
      <c r="Z36" s="2">
        <v>0.88</v>
      </c>
      <c r="AA36" s="2">
        <v>31.3</v>
      </c>
      <c r="AB36" s="2">
        <v>0.97</v>
      </c>
      <c r="AC36" s="2">
        <v>35.6</v>
      </c>
      <c r="AD36" s="2">
        <v>22</v>
      </c>
      <c r="AE36" s="2">
        <v>13.6</v>
      </c>
      <c r="AF36" s="2">
        <v>0.68</v>
      </c>
      <c r="AG36" s="2"/>
      <c r="AH36" s="3">
        <v>8</v>
      </c>
      <c r="AI36" s="2">
        <v>9</v>
      </c>
      <c r="AJ36" s="3">
        <v>0.38</v>
      </c>
      <c r="AK36" s="2">
        <v>0.03</v>
      </c>
      <c r="AL36" s="5">
        <v>2.7</v>
      </c>
      <c r="AM36" s="5">
        <v>1.89</v>
      </c>
      <c r="AN36" s="5">
        <v>1.42</v>
      </c>
      <c r="AO36" s="5">
        <v>47.4</v>
      </c>
      <c r="AP36" s="5">
        <v>0.9</v>
      </c>
      <c r="AQ36" s="5">
        <v>33.200000000000003</v>
      </c>
      <c r="AR36" s="5">
        <v>0.99</v>
      </c>
      <c r="AS36" s="5">
        <v>35.6</v>
      </c>
      <c r="AT36" s="5">
        <v>22</v>
      </c>
      <c r="AU36" s="5">
        <v>13.6</v>
      </c>
      <c r="AV36" s="5">
        <v>0.82</v>
      </c>
      <c r="AX36" s="22">
        <v>2.6</v>
      </c>
      <c r="AY36" s="22">
        <v>2.8</v>
      </c>
      <c r="AZ36" s="22">
        <v>0.45</v>
      </c>
      <c r="BA36" s="5">
        <v>1.7999999999999999E-2</v>
      </c>
      <c r="BB36" s="2">
        <v>2.7</v>
      </c>
      <c r="BC36" s="2">
        <v>1.85</v>
      </c>
      <c r="BD36" s="2">
        <v>1.37</v>
      </c>
      <c r="BE36" s="2">
        <v>49.2</v>
      </c>
      <c r="BF36" s="2">
        <v>0.97</v>
      </c>
      <c r="BG36" s="2">
        <v>34.9</v>
      </c>
      <c r="BH36" s="2">
        <v>0.97</v>
      </c>
      <c r="BI36" s="2">
        <v>35.6</v>
      </c>
      <c r="BJ36" s="2">
        <v>22</v>
      </c>
      <c r="BK36" s="2">
        <v>13.6</v>
      </c>
      <c r="BL36" s="2">
        <v>0.95</v>
      </c>
      <c r="BN36" s="22">
        <v>2.6</v>
      </c>
      <c r="BO36" s="22">
        <v>3</v>
      </c>
      <c r="BP36" s="22">
        <v>0.38</v>
      </c>
      <c r="BQ36" s="5">
        <v>1.7999999999999999E-2</v>
      </c>
      <c r="BR36" s="2">
        <v>2.7</v>
      </c>
      <c r="BS36" s="2">
        <v>1.84</v>
      </c>
      <c r="BT36" s="2">
        <v>1.35</v>
      </c>
      <c r="BU36" s="2">
        <v>49.8</v>
      </c>
      <c r="BV36" s="2">
        <v>0.99</v>
      </c>
      <c r="BW36" s="2">
        <v>36</v>
      </c>
      <c r="BX36" s="2">
        <v>0.98</v>
      </c>
      <c r="BY36" s="2">
        <v>35.6</v>
      </c>
      <c r="BZ36" s="2">
        <v>22</v>
      </c>
      <c r="CA36" s="2">
        <v>13.6</v>
      </c>
      <c r="CB36" s="2">
        <v>1.03</v>
      </c>
      <c r="CC36" s="2"/>
      <c r="CD36" s="2">
        <v>1.5</v>
      </c>
      <c r="CE36" s="2">
        <v>1.7</v>
      </c>
      <c r="CF36" s="3">
        <v>0.38</v>
      </c>
      <c r="CG36" s="2">
        <v>1.2E-2</v>
      </c>
      <c r="CH36" s="9"/>
    </row>
    <row r="37" spans="1:87" s="5" customFormat="1" ht="11.95" customHeight="1" x14ac:dyDescent="0.3">
      <c r="A37" s="10" t="s">
        <v>224</v>
      </c>
      <c r="B37" s="11">
        <v>11</v>
      </c>
      <c r="C37" s="12">
        <v>1.8</v>
      </c>
      <c r="D37" s="13" t="s">
        <v>409</v>
      </c>
      <c r="E37" s="14" t="s">
        <v>469</v>
      </c>
      <c r="F37" s="15">
        <v>2.72</v>
      </c>
      <c r="G37" s="15">
        <v>2.02</v>
      </c>
      <c r="H37" s="15">
        <v>1.64</v>
      </c>
      <c r="I37" s="16">
        <v>39.9</v>
      </c>
      <c r="J37" s="15">
        <v>0.66</v>
      </c>
      <c r="K37" s="16">
        <v>23.6</v>
      </c>
      <c r="L37" s="15">
        <v>0.97</v>
      </c>
      <c r="M37" s="16">
        <v>38.6</v>
      </c>
      <c r="N37" s="16">
        <v>21.9</v>
      </c>
      <c r="O37" s="16">
        <v>16.7</v>
      </c>
      <c r="P37" s="15">
        <v>0.1</v>
      </c>
      <c r="Q37" s="4"/>
      <c r="R37" s="4"/>
      <c r="S37" s="4"/>
      <c r="T37" s="8"/>
      <c r="BB37" s="5">
        <v>2.72</v>
      </c>
      <c r="BC37" s="5">
        <v>1.86</v>
      </c>
      <c r="BD37" s="5">
        <v>1.38</v>
      </c>
      <c r="BE37" s="5">
        <v>49.3</v>
      </c>
      <c r="BF37" s="5">
        <v>0.97</v>
      </c>
      <c r="BG37" s="5">
        <v>35</v>
      </c>
      <c r="BH37" s="5">
        <v>0.98</v>
      </c>
      <c r="BI37" s="5">
        <v>38.6</v>
      </c>
      <c r="BJ37" s="5">
        <v>21.9</v>
      </c>
      <c r="BK37" s="5">
        <v>16.7</v>
      </c>
      <c r="BL37" s="5">
        <v>0.78</v>
      </c>
      <c r="BR37" s="5">
        <v>2.72</v>
      </c>
      <c r="BS37" s="5">
        <v>1.87</v>
      </c>
      <c r="BT37" s="5">
        <v>1.39</v>
      </c>
      <c r="BU37" s="5">
        <v>48.8</v>
      </c>
      <c r="BV37" s="5">
        <v>0.95</v>
      </c>
      <c r="BW37" s="5">
        <v>34.6</v>
      </c>
      <c r="BX37" s="5">
        <v>0.99</v>
      </c>
      <c r="BY37" s="5">
        <v>38.6</v>
      </c>
      <c r="BZ37" s="5">
        <v>21.9</v>
      </c>
      <c r="CA37" s="5">
        <v>16.7</v>
      </c>
      <c r="CB37" s="5">
        <v>0.76</v>
      </c>
      <c r="CH37" s="2">
        <v>0.62</v>
      </c>
      <c r="CI37" s="2">
        <v>0.01</v>
      </c>
    </row>
    <row r="38" spans="1:87" s="5" customFormat="1" ht="11.95" customHeight="1" x14ac:dyDescent="0.3">
      <c r="A38" s="10" t="s">
        <v>285</v>
      </c>
      <c r="B38" s="11">
        <v>15</v>
      </c>
      <c r="C38" s="12">
        <v>0.4</v>
      </c>
      <c r="D38" s="13" t="s">
        <v>409</v>
      </c>
      <c r="E38" s="14" t="s">
        <v>469</v>
      </c>
      <c r="F38" s="15">
        <v>2.72</v>
      </c>
      <c r="G38" s="15">
        <v>2.0299999999999998</v>
      </c>
      <c r="H38" s="15">
        <v>1.64</v>
      </c>
      <c r="I38" s="16">
        <v>39.9</v>
      </c>
      <c r="J38" s="15">
        <v>0.66</v>
      </c>
      <c r="K38" s="16">
        <v>24.1</v>
      </c>
      <c r="L38" s="15">
        <v>0.99</v>
      </c>
      <c r="M38" s="16">
        <v>33.1</v>
      </c>
      <c r="N38" s="16">
        <v>19.600000000000001</v>
      </c>
      <c r="O38" s="16">
        <v>13.5</v>
      </c>
      <c r="P38" s="15">
        <v>0.34</v>
      </c>
      <c r="Q38" s="4"/>
      <c r="R38" s="4">
        <v>12</v>
      </c>
      <c r="S38" s="2">
        <v>12</v>
      </c>
      <c r="T38" s="3">
        <v>0.37</v>
      </c>
      <c r="U38" s="2">
        <v>4.5999999999999999E-2</v>
      </c>
      <c r="V38" s="2">
        <v>2.72</v>
      </c>
      <c r="W38" s="2">
        <v>1.95</v>
      </c>
      <c r="X38" s="2">
        <v>1.52</v>
      </c>
      <c r="Y38" s="2">
        <v>44.1</v>
      </c>
      <c r="Z38" s="2">
        <v>0.79</v>
      </c>
      <c r="AA38" s="2">
        <v>28.3</v>
      </c>
      <c r="AB38" s="2">
        <v>0.97</v>
      </c>
      <c r="AC38" s="2">
        <v>33.1</v>
      </c>
      <c r="AD38" s="2">
        <v>19.600000000000001</v>
      </c>
      <c r="AE38" s="2">
        <v>13.5</v>
      </c>
      <c r="AF38" s="2">
        <v>0.64</v>
      </c>
      <c r="AG38" s="2"/>
      <c r="AH38" s="3">
        <v>8.5</v>
      </c>
      <c r="AI38" s="2">
        <v>8.8000000000000007</v>
      </c>
      <c r="AJ38" s="3">
        <v>0.35</v>
      </c>
      <c r="AK38" s="2">
        <v>3.6999999999999998E-2</v>
      </c>
      <c r="AL38" s="5">
        <v>2.72</v>
      </c>
      <c r="AM38" s="5">
        <v>1.91</v>
      </c>
      <c r="AN38" s="5">
        <v>1.46</v>
      </c>
      <c r="AO38" s="5">
        <v>46.3</v>
      </c>
      <c r="AP38" s="5">
        <v>0.86</v>
      </c>
      <c r="AQ38" s="5">
        <v>30.8</v>
      </c>
      <c r="AR38" s="5">
        <v>0.97</v>
      </c>
      <c r="AS38" s="5">
        <v>33.1</v>
      </c>
      <c r="AT38" s="5">
        <v>19.600000000000001</v>
      </c>
      <c r="AU38" s="5">
        <v>13.5</v>
      </c>
      <c r="AV38" s="5">
        <v>0.83</v>
      </c>
      <c r="AX38" s="22">
        <v>2.8</v>
      </c>
      <c r="AY38" s="22">
        <v>3</v>
      </c>
      <c r="AZ38" s="22">
        <v>0.39</v>
      </c>
      <c r="BA38" s="5">
        <v>1.4E-2</v>
      </c>
      <c r="BB38" s="2">
        <v>2.72</v>
      </c>
      <c r="BC38" s="2">
        <v>1.89</v>
      </c>
      <c r="BD38" s="2">
        <v>1.43</v>
      </c>
      <c r="BE38" s="2">
        <v>47.5</v>
      </c>
      <c r="BF38" s="2">
        <v>0.9</v>
      </c>
      <c r="BG38" s="2">
        <v>32.299999999999997</v>
      </c>
      <c r="BH38" s="2">
        <v>0.97</v>
      </c>
      <c r="BI38" s="2">
        <v>33.1</v>
      </c>
      <c r="BJ38" s="2">
        <v>19.600000000000001</v>
      </c>
      <c r="BK38" s="2">
        <v>13.5</v>
      </c>
      <c r="BL38" s="2">
        <v>0.94</v>
      </c>
      <c r="BN38" s="22">
        <v>3</v>
      </c>
      <c r="BO38" s="22">
        <v>3.2</v>
      </c>
      <c r="BP38" s="22">
        <v>0.46</v>
      </c>
      <c r="BQ38" s="5">
        <v>1.4E-2</v>
      </c>
      <c r="BR38" s="2">
        <v>2.72</v>
      </c>
      <c r="BS38" s="2">
        <v>1.9</v>
      </c>
      <c r="BT38" s="2">
        <v>1.43</v>
      </c>
      <c r="BU38" s="2">
        <v>47.4</v>
      </c>
      <c r="BV38" s="2">
        <v>0.9</v>
      </c>
      <c r="BW38" s="2">
        <v>32.9</v>
      </c>
      <c r="BX38" s="2">
        <v>0.99</v>
      </c>
      <c r="BY38" s="2">
        <v>33.1</v>
      </c>
      <c r="BZ38" s="2">
        <v>19.600000000000001</v>
      </c>
      <c r="CA38" s="2">
        <v>13.5</v>
      </c>
      <c r="CB38" s="2">
        <v>0.99</v>
      </c>
      <c r="CC38" s="2"/>
      <c r="CD38" s="2">
        <v>2.6</v>
      </c>
      <c r="CE38" s="2">
        <v>2.9</v>
      </c>
      <c r="CF38" s="3">
        <v>0.44</v>
      </c>
      <c r="CG38" s="2">
        <v>1.4E-2</v>
      </c>
      <c r="CH38" s="9"/>
    </row>
    <row r="39" spans="1:87" s="5" customFormat="1" ht="11.95" customHeight="1" x14ac:dyDescent="0.3">
      <c r="A39" s="10" t="s">
        <v>302</v>
      </c>
      <c r="B39" s="11">
        <v>16</v>
      </c>
      <c r="C39" s="12">
        <v>0.8</v>
      </c>
      <c r="D39" s="13" t="s">
        <v>409</v>
      </c>
      <c r="E39" s="14" t="s">
        <v>469</v>
      </c>
      <c r="F39" s="15">
        <v>2.71</v>
      </c>
      <c r="G39" s="15">
        <v>2</v>
      </c>
      <c r="H39" s="15">
        <v>1.6</v>
      </c>
      <c r="I39" s="16">
        <v>40.799999999999997</v>
      </c>
      <c r="J39" s="15">
        <v>0.69</v>
      </c>
      <c r="K39" s="16">
        <v>25</v>
      </c>
      <c r="L39" s="15">
        <v>0.98</v>
      </c>
      <c r="M39" s="16">
        <v>39.5</v>
      </c>
      <c r="N39" s="16">
        <v>23.9</v>
      </c>
      <c r="O39" s="16">
        <v>15.6</v>
      </c>
      <c r="P39" s="15">
        <v>7.0000000000000007E-2</v>
      </c>
      <c r="Q39" s="4"/>
      <c r="R39" s="4">
        <v>12.3</v>
      </c>
      <c r="S39" s="2">
        <v>12.3</v>
      </c>
      <c r="T39" s="3">
        <v>0.33</v>
      </c>
      <c r="U39" s="2">
        <v>5.8000000000000003E-2</v>
      </c>
      <c r="V39" s="2">
        <v>2.71</v>
      </c>
      <c r="W39" s="2">
        <v>1.91</v>
      </c>
      <c r="X39" s="2">
        <v>1.46</v>
      </c>
      <c r="Y39" s="2">
        <v>46.2</v>
      </c>
      <c r="Z39" s="2">
        <v>0.86</v>
      </c>
      <c r="AA39" s="2">
        <v>30.9</v>
      </c>
      <c r="AB39" s="2">
        <v>0.98</v>
      </c>
      <c r="AC39" s="2">
        <v>39.5</v>
      </c>
      <c r="AD39" s="2">
        <v>23.9</v>
      </c>
      <c r="AE39" s="2">
        <v>15.6</v>
      </c>
      <c r="AF39" s="2">
        <v>0.45</v>
      </c>
      <c r="AG39" s="2"/>
      <c r="AH39" s="3">
        <v>9.3000000000000007</v>
      </c>
      <c r="AI39" s="2">
        <v>9.9</v>
      </c>
      <c r="AJ39" s="3">
        <v>0.38</v>
      </c>
      <c r="AK39" s="2">
        <v>3.7999999999999999E-2</v>
      </c>
      <c r="AL39" s="5">
        <v>2.71</v>
      </c>
      <c r="AM39" s="5">
        <v>1.87</v>
      </c>
      <c r="AN39" s="5">
        <v>1.38</v>
      </c>
      <c r="AO39" s="5">
        <v>49</v>
      </c>
      <c r="AP39" s="5">
        <v>0.96</v>
      </c>
      <c r="AQ39" s="5">
        <v>35.200000000000003</v>
      </c>
      <c r="AR39" s="5">
        <v>0.99</v>
      </c>
      <c r="AS39" s="5">
        <v>39.5</v>
      </c>
      <c r="AT39" s="5">
        <v>23.9</v>
      </c>
      <c r="AU39" s="5">
        <v>15.6</v>
      </c>
      <c r="AV39" s="5">
        <v>0.72</v>
      </c>
      <c r="AX39" s="22">
        <v>3.8</v>
      </c>
      <c r="AY39" s="22">
        <v>4.2</v>
      </c>
      <c r="AZ39" s="22">
        <v>0.39</v>
      </c>
      <c r="BA39" s="5">
        <v>2.1999999999999999E-2</v>
      </c>
      <c r="BB39" s="2">
        <v>2.71</v>
      </c>
      <c r="BC39" s="2">
        <v>1.84</v>
      </c>
      <c r="BD39" s="2">
        <v>1.34</v>
      </c>
      <c r="BE39" s="2">
        <v>50.5</v>
      </c>
      <c r="BF39" s="2">
        <v>1.02</v>
      </c>
      <c r="BG39" s="2">
        <v>37.1</v>
      </c>
      <c r="BH39" s="2">
        <v>0.99</v>
      </c>
      <c r="BI39" s="2">
        <v>39.5</v>
      </c>
      <c r="BJ39" s="2">
        <v>23.9</v>
      </c>
      <c r="BK39" s="2">
        <v>15.6</v>
      </c>
      <c r="BL39" s="2">
        <v>0.85</v>
      </c>
      <c r="BN39" s="22">
        <v>3.9</v>
      </c>
      <c r="BO39" s="22">
        <v>4.2</v>
      </c>
      <c r="BP39" s="22">
        <v>0.43</v>
      </c>
      <c r="BQ39" s="5">
        <v>2.1999999999999999E-2</v>
      </c>
      <c r="BR39" s="2">
        <v>2.71</v>
      </c>
      <c r="BS39" s="2">
        <v>1.84</v>
      </c>
      <c r="BT39" s="2">
        <v>1.35</v>
      </c>
      <c r="BU39" s="2">
        <v>50.2</v>
      </c>
      <c r="BV39" s="2">
        <v>1.01</v>
      </c>
      <c r="BW39" s="2">
        <v>36.6</v>
      </c>
      <c r="BX39" s="2">
        <v>0.98</v>
      </c>
      <c r="BY39" s="2">
        <v>39.5</v>
      </c>
      <c r="BZ39" s="2">
        <v>23.9</v>
      </c>
      <c r="CA39" s="2">
        <v>15.6</v>
      </c>
      <c r="CB39" s="2">
        <v>0.81</v>
      </c>
      <c r="CC39" s="2"/>
      <c r="CD39" s="2">
        <v>2.8</v>
      </c>
      <c r="CE39" s="2">
        <v>2.9</v>
      </c>
      <c r="CF39" s="3">
        <v>0.4</v>
      </c>
      <c r="CG39" s="2">
        <v>2.1999999999999999E-2</v>
      </c>
      <c r="CH39" s="9"/>
    </row>
    <row r="40" spans="1:87" s="5" customFormat="1" ht="11.95" customHeight="1" x14ac:dyDescent="0.3">
      <c r="A40" s="10" t="s">
        <v>363</v>
      </c>
      <c r="B40" s="11">
        <v>20</v>
      </c>
      <c r="C40" s="12">
        <v>1.8</v>
      </c>
      <c r="D40" s="13" t="s">
        <v>409</v>
      </c>
      <c r="E40" s="14" t="s">
        <v>469</v>
      </c>
      <c r="F40" s="15">
        <v>2.74</v>
      </c>
      <c r="G40" s="15">
        <v>2.02</v>
      </c>
      <c r="H40" s="15">
        <v>1.62</v>
      </c>
      <c r="I40" s="16">
        <v>40.799999999999997</v>
      </c>
      <c r="J40" s="15">
        <v>0.69</v>
      </c>
      <c r="K40" s="16">
        <v>24.7</v>
      </c>
      <c r="L40" s="15">
        <v>0.98</v>
      </c>
      <c r="M40" s="16">
        <v>37.299999999999997</v>
      </c>
      <c r="N40" s="16">
        <v>21.9</v>
      </c>
      <c r="O40" s="16">
        <v>15.4</v>
      </c>
      <c r="P40" s="15">
        <v>0.18</v>
      </c>
      <c r="Q40" s="4"/>
      <c r="R40" s="4"/>
      <c r="S40" s="4"/>
      <c r="T40" s="8"/>
      <c r="BB40" s="5">
        <v>2.74</v>
      </c>
      <c r="BC40" s="5">
        <v>1.87</v>
      </c>
      <c r="BD40" s="5">
        <v>1.39</v>
      </c>
      <c r="BE40" s="5">
        <v>49.3</v>
      </c>
      <c r="BF40" s="5">
        <v>0.97</v>
      </c>
      <c r="BG40" s="5">
        <v>34.5</v>
      </c>
      <c r="BH40" s="5">
        <v>0.97</v>
      </c>
      <c r="BI40" s="5">
        <v>37.299999999999997</v>
      </c>
      <c r="BJ40" s="5">
        <v>21.9</v>
      </c>
      <c r="BK40" s="5">
        <v>15.4</v>
      </c>
      <c r="BL40" s="5">
        <v>0.82</v>
      </c>
      <c r="BR40" s="5">
        <v>2.74</v>
      </c>
      <c r="BS40" s="5">
        <v>1.88</v>
      </c>
      <c r="BT40" s="5">
        <v>1.39</v>
      </c>
      <c r="BU40" s="5">
        <v>49.3</v>
      </c>
      <c r="BV40" s="5">
        <v>0.97</v>
      </c>
      <c r="BW40" s="5">
        <v>35.200000000000003</v>
      </c>
      <c r="BX40" s="5">
        <v>0.99</v>
      </c>
      <c r="BY40" s="5">
        <v>37.299999999999997</v>
      </c>
      <c r="BZ40" s="5">
        <v>21.9</v>
      </c>
      <c r="CA40" s="5">
        <v>15.4</v>
      </c>
      <c r="CB40" s="5">
        <v>0.86</v>
      </c>
      <c r="CH40" s="2">
        <v>0.73</v>
      </c>
      <c r="CI40" s="2">
        <v>1.0999999999999999E-2</v>
      </c>
    </row>
    <row r="41" spans="1:87" s="5" customFormat="1" ht="11.95" customHeight="1" x14ac:dyDescent="0.3">
      <c r="A41" s="10" t="s">
        <v>366</v>
      </c>
      <c r="B41" s="11">
        <v>20</v>
      </c>
      <c r="C41" s="12">
        <v>7.4</v>
      </c>
      <c r="D41" s="13" t="s">
        <v>409</v>
      </c>
      <c r="E41" s="14" t="s">
        <v>469</v>
      </c>
      <c r="F41" s="15">
        <v>2.73</v>
      </c>
      <c r="G41" s="15">
        <v>2.04</v>
      </c>
      <c r="H41" s="15">
        <v>1.66</v>
      </c>
      <c r="I41" s="16">
        <v>39.1</v>
      </c>
      <c r="J41" s="15">
        <v>0.64</v>
      </c>
      <c r="K41" s="16">
        <v>23.1</v>
      </c>
      <c r="L41" s="15">
        <v>0.98</v>
      </c>
      <c r="M41" s="16">
        <v>31.5</v>
      </c>
      <c r="N41" s="16">
        <v>19</v>
      </c>
      <c r="O41" s="16">
        <v>12.5</v>
      </c>
      <c r="P41" s="15">
        <v>0.33</v>
      </c>
      <c r="Q41" s="4"/>
      <c r="R41" s="4"/>
      <c r="S41" s="4"/>
      <c r="T41" s="8"/>
      <c r="BB41" s="5">
        <v>2.73</v>
      </c>
      <c r="BC41" s="5">
        <v>1.94</v>
      </c>
      <c r="BD41" s="5">
        <v>1.5</v>
      </c>
      <c r="BE41" s="5">
        <v>45</v>
      </c>
      <c r="BF41" s="5">
        <v>0.82</v>
      </c>
      <c r="BG41" s="5">
        <v>29.2</v>
      </c>
      <c r="BH41" s="5">
        <v>0.97</v>
      </c>
      <c r="BI41" s="5">
        <v>31.5</v>
      </c>
      <c r="BJ41" s="5">
        <v>19</v>
      </c>
      <c r="BK41" s="5">
        <v>12.5</v>
      </c>
      <c r="BL41" s="5">
        <v>0.82</v>
      </c>
      <c r="BR41" s="5">
        <v>2.73</v>
      </c>
      <c r="BS41" s="5">
        <v>1.94</v>
      </c>
      <c r="BT41" s="5">
        <v>1.49</v>
      </c>
      <c r="BU41" s="5">
        <v>45.5</v>
      </c>
      <c r="BV41" s="5">
        <v>0.83</v>
      </c>
      <c r="BW41" s="5">
        <v>30.2</v>
      </c>
      <c r="BX41" s="5">
        <v>0.99</v>
      </c>
      <c r="BY41" s="5">
        <v>31.5</v>
      </c>
      <c r="BZ41" s="5">
        <v>19</v>
      </c>
      <c r="CA41" s="5">
        <v>12.5</v>
      </c>
      <c r="CB41" s="5">
        <v>0.9</v>
      </c>
      <c r="CH41" s="2">
        <v>0.7</v>
      </c>
      <c r="CI41" s="2">
        <v>2.1000000000000001E-2</v>
      </c>
    </row>
    <row r="42" spans="1:87" s="5" customFormat="1" ht="11.95" customHeight="1" x14ac:dyDescent="0.3">
      <c r="A42" s="10" t="s">
        <v>116</v>
      </c>
      <c r="B42" s="10" t="s">
        <v>433</v>
      </c>
      <c r="C42" s="12">
        <v>14.4</v>
      </c>
      <c r="D42" s="13" t="s">
        <v>409</v>
      </c>
      <c r="E42" s="14" t="s">
        <v>469</v>
      </c>
      <c r="F42" s="24"/>
      <c r="G42" s="24"/>
    </row>
    <row r="43" spans="1:87" s="5" customFormat="1" ht="11.95" customHeight="1" x14ac:dyDescent="0.3">
      <c r="A43" s="10" t="s">
        <v>129</v>
      </c>
      <c r="B43" s="10" t="s">
        <v>435</v>
      </c>
      <c r="C43" s="12">
        <v>5.8</v>
      </c>
      <c r="D43" s="13" t="s">
        <v>409</v>
      </c>
      <c r="E43" s="14" t="s">
        <v>469</v>
      </c>
      <c r="F43" s="24"/>
      <c r="G43" s="24"/>
    </row>
    <row r="44" spans="1:87" s="5" customFormat="1" ht="11.95" customHeight="1" x14ac:dyDescent="0.3">
      <c r="A44" s="10" t="s">
        <v>130</v>
      </c>
      <c r="B44" s="10" t="s">
        <v>435</v>
      </c>
      <c r="C44" s="12">
        <v>8.8000000000000007</v>
      </c>
      <c r="D44" s="13" t="s">
        <v>409</v>
      </c>
      <c r="E44" s="14" t="s">
        <v>469</v>
      </c>
      <c r="F44" s="15">
        <v>2.72</v>
      </c>
      <c r="G44" s="15">
        <v>2.0499999999999998</v>
      </c>
      <c r="H44" s="15">
        <v>1.67</v>
      </c>
      <c r="I44" s="16">
        <v>38.700000000000003</v>
      </c>
      <c r="J44" s="15">
        <v>0.63</v>
      </c>
      <c r="K44" s="16">
        <v>22.9</v>
      </c>
      <c r="L44" s="15">
        <v>0.99</v>
      </c>
      <c r="M44" s="16">
        <v>34</v>
      </c>
      <c r="N44" s="16">
        <v>20.5</v>
      </c>
      <c r="O44" s="16">
        <v>13.5</v>
      </c>
      <c r="P44" s="15">
        <v>0.18</v>
      </c>
      <c r="Q44" s="4"/>
      <c r="R44" s="4"/>
      <c r="S44" s="4"/>
      <c r="T44" s="8"/>
    </row>
    <row r="45" spans="1:87" s="5" customFormat="1" ht="11.95" customHeight="1" x14ac:dyDescent="0.3">
      <c r="A45" s="10" t="s">
        <v>131</v>
      </c>
      <c r="B45" s="10" t="s">
        <v>435</v>
      </c>
      <c r="C45" s="12">
        <v>10.8</v>
      </c>
      <c r="D45" s="13" t="s">
        <v>413</v>
      </c>
      <c r="E45" s="14" t="s">
        <v>469</v>
      </c>
      <c r="F45" s="24"/>
      <c r="G45" s="24"/>
    </row>
    <row r="46" spans="1:87" s="5" customFormat="1" ht="11.95" customHeight="1" x14ac:dyDescent="0.3">
      <c r="A46" s="10" t="s">
        <v>163</v>
      </c>
      <c r="B46" s="10" t="s">
        <v>438</v>
      </c>
      <c r="C46" s="12">
        <v>11.4</v>
      </c>
      <c r="D46" s="13" t="s">
        <v>409</v>
      </c>
      <c r="E46" s="14" t="s">
        <v>469</v>
      </c>
      <c r="F46" s="15">
        <v>2.72</v>
      </c>
      <c r="G46" s="15">
        <v>2.04</v>
      </c>
      <c r="H46" s="15">
        <v>1.65</v>
      </c>
      <c r="I46" s="16">
        <v>39.5</v>
      </c>
      <c r="J46" s="15">
        <v>0.65</v>
      </c>
      <c r="K46" s="16">
        <v>23.7</v>
      </c>
      <c r="L46" s="15">
        <v>0.99</v>
      </c>
      <c r="M46" s="16">
        <v>32.299999999999997</v>
      </c>
      <c r="N46" s="16">
        <v>20.100000000000001</v>
      </c>
      <c r="O46" s="16">
        <v>12.2</v>
      </c>
      <c r="P46" s="15">
        <v>0.3</v>
      </c>
      <c r="Q46" s="4"/>
      <c r="R46" s="4"/>
      <c r="S46" s="4"/>
      <c r="T46" s="8"/>
    </row>
    <row r="47" spans="1:87" s="5" customFormat="1" ht="11.95" customHeight="1" x14ac:dyDescent="0.3">
      <c r="A47" s="10" t="s">
        <v>165</v>
      </c>
      <c r="B47" s="10" t="s">
        <v>438</v>
      </c>
      <c r="C47" s="12">
        <v>13.4</v>
      </c>
      <c r="D47" s="13" t="s">
        <v>409</v>
      </c>
      <c r="E47" s="14" t="s">
        <v>469</v>
      </c>
      <c r="F47" s="15">
        <v>2.7</v>
      </c>
      <c r="G47" s="15">
        <v>2.06</v>
      </c>
      <c r="H47" s="15">
        <v>1.71</v>
      </c>
      <c r="I47" s="16">
        <v>36.700000000000003</v>
      </c>
      <c r="J47" s="15">
        <v>0.57999999999999996</v>
      </c>
      <c r="K47" s="16">
        <v>20.8</v>
      </c>
      <c r="L47" s="15">
        <v>0.97</v>
      </c>
      <c r="M47" s="16">
        <v>31.9</v>
      </c>
      <c r="N47" s="16">
        <v>19.399999999999999</v>
      </c>
      <c r="O47" s="16">
        <v>12.5</v>
      </c>
      <c r="P47" s="15">
        <v>0.11</v>
      </c>
      <c r="Q47" s="4"/>
      <c r="R47" s="4"/>
      <c r="S47" s="4"/>
      <c r="T47" s="8"/>
    </row>
    <row r="48" spans="1:87" s="5" customFormat="1" ht="11.95" customHeight="1" x14ac:dyDescent="0.3">
      <c r="A48" s="10" t="s">
        <v>186</v>
      </c>
      <c r="B48" s="10" t="s">
        <v>440</v>
      </c>
      <c r="C48" s="12">
        <v>8.4</v>
      </c>
      <c r="D48" s="13" t="s">
        <v>409</v>
      </c>
      <c r="E48" s="14" t="s">
        <v>469</v>
      </c>
      <c r="F48" s="24"/>
      <c r="G48" s="24"/>
    </row>
    <row r="49" spans="1:20" s="5" customFormat="1" ht="11.95" customHeight="1" x14ac:dyDescent="0.3">
      <c r="A49" s="10" t="s">
        <v>188</v>
      </c>
      <c r="B49" s="10" t="s">
        <v>440</v>
      </c>
      <c r="C49" s="12">
        <v>9.4</v>
      </c>
      <c r="D49" s="13" t="s">
        <v>409</v>
      </c>
      <c r="E49" s="14" t="s">
        <v>469</v>
      </c>
      <c r="F49" s="24"/>
      <c r="G49" s="24"/>
    </row>
    <row r="50" spans="1:20" s="5" customFormat="1" ht="11.95" customHeight="1" x14ac:dyDescent="0.3">
      <c r="A50" s="10" t="s">
        <v>197</v>
      </c>
      <c r="B50" s="10" t="s">
        <v>441</v>
      </c>
      <c r="C50" s="12">
        <v>9.4</v>
      </c>
      <c r="D50" s="13" t="s">
        <v>409</v>
      </c>
      <c r="E50" s="14" t="s">
        <v>469</v>
      </c>
      <c r="F50" s="15">
        <v>2.68</v>
      </c>
      <c r="G50" s="15">
        <v>2.0299999999999998</v>
      </c>
      <c r="H50" s="15">
        <v>1.65</v>
      </c>
      <c r="I50" s="16">
        <v>38.5</v>
      </c>
      <c r="J50" s="15">
        <v>0.63</v>
      </c>
      <c r="K50" s="16">
        <v>23.3</v>
      </c>
      <c r="L50" s="15">
        <v>1</v>
      </c>
      <c r="M50" s="16">
        <v>37.5</v>
      </c>
      <c r="N50" s="16">
        <v>21.7</v>
      </c>
      <c r="O50" s="16">
        <v>15.8</v>
      </c>
      <c r="P50" s="15">
        <v>0.1</v>
      </c>
      <c r="Q50" s="4"/>
      <c r="R50" s="4"/>
      <c r="S50" s="4"/>
      <c r="T50" s="8"/>
    </row>
    <row r="51" spans="1:20" s="5" customFormat="1" ht="11.95" customHeight="1" x14ac:dyDescent="0.3">
      <c r="A51" s="10" t="s">
        <v>228</v>
      </c>
      <c r="B51" s="10" t="s">
        <v>443</v>
      </c>
      <c r="C51" s="12">
        <v>6.4</v>
      </c>
      <c r="D51" s="13" t="s">
        <v>409</v>
      </c>
      <c r="E51" s="14" t="s">
        <v>469</v>
      </c>
      <c r="F51" s="24"/>
      <c r="G51" s="24"/>
    </row>
    <row r="52" spans="1:20" s="5" customFormat="1" ht="11.95" customHeight="1" x14ac:dyDescent="0.3">
      <c r="A52" s="10" t="s">
        <v>233</v>
      </c>
      <c r="B52" s="10" t="s">
        <v>443</v>
      </c>
      <c r="C52" s="12">
        <v>9.8000000000000007</v>
      </c>
      <c r="D52" s="13" t="s">
        <v>409</v>
      </c>
      <c r="E52" s="14" t="s">
        <v>469</v>
      </c>
      <c r="F52" s="24"/>
      <c r="G52" s="24"/>
    </row>
    <row r="53" spans="1:20" s="5" customFormat="1" ht="11.95" customHeight="1" x14ac:dyDescent="0.3">
      <c r="A53" s="10" t="s">
        <v>286</v>
      </c>
      <c r="B53" s="10" t="s">
        <v>447</v>
      </c>
      <c r="C53" s="12">
        <v>1.8</v>
      </c>
      <c r="D53" s="13" t="s">
        <v>409</v>
      </c>
      <c r="E53" s="14" t="s">
        <v>469</v>
      </c>
    </row>
    <row r="54" spans="1:20" s="5" customFormat="1" ht="11.95" customHeight="1" x14ac:dyDescent="0.3">
      <c r="A54" s="10" t="s">
        <v>287</v>
      </c>
      <c r="B54" s="10" t="s">
        <v>447</v>
      </c>
      <c r="C54" s="12">
        <v>3.8</v>
      </c>
      <c r="D54" s="13" t="s">
        <v>409</v>
      </c>
      <c r="E54" s="14" t="s">
        <v>469</v>
      </c>
    </row>
    <row r="55" spans="1:20" s="5" customFormat="1" ht="11.95" customHeight="1" x14ac:dyDescent="0.3">
      <c r="A55" s="10" t="s">
        <v>293</v>
      </c>
      <c r="B55" s="10" t="s">
        <v>447</v>
      </c>
      <c r="C55" s="12">
        <v>12.8</v>
      </c>
      <c r="D55" s="13" t="s">
        <v>415</v>
      </c>
      <c r="E55" s="14" t="s">
        <v>469</v>
      </c>
    </row>
    <row r="56" spans="1:20" s="5" customFormat="1" ht="11.95" customHeight="1" x14ac:dyDescent="0.3">
      <c r="A56" s="10" t="s">
        <v>295</v>
      </c>
      <c r="B56" s="10" t="s">
        <v>447</v>
      </c>
      <c r="C56" s="12">
        <v>14.4</v>
      </c>
      <c r="D56" s="13" t="s">
        <v>415</v>
      </c>
      <c r="E56" s="14" t="s">
        <v>469</v>
      </c>
    </row>
    <row r="57" spans="1:20" s="5" customFormat="1" ht="11.95" customHeight="1" x14ac:dyDescent="0.3">
      <c r="A57" s="10" t="s">
        <v>303</v>
      </c>
      <c r="B57" s="10" t="s">
        <v>448</v>
      </c>
      <c r="C57" s="12">
        <v>2.8</v>
      </c>
      <c r="D57" s="13" t="s">
        <v>415</v>
      </c>
      <c r="E57" s="14" t="s">
        <v>469</v>
      </c>
    </row>
    <row r="58" spans="1:20" s="5" customFormat="1" ht="11.95" customHeight="1" x14ac:dyDescent="0.3">
      <c r="A58" s="10" t="s">
        <v>310</v>
      </c>
      <c r="B58" s="10" t="s">
        <v>449</v>
      </c>
      <c r="C58" s="12">
        <v>2.8</v>
      </c>
      <c r="D58" s="13" t="s">
        <v>409</v>
      </c>
      <c r="E58" s="14" t="s">
        <v>469</v>
      </c>
    </row>
    <row r="59" spans="1:20" s="5" customFormat="1" ht="11.95" customHeight="1" x14ac:dyDescent="0.3">
      <c r="A59" s="10" t="s">
        <v>311</v>
      </c>
      <c r="B59" s="10" t="s">
        <v>449</v>
      </c>
      <c r="C59" s="12">
        <v>4.8</v>
      </c>
      <c r="D59" s="13" t="s">
        <v>409</v>
      </c>
      <c r="E59" s="14" t="s">
        <v>469</v>
      </c>
    </row>
    <row r="60" spans="1:20" s="5" customFormat="1" ht="11.95" customHeight="1" x14ac:dyDescent="0.3">
      <c r="A60" s="10" t="s">
        <v>345</v>
      </c>
      <c r="B60" s="10" t="s">
        <v>451</v>
      </c>
      <c r="C60" s="12">
        <v>13.4</v>
      </c>
      <c r="D60" s="13" t="s">
        <v>409</v>
      </c>
      <c r="E60" s="14" t="s">
        <v>469</v>
      </c>
    </row>
    <row r="61" spans="1:20" s="5" customFormat="1" ht="11.95" customHeight="1" x14ac:dyDescent="0.3">
      <c r="A61" s="10" t="s">
        <v>365</v>
      </c>
      <c r="B61" s="10" t="s">
        <v>452</v>
      </c>
      <c r="C61" s="12">
        <v>6.4</v>
      </c>
      <c r="D61" s="13" t="s">
        <v>409</v>
      </c>
      <c r="E61" s="14" t="s">
        <v>469</v>
      </c>
    </row>
    <row r="62" spans="1:20" s="5" customFormat="1" ht="11.95" customHeight="1" x14ac:dyDescent="0.3">
      <c r="A62" s="10" t="s">
        <v>379</v>
      </c>
      <c r="B62" s="10" t="s">
        <v>453</v>
      </c>
      <c r="C62" s="12">
        <v>2.8</v>
      </c>
      <c r="D62" s="13" t="s">
        <v>415</v>
      </c>
      <c r="E62" s="14" t="s">
        <v>469</v>
      </c>
    </row>
    <row r="63" spans="1:20" s="5" customFormat="1" ht="11.95" customHeight="1" x14ac:dyDescent="0.3">
      <c r="A63" s="10" t="s">
        <v>380</v>
      </c>
      <c r="B63" s="10" t="s">
        <v>453</v>
      </c>
      <c r="C63" s="12">
        <v>5.8</v>
      </c>
      <c r="D63" s="13" t="s">
        <v>409</v>
      </c>
      <c r="E63" s="14" t="s">
        <v>469</v>
      </c>
      <c r="F63" s="15">
        <v>2.69</v>
      </c>
      <c r="G63" s="15">
        <v>2.04</v>
      </c>
      <c r="H63" s="15">
        <v>1.68</v>
      </c>
      <c r="I63" s="16">
        <v>37.700000000000003</v>
      </c>
      <c r="J63" s="15">
        <v>0.61</v>
      </c>
      <c r="K63" s="16">
        <v>22.1</v>
      </c>
      <c r="L63" s="15">
        <v>0.98</v>
      </c>
      <c r="M63" s="16">
        <v>33.6</v>
      </c>
      <c r="N63" s="16">
        <v>20.399999999999999</v>
      </c>
      <c r="O63" s="16">
        <v>13.2</v>
      </c>
      <c r="P63" s="15">
        <v>0.13</v>
      </c>
      <c r="Q63" s="4"/>
      <c r="R63" s="4"/>
      <c r="S63" s="4"/>
      <c r="T63" s="8"/>
    </row>
    <row r="64" spans="1:20" s="5" customFormat="1" ht="11.95" customHeight="1" x14ac:dyDescent="0.3">
      <c r="A64" s="10" t="s">
        <v>391</v>
      </c>
      <c r="B64" s="10" t="s">
        <v>454</v>
      </c>
      <c r="C64" s="12">
        <v>5.8</v>
      </c>
      <c r="D64" s="13" t="s">
        <v>409</v>
      </c>
      <c r="E64" s="14" t="s">
        <v>469</v>
      </c>
    </row>
    <row r="65" spans="1:87" s="5" customFormat="1" ht="11.95" customHeight="1" x14ac:dyDescent="0.3">
      <c r="A65" s="10" t="s">
        <v>392</v>
      </c>
      <c r="B65" s="10" t="s">
        <v>454</v>
      </c>
      <c r="C65" s="12">
        <v>6.8</v>
      </c>
      <c r="D65" s="13" t="s">
        <v>409</v>
      </c>
      <c r="E65" s="14" t="s">
        <v>469</v>
      </c>
      <c r="F65" s="15">
        <v>2.71</v>
      </c>
      <c r="G65" s="15">
        <v>2.08</v>
      </c>
      <c r="H65" s="15">
        <v>1.72</v>
      </c>
      <c r="I65" s="16">
        <v>36.4</v>
      </c>
      <c r="J65" s="15">
        <v>0.56999999999999995</v>
      </c>
      <c r="K65" s="16">
        <v>20.5</v>
      </c>
      <c r="L65" s="15">
        <v>0.97</v>
      </c>
      <c r="M65" s="16">
        <v>36</v>
      </c>
      <c r="N65" s="16">
        <v>20.100000000000001</v>
      </c>
      <c r="O65" s="16">
        <v>15.9</v>
      </c>
      <c r="P65" s="15">
        <v>0.02</v>
      </c>
      <c r="Q65" s="4"/>
      <c r="R65" s="4"/>
      <c r="S65" s="4"/>
      <c r="T65" s="8"/>
    </row>
    <row r="66" spans="1:87" s="5" customFormat="1" ht="11.95" customHeight="1" x14ac:dyDescent="0.3">
      <c r="A66" s="10" t="s">
        <v>394</v>
      </c>
      <c r="B66" s="10" t="s">
        <v>454</v>
      </c>
      <c r="C66" s="12">
        <v>8.8000000000000007</v>
      </c>
      <c r="D66" s="13" t="s">
        <v>409</v>
      </c>
      <c r="E66" s="14" t="s">
        <v>469</v>
      </c>
    </row>
    <row r="67" spans="1:87" s="5" customFormat="1" ht="11.95" customHeight="1" x14ac:dyDescent="0.3">
      <c r="A67" s="10" t="s">
        <v>395</v>
      </c>
      <c r="B67" s="10" t="s">
        <v>454</v>
      </c>
      <c r="C67" s="12">
        <v>9.8000000000000007</v>
      </c>
      <c r="D67" s="13" t="s">
        <v>409</v>
      </c>
      <c r="E67" s="14" t="s">
        <v>469</v>
      </c>
    </row>
    <row r="68" spans="1:87" s="5" customFormat="1" ht="11.95" customHeight="1" x14ac:dyDescent="0.3">
      <c r="A68" s="10" t="s">
        <v>397</v>
      </c>
      <c r="B68" s="10" t="s">
        <v>454</v>
      </c>
      <c r="C68" s="12">
        <v>11.4</v>
      </c>
      <c r="D68" s="13" t="s">
        <v>409</v>
      </c>
      <c r="E68" s="14" t="s">
        <v>469</v>
      </c>
    </row>
    <row r="69" spans="1:87" s="5" customFormat="1" ht="11.95" customHeight="1" x14ac:dyDescent="0.3">
      <c r="A69" s="10" t="s">
        <v>108</v>
      </c>
      <c r="B69" s="11">
        <v>3</v>
      </c>
      <c r="C69" s="12">
        <v>6.8</v>
      </c>
      <c r="D69" s="13" t="s">
        <v>412</v>
      </c>
      <c r="E69" s="14" t="s">
        <v>467</v>
      </c>
      <c r="F69" s="15">
        <v>2.71</v>
      </c>
      <c r="G69" s="15">
        <v>1.84</v>
      </c>
      <c r="H69" s="15">
        <v>1.34</v>
      </c>
      <c r="I69" s="16">
        <v>50.4</v>
      </c>
      <c r="J69" s="15">
        <v>1.02</v>
      </c>
      <c r="K69" s="16">
        <v>36.799999999999997</v>
      </c>
      <c r="L69" s="15">
        <v>0.98</v>
      </c>
      <c r="M69" s="16">
        <v>52.4</v>
      </c>
      <c r="N69" s="16">
        <v>27.5</v>
      </c>
      <c r="O69" s="16">
        <v>24.9</v>
      </c>
      <c r="P69" s="15">
        <v>0.37</v>
      </c>
      <c r="Q69" s="4"/>
      <c r="R69" s="4"/>
      <c r="S69" s="4"/>
      <c r="T69" s="8"/>
      <c r="BB69" s="5">
        <v>2.71</v>
      </c>
      <c r="BC69" s="5">
        <v>1.74</v>
      </c>
      <c r="BD69" s="5">
        <v>1.2</v>
      </c>
      <c r="BE69" s="5">
        <v>55.7</v>
      </c>
      <c r="BF69" s="5">
        <v>1.26</v>
      </c>
      <c r="BG69" s="5">
        <v>44.8</v>
      </c>
      <c r="BH69" s="5">
        <v>0.97</v>
      </c>
      <c r="BI69" s="5">
        <v>52.4</v>
      </c>
      <c r="BJ69" s="5">
        <v>27.5</v>
      </c>
      <c r="BK69" s="5">
        <v>24.9</v>
      </c>
      <c r="BL69" s="5">
        <v>0.69</v>
      </c>
      <c r="BR69" s="5">
        <v>2.71</v>
      </c>
      <c r="BS69" s="5">
        <v>1.76</v>
      </c>
      <c r="BT69" s="5">
        <v>1.21</v>
      </c>
      <c r="BU69" s="5">
        <v>55.2</v>
      </c>
      <c r="BV69" s="5">
        <v>1.23</v>
      </c>
      <c r="BW69" s="5">
        <v>45</v>
      </c>
      <c r="BX69" s="5">
        <v>0.99</v>
      </c>
      <c r="BY69" s="5">
        <v>52.4</v>
      </c>
      <c r="BZ69" s="5">
        <v>27.5</v>
      </c>
      <c r="CA69" s="5">
        <v>24.9</v>
      </c>
      <c r="CB69" s="5">
        <v>0.7</v>
      </c>
      <c r="CH69" s="2">
        <v>0.72</v>
      </c>
      <c r="CI69" s="2">
        <v>1.2E-2</v>
      </c>
    </row>
    <row r="70" spans="1:87" s="5" customFormat="1" ht="11.95" customHeight="1" x14ac:dyDescent="0.3">
      <c r="A70" s="10" t="s">
        <v>160</v>
      </c>
      <c r="B70" s="11">
        <v>6</v>
      </c>
      <c r="C70" s="12">
        <v>8.4</v>
      </c>
      <c r="D70" s="13" t="s">
        <v>412</v>
      </c>
      <c r="E70" s="14" t="s">
        <v>467</v>
      </c>
      <c r="F70" s="15">
        <v>2.73</v>
      </c>
      <c r="G70" s="15">
        <v>1.86</v>
      </c>
      <c r="H70" s="15">
        <v>1.36</v>
      </c>
      <c r="I70" s="16">
        <v>50.1</v>
      </c>
      <c r="J70" s="15">
        <v>1.01</v>
      </c>
      <c r="K70" s="16">
        <v>36.799999999999997</v>
      </c>
      <c r="L70" s="15">
        <v>1</v>
      </c>
      <c r="M70" s="16">
        <v>53.7</v>
      </c>
      <c r="N70" s="16">
        <v>27.6</v>
      </c>
      <c r="O70" s="16">
        <v>26.1</v>
      </c>
      <c r="P70" s="15">
        <v>0.35</v>
      </c>
      <c r="Q70" s="4"/>
      <c r="R70" s="4"/>
      <c r="S70" s="4"/>
      <c r="T70" s="8"/>
      <c r="BB70" s="5">
        <v>2.73</v>
      </c>
      <c r="BC70" s="5">
        <v>1.74</v>
      </c>
      <c r="BD70" s="5">
        <v>1.19</v>
      </c>
      <c r="BE70" s="5">
        <v>56.4</v>
      </c>
      <c r="BF70" s="5">
        <v>1.29</v>
      </c>
      <c r="BG70" s="5">
        <v>46.1</v>
      </c>
      <c r="BH70" s="5">
        <v>0.97</v>
      </c>
      <c r="BI70" s="5">
        <v>53.7</v>
      </c>
      <c r="BJ70" s="5">
        <v>27.6</v>
      </c>
      <c r="BK70" s="5">
        <v>26.1</v>
      </c>
      <c r="BL70" s="5">
        <v>0.71</v>
      </c>
      <c r="BR70" s="5">
        <v>2.73</v>
      </c>
      <c r="BS70" s="5">
        <v>1.74</v>
      </c>
      <c r="BT70" s="5">
        <v>1.18</v>
      </c>
      <c r="BU70" s="5">
        <v>56.9</v>
      </c>
      <c r="BV70" s="5">
        <v>1.32</v>
      </c>
      <c r="BW70" s="5">
        <v>47.5</v>
      </c>
      <c r="BX70" s="5">
        <v>0.98</v>
      </c>
      <c r="BY70" s="5">
        <v>53.7</v>
      </c>
      <c r="BZ70" s="5">
        <v>27.6</v>
      </c>
      <c r="CA70" s="5">
        <v>26.1</v>
      </c>
      <c r="CB70" s="5">
        <v>0.76</v>
      </c>
      <c r="CH70" s="2">
        <v>0.59</v>
      </c>
      <c r="CI70" s="2">
        <v>1.2E-2</v>
      </c>
    </row>
    <row r="71" spans="1:87" s="5" customFormat="1" ht="11.95" customHeight="1" x14ac:dyDescent="0.3">
      <c r="A71" s="10" t="s">
        <v>183</v>
      </c>
      <c r="B71" s="11">
        <v>8</v>
      </c>
      <c r="C71" s="12">
        <v>6.8</v>
      </c>
      <c r="D71" s="13" t="s">
        <v>413</v>
      </c>
      <c r="E71" s="14" t="s">
        <v>467</v>
      </c>
      <c r="F71" s="15">
        <v>2.72</v>
      </c>
      <c r="G71" s="15">
        <v>2.0499999999999998</v>
      </c>
      <c r="H71" s="15">
        <v>1.67</v>
      </c>
      <c r="I71" s="16">
        <v>38.799999999999997</v>
      </c>
      <c r="J71" s="15">
        <v>0.63</v>
      </c>
      <c r="K71" s="16">
        <v>23</v>
      </c>
      <c r="L71" s="15">
        <v>0.99</v>
      </c>
      <c r="M71" s="16">
        <v>27.8</v>
      </c>
      <c r="N71" s="16">
        <v>18.5</v>
      </c>
      <c r="O71" s="16">
        <v>9.3000000000000007</v>
      </c>
      <c r="P71" s="15">
        <v>0.49</v>
      </c>
      <c r="Q71" s="4"/>
      <c r="R71" s="4"/>
      <c r="S71" s="4"/>
      <c r="T71" s="8"/>
      <c r="BB71" s="5">
        <v>2.72</v>
      </c>
      <c r="BC71" s="5">
        <v>1.99</v>
      </c>
      <c r="BD71" s="5">
        <v>1.57</v>
      </c>
      <c r="BE71" s="5">
        <v>42.3</v>
      </c>
      <c r="BF71" s="5">
        <v>0.73</v>
      </c>
      <c r="BG71" s="5">
        <v>26.9</v>
      </c>
      <c r="BH71" s="5">
        <v>1</v>
      </c>
      <c r="BI71" s="5">
        <v>27.8</v>
      </c>
      <c r="BJ71" s="5">
        <v>18.5</v>
      </c>
      <c r="BK71" s="5">
        <v>9.3000000000000007</v>
      </c>
      <c r="BL71" s="5">
        <v>0.9</v>
      </c>
      <c r="BR71" s="5">
        <v>2.72</v>
      </c>
      <c r="BS71" s="5">
        <v>1.97</v>
      </c>
      <c r="BT71" s="5">
        <v>1.54</v>
      </c>
      <c r="BU71" s="5">
        <v>43.3</v>
      </c>
      <c r="BV71" s="5">
        <v>0.76</v>
      </c>
      <c r="BW71" s="5">
        <v>27.5</v>
      </c>
      <c r="BX71" s="5">
        <v>0.98</v>
      </c>
      <c r="BY71" s="5">
        <v>27.8</v>
      </c>
      <c r="BZ71" s="5">
        <v>18.5</v>
      </c>
      <c r="CA71" s="5">
        <v>9.3000000000000007</v>
      </c>
      <c r="CB71" s="5">
        <v>0.97</v>
      </c>
      <c r="CH71" s="2">
        <v>0.75</v>
      </c>
      <c r="CI71" s="2">
        <v>0.01</v>
      </c>
    </row>
    <row r="72" spans="1:87" s="5" customFormat="1" ht="11.95" customHeight="1" x14ac:dyDescent="0.3">
      <c r="A72" s="10" t="s">
        <v>184</v>
      </c>
      <c r="B72" s="11">
        <v>8</v>
      </c>
      <c r="C72" s="12">
        <v>7.4</v>
      </c>
      <c r="D72" s="13" t="s">
        <v>413</v>
      </c>
      <c r="E72" s="14" t="s">
        <v>467</v>
      </c>
      <c r="F72" s="15">
        <v>2.71</v>
      </c>
      <c r="G72" s="15">
        <v>2.0699999999999998</v>
      </c>
      <c r="H72" s="15">
        <v>1.69</v>
      </c>
      <c r="I72" s="16">
        <v>37.6</v>
      </c>
      <c r="J72" s="15">
        <v>0.6</v>
      </c>
      <c r="K72" s="16">
        <v>22.2</v>
      </c>
      <c r="L72" s="15">
        <v>1</v>
      </c>
      <c r="M72" s="16">
        <v>26</v>
      </c>
      <c r="N72" s="16">
        <v>17.600000000000001</v>
      </c>
      <c r="O72" s="16">
        <v>8.4</v>
      </c>
      <c r="P72" s="15">
        <v>0.55000000000000004</v>
      </c>
      <c r="Q72" s="4"/>
      <c r="R72" s="4"/>
      <c r="S72" s="4"/>
      <c r="T72" s="8"/>
      <c r="BB72" s="5">
        <v>2.71</v>
      </c>
      <c r="BC72" s="5">
        <v>1.98</v>
      </c>
      <c r="BD72" s="5">
        <v>1.57</v>
      </c>
      <c r="BE72" s="5">
        <v>42</v>
      </c>
      <c r="BF72" s="5">
        <v>0.72</v>
      </c>
      <c r="BG72" s="5">
        <v>26</v>
      </c>
      <c r="BH72" s="5">
        <v>0.97</v>
      </c>
      <c r="BI72" s="5">
        <v>26</v>
      </c>
      <c r="BJ72" s="5">
        <v>17.600000000000001</v>
      </c>
      <c r="BK72" s="5">
        <v>8.4</v>
      </c>
      <c r="BL72" s="5">
        <v>1</v>
      </c>
      <c r="BR72" s="5">
        <v>2.71</v>
      </c>
      <c r="BS72" s="5">
        <v>1.98</v>
      </c>
      <c r="BT72" s="5">
        <v>1.57</v>
      </c>
      <c r="BU72" s="5">
        <v>42.1</v>
      </c>
      <c r="BV72" s="5">
        <v>0.73</v>
      </c>
      <c r="BW72" s="5">
        <v>26.4</v>
      </c>
      <c r="BX72" s="5">
        <v>0.98</v>
      </c>
      <c r="BY72" s="5">
        <v>26</v>
      </c>
      <c r="BZ72" s="5">
        <v>17.600000000000001</v>
      </c>
      <c r="CA72" s="5">
        <v>8.4</v>
      </c>
      <c r="CB72" s="5">
        <v>1.05</v>
      </c>
      <c r="CH72" s="2">
        <v>0.62</v>
      </c>
      <c r="CI72" s="2">
        <v>0.01</v>
      </c>
    </row>
    <row r="73" spans="1:87" s="5" customFormat="1" ht="11.95" customHeight="1" x14ac:dyDescent="0.3">
      <c r="A73" s="10" t="s">
        <v>207</v>
      </c>
      <c r="B73" s="11">
        <v>10</v>
      </c>
      <c r="C73" s="12">
        <v>0.8</v>
      </c>
      <c r="D73" s="13" t="s">
        <v>413</v>
      </c>
      <c r="E73" s="14" t="s">
        <v>467</v>
      </c>
      <c r="F73" s="15">
        <v>2.68</v>
      </c>
      <c r="G73" s="15">
        <v>1.93</v>
      </c>
      <c r="H73" s="15">
        <v>1.49</v>
      </c>
      <c r="I73" s="16">
        <v>44.6</v>
      </c>
      <c r="J73" s="15">
        <v>0.8</v>
      </c>
      <c r="K73" s="16">
        <v>29.7</v>
      </c>
      <c r="L73" s="15">
        <v>0.99</v>
      </c>
      <c r="M73" s="16">
        <v>35.5</v>
      </c>
      <c r="N73" s="16">
        <v>22.4</v>
      </c>
      <c r="O73" s="16">
        <v>13.1</v>
      </c>
      <c r="P73" s="15">
        <v>0.56000000000000005</v>
      </c>
      <c r="Q73" s="4"/>
      <c r="R73" s="4">
        <v>9.8000000000000007</v>
      </c>
      <c r="S73" s="2">
        <v>9.8000000000000007</v>
      </c>
      <c r="T73" s="3">
        <v>0.38</v>
      </c>
      <c r="U73" s="2">
        <v>2.8000000000000001E-2</v>
      </c>
      <c r="V73" s="2">
        <v>2.68</v>
      </c>
      <c r="W73" s="2">
        <v>1.9</v>
      </c>
      <c r="X73" s="2">
        <v>1.44</v>
      </c>
      <c r="Y73" s="2">
        <v>46.2</v>
      </c>
      <c r="Z73" s="2">
        <v>0.86</v>
      </c>
      <c r="AA73" s="2">
        <v>31.7</v>
      </c>
      <c r="AB73" s="2">
        <v>0.99</v>
      </c>
      <c r="AC73" s="2">
        <v>35.5</v>
      </c>
      <c r="AD73" s="2">
        <v>22.4</v>
      </c>
      <c r="AE73" s="2">
        <v>13.1</v>
      </c>
      <c r="AF73" s="2">
        <v>0.71</v>
      </c>
      <c r="AG73" s="2"/>
      <c r="AH73" s="3">
        <v>7.4</v>
      </c>
      <c r="AI73" s="2">
        <v>7.9</v>
      </c>
      <c r="AJ73" s="3">
        <v>0.37</v>
      </c>
      <c r="AK73" s="2">
        <v>3.1E-2</v>
      </c>
      <c r="AL73" s="5">
        <v>2.68</v>
      </c>
      <c r="AM73" s="5">
        <v>1.87</v>
      </c>
      <c r="AN73" s="5">
        <v>1.41</v>
      </c>
      <c r="AO73" s="5">
        <v>47.4</v>
      </c>
      <c r="AP73" s="5">
        <v>0.9</v>
      </c>
      <c r="AQ73" s="5">
        <v>32.700000000000003</v>
      </c>
      <c r="AR73" s="5">
        <v>0.97</v>
      </c>
      <c r="AS73" s="5">
        <v>35.5</v>
      </c>
      <c r="AT73" s="5">
        <v>22.4</v>
      </c>
      <c r="AU73" s="5">
        <v>13.1</v>
      </c>
      <c r="AV73" s="5">
        <v>0.79</v>
      </c>
      <c r="AX73" s="22">
        <v>2.8</v>
      </c>
      <c r="AY73" s="22">
        <v>3.1</v>
      </c>
      <c r="AZ73" s="22">
        <v>0.45</v>
      </c>
      <c r="BA73" s="5">
        <v>1.6E-2</v>
      </c>
      <c r="BB73" s="2">
        <v>2.68</v>
      </c>
      <c r="BC73" s="2">
        <v>1.86</v>
      </c>
      <c r="BD73" s="2">
        <v>1.38</v>
      </c>
      <c r="BE73" s="2">
        <v>48.4</v>
      </c>
      <c r="BF73" s="2">
        <v>0.94</v>
      </c>
      <c r="BG73" s="2">
        <v>34.5</v>
      </c>
      <c r="BH73" s="2">
        <v>0.99</v>
      </c>
      <c r="BI73" s="2">
        <v>35.5</v>
      </c>
      <c r="BJ73" s="2">
        <v>22.4</v>
      </c>
      <c r="BK73" s="2">
        <v>13.1</v>
      </c>
      <c r="BL73" s="2">
        <v>0.92</v>
      </c>
      <c r="BN73" s="22">
        <v>2.8</v>
      </c>
      <c r="BO73" s="22">
        <v>3.3</v>
      </c>
      <c r="BP73" s="22">
        <v>0.42</v>
      </c>
      <c r="BQ73" s="5">
        <v>1.6E-2</v>
      </c>
      <c r="BR73" s="2">
        <v>2.68</v>
      </c>
      <c r="BS73" s="2">
        <v>1.85</v>
      </c>
      <c r="BT73" s="2">
        <v>1.37</v>
      </c>
      <c r="BU73" s="2">
        <v>49</v>
      </c>
      <c r="BV73" s="2">
        <v>0.96</v>
      </c>
      <c r="BW73" s="2">
        <v>35.1</v>
      </c>
      <c r="BX73" s="2">
        <v>0.98</v>
      </c>
      <c r="BY73" s="2">
        <v>35.5</v>
      </c>
      <c r="BZ73" s="2">
        <v>22.4</v>
      </c>
      <c r="CA73" s="2">
        <v>13.1</v>
      </c>
      <c r="CB73" s="2">
        <v>0.97</v>
      </c>
      <c r="CC73" s="2"/>
      <c r="CD73" s="2">
        <v>1.8</v>
      </c>
      <c r="CE73" s="2">
        <v>1.9</v>
      </c>
      <c r="CF73" s="3">
        <v>0.43</v>
      </c>
      <c r="CG73" s="2">
        <v>1.4E-2</v>
      </c>
      <c r="CH73" s="9"/>
    </row>
    <row r="74" spans="1:87" s="5" customFormat="1" ht="11.95" customHeight="1" x14ac:dyDescent="0.3">
      <c r="A74" s="10" t="s">
        <v>225</v>
      </c>
      <c r="B74" s="11">
        <v>11</v>
      </c>
      <c r="C74" s="12">
        <v>4.8</v>
      </c>
      <c r="D74" s="13" t="s">
        <v>413</v>
      </c>
      <c r="E74" s="14" t="s">
        <v>467</v>
      </c>
      <c r="F74" s="15">
        <v>2.71</v>
      </c>
      <c r="G74" s="15">
        <v>1.89</v>
      </c>
      <c r="H74" s="15">
        <v>1.42</v>
      </c>
      <c r="I74" s="16">
        <v>47.4</v>
      </c>
      <c r="J74" s="15">
        <v>0.9</v>
      </c>
      <c r="K74" s="16">
        <v>32.9</v>
      </c>
      <c r="L74" s="15">
        <v>0.99</v>
      </c>
      <c r="M74" s="16">
        <v>40.5</v>
      </c>
      <c r="N74" s="16">
        <v>24.4</v>
      </c>
      <c r="O74" s="16">
        <v>16.100000000000001</v>
      </c>
      <c r="P74" s="15">
        <v>0.53</v>
      </c>
      <c r="Q74" s="4"/>
      <c r="R74" s="4">
        <v>9.1</v>
      </c>
      <c r="S74" s="2">
        <v>9.1</v>
      </c>
      <c r="T74" s="3">
        <v>0.35</v>
      </c>
      <c r="U74" s="2">
        <v>4.2999999999999997E-2</v>
      </c>
      <c r="V74" s="2">
        <v>2.71</v>
      </c>
      <c r="W74" s="2">
        <v>1.86</v>
      </c>
      <c r="X74" s="2">
        <v>1.36</v>
      </c>
      <c r="Y74" s="2">
        <v>49.7</v>
      </c>
      <c r="Z74" s="2">
        <v>0.99</v>
      </c>
      <c r="AA74" s="2">
        <v>36.4</v>
      </c>
      <c r="AB74" s="2">
        <v>1</v>
      </c>
      <c r="AC74" s="2">
        <v>40.5</v>
      </c>
      <c r="AD74" s="2">
        <v>24.4</v>
      </c>
      <c r="AE74" s="2">
        <v>16.100000000000001</v>
      </c>
      <c r="AF74" s="2">
        <v>0.75</v>
      </c>
      <c r="AG74" s="2"/>
      <c r="AH74" s="3">
        <v>6</v>
      </c>
      <c r="AI74" s="2">
        <v>6.2</v>
      </c>
      <c r="AJ74" s="3">
        <v>0.34</v>
      </c>
      <c r="AK74" s="2">
        <v>2.8000000000000001E-2</v>
      </c>
      <c r="AL74" s="5">
        <v>2.71</v>
      </c>
      <c r="AM74" s="5">
        <v>1.82</v>
      </c>
      <c r="AN74" s="5">
        <v>1.33</v>
      </c>
      <c r="AO74" s="5">
        <v>51</v>
      </c>
      <c r="AP74" s="5">
        <v>1.04</v>
      </c>
      <c r="AQ74" s="5">
        <v>37</v>
      </c>
      <c r="AR74" s="5">
        <v>0.96</v>
      </c>
      <c r="AS74" s="5">
        <v>40.5</v>
      </c>
      <c r="AT74" s="5">
        <v>24.4</v>
      </c>
      <c r="AU74" s="5">
        <v>16.100000000000001</v>
      </c>
      <c r="AV74" s="5">
        <v>0.78</v>
      </c>
      <c r="AX74" s="22">
        <v>2.9</v>
      </c>
      <c r="AY74" s="22">
        <v>2.9</v>
      </c>
      <c r="AZ74" s="22">
        <v>0.42</v>
      </c>
      <c r="BA74" s="5">
        <v>1.2E-2</v>
      </c>
      <c r="BB74" s="2">
        <v>2.71</v>
      </c>
      <c r="BC74" s="2">
        <v>1.82</v>
      </c>
      <c r="BD74" s="2">
        <v>1.31</v>
      </c>
      <c r="BE74" s="2">
        <v>51.7</v>
      </c>
      <c r="BF74" s="2">
        <v>1.07</v>
      </c>
      <c r="BG74" s="2">
        <v>39.1</v>
      </c>
      <c r="BH74" s="2">
        <v>0.99</v>
      </c>
      <c r="BI74" s="2">
        <v>40.5</v>
      </c>
      <c r="BJ74" s="2">
        <v>24.4</v>
      </c>
      <c r="BK74" s="2">
        <v>16.100000000000001</v>
      </c>
      <c r="BL74" s="2">
        <v>0.91</v>
      </c>
      <c r="BN74" s="22">
        <v>2.8</v>
      </c>
      <c r="BO74" s="22">
        <v>3</v>
      </c>
      <c r="BP74" s="22">
        <v>0.43</v>
      </c>
      <c r="BQ74" s="5">
        <v>1.2999999999999999E-2</v>
      </c>
      <c r="BR74" s="2">
        <v>2.71</v>
      </c>
      <c r="BS74" s="2">
        <v>1.82</v>
      </c>
      <c r="BT74" s="2">
        <v>1.31</v>
      </c>
      <c r="BU74" s="2">
        <v>51.5</v>
      </c>
      <c r="BV74" s="2">
        <v>1.06</v>
      </c>
      <c r="BW74" s="2">
        <v>38.4</v>
      </c>
      <c r="BX74" s="2">
        <v>0.98</v>
      </c>
      <c r="BY74" s="2">
        <v>40.5</v>
      </c>
      <c r="BZ74" s="2">
        <v>24.4</v>
      </c>
      <c r="CA74" s="2">
        <v>16.100000000000001</v>
      </c>
      <c r="CB74" s="2">
        <v>0.87</v>
      </c>
      <c r="CC74" s="2"/>
      <c r="CD74" s="2">
        <v>2.2999999999999998</v>
      </c>
      <c r="CE74" s="2">
        <v>2.4</v>
      </c>
      <c r="CF74" s="3">
        <v>0.45</v>
      </c>
      <c r="CG74" s="2">
        <v>1.4999999999999999E-2</v>
      </c>
      <c r="CH74" s="9"/>
    </row>
    <row r="75" spans="1:87" s="5" customFormat="1" ht="11.95" customHeight="1" x14ac:dyDescent="0.3">
      <c r="A75" s="10" t="s">
        <v>226</v>
      </c>
      <c r="B75" s="11">
        <v>11</v>
      </c>
      <c r="C75" s="12">
        <v>5.4</v>
      </c>
      <c r="D75" s="13" t="s">
        <v>413</v>
      </c>
      <c r="E75" s="14" t="s">
        <v>467</v>
      </c>
      <c r="F75" s="15">
        <v>2.71</v>
      </c>
      <c r="G75" s="15">
        <v>1.89</v>
      </c>
      <c r="H75" s="15">
        <v>1.42</v>
      </c>
      <c r="I75" s="16">
        <v>47.7</v>
      </c>
      <c r="J75" s="15">
        <v>0.91</v>
      </c>
      <c r="K75" s="16">
        <v>33.700000000000003</v>
      </c>
      <c r="L75" s="15">
        <v>1</v>
      </c>
      <c r="M75" s="16">
        <v>38.799999999999997</v>
      </c>
      <c r="N75" s="16">
        <v>25.7</v>
      </c>
      <c r="O75" s="16">
        <v>13.1</v>
      </c>
      <c r="P75" s="15">
        <v>0.61</v>
      </c>
      <c r="Q75" s="4"/>
      <c r="R75" s="4">
        <v>7.3</v>
      </c>
      <c r="S75" s="2">
        <v>7.3</v>
      </c>
      <c r="T75" s="3">
        <v>0.39</v>
      </c>
      <c r="U75" s="2">
        <v>2.5999999999999999E-2</v>
      </c>
      <c r="V75" s="2">
        <v>2.71</v>
      </c>
      <c r="W75" s="2">
        <v>1.85</v>
      </c>
      <c r="X75" s="2">
        <v>1.36</v>
      </c>
      <c r="Y75" s="2">
        <v>49.8</v>
      </c>
      <c r="Z75" s="2">
        <v>0.99</v>
      </c>
      <c r="AA75" s="2">
        <v>36.1</v>
      </c>
      <c r="AB75" s="2">
        <v>0.98</v>
      </c>
      <c r="AC75" s="2">
        <v>38.799999999999997</v>
      </c>
      <c r="AD75" s="2">
        <v>25.7</v>
      </c>
      <c r="AE75" s="2">
        <v>13.1</v>
      </c>
      <c r="AF75" s="2">
        <v>0.79</v>
      </c>
      <c r="AG75" s="2"/>
      <c r="AH75" s="3">
        <v>4.9000000000000004</v>
      </c>
      <c r="AI75" s="2">
        <v>5.4</v>
      </c>
      <c r="AJ75" s="3">
        <v>0.4</v>
      </c>
      <c r="AK75" s="2">
        <v>0.02</v>
      </c>
      <c r="AL75" s="5">
        <v>2.71</v>
      </c>
      <c r="AM75" s="5">
        <v>1.84</v>
      </c>
      <c r="AN75" s="5">
        <v>1.33</v>
      </c>
      <c r="AO75" s="5">
        <v>50.8</v>
      </c>
      <c r="AP75" s="5">
        <v>1.03</v>
      </c>
      <c r="AQ75" s="5">
        <v>38.1</v>
      </c>
      <c r="AR75" s="5">
        <v>1</v>
      </c>
      <c r="AS75" s="5">
        <v>38.799999999999997</v>
      </c>
      <c r="AT75" s="5">
        <v>25.7</v>
      </c>
      <c r="AU75" s="5">
        <v>13.1</v>
      </c>
      <c r="AV75" s="5">
        <v>0.95</v>
      </c>
      <c r="AX75" s="22">
        <v>1.1000000000000001</v>
      </c>
      <c r="AY75" s="22">
        <v>1.2</v>
      </c>
      <c r="AZ75" s="22">
        <v>0.4</v>
      </c>
      <c r="BA75" s="5">
        <v>1.2999999999999999E-2</v>
      </c>
      <c r="BB75" s="2">
        <v>2.71</v>
      </c>
      <c r="BC75" s="2">
        <v>1.8</v>
      </c>
      <c r="BD75" s="2">
        <v>1.29</v>
      </c>
      <c r="BE75" s="2">
        <v>52.3</v>
      </c>
      <c r="BF75" s="2">
        <v>1.1000000000000001</v>
      </c>
      <c r="BG75" s="2">
        <v>39.299999999999997</v>
      </c>
      <c r="BH75" s="2">
        <v>0.97</v>
      </c>
      <c r="BI75" s="2">
        <v>38.799999999999997</v>
      </c>
      <c r="BJ75" s="2">
        <v>25.7</v>
      </c>
      <c r="BK75" s="2">
        <v>13.1</v>
      </c>
      <c r="BL75" s="2">
        <v>1.04</v>
      </c>
      <c r="BN75" s="22">
        <v>1.1000000000000001</v>
      </c>
      <c r="BO75" s="22">
        <v>1.2</v>
      </c>
      <c r="BP75" s="22">
        <v>0.44</v>
      </c>
      <c r="BQ75" s="5">
        <v>1.2E-2</v>
      </c>
      <c r="BR75" s="2">
        <v>2.71</v>
      </c>
      <c r="BS75" s="2">
        <v>1.81</v>
      </c>
      <c r="BT75" s="2">
        <v>1.29</v>
      </c>
      <c r="BU75" s="2">
        <v>52.4</v>
      </c>
      <c r="BV75" s="2">
        <v>1.1000000000000001</v>
      </c>
      <c r="BW75" s="2">
        <v>40.299999999999997</v>
      </c>
      <c r="BX75" s="2">
        <v>0.99</v>
      </c>
      <c r="BY75" s="2">
        <v>38.799999999999997</v>
      </c>
      <c r="BZ75" s="2">
        <v>25.7</v>
      </c>
      <c r="CA75" s="2">
        <v>13.1</v>
      </c>
      <c r="CB75" s="2">
        <v>1.1100000000000001</v>
      </c>
      <c r="CC75" s="2"/>
      <c r="CD75" s="2">
        <v>0.8</v>
      </c>
      <c r="CE75" s="2">
        <v>1.2</v>
      </c>
      <c r="CF75" s="3">
        <v>0.43</v>
      </c>
      <c r="CG75" s="2">
        <v>0.01</v>
      </c>
      <c r="CH75" s="9"/>
    </row>
    <row r="76" spans="1:87" s="5" customFormat="1" ht="11.95" customHeight="1" x14ac:dyDescent="0.3">
      <c r="A76" s="10" t="s">
        <v>227</v>
      </c>
      <c r="B76" s="11">
        <v>11</v>
      </c>
      <c r="C76" s="12">
        <v>5.8</v>
      </c>
      <c r="D76" s="13" t="s">
        <v>420</v>
      </c>
      <c r="E76" s="14" t="s">
        <v>467</v>
      </c>
      <c r="F76" s="15">
        <v>2.72</v>
      </c>
      <c r="G76" s="15">
        <v>1.9</v>
      </c>
      <c r="H76" s="15">
        <v>1.44</v>
      </c>
      <c r="I76" s="16">
        <v>47.1</v>
      </c>
      <c r="J76" s="15">
        <v>0.89</v>
      </c>
      <c r="K76" s="16">
        <v>32</v>
      </c>
      <c r="L76" s="15">
        <v>0.98</v>
      </c>
      <c r="M76" s="16">
        <v>36.9</v>
      </c>
      <c r="N76" s="16">
        <v>22.6</v>
      </c>
      <c r="O76" s="16">
        <v>14.3</v>
      </c>
      <c r="P76" s="15">
        <v>0.66</v>
      </c>
      <c r="Q76" s="4"/>
      <c r="R76" s="4">
        <v>8.6</v>
      </c>
      <c r="S76" s="2">
        <v>8.6</v>
      </c>
      <c r="T76" s="3">
        <v>0.4</v>
      </c>
      <c r="U76" s="2">
        <v>2.5999999999999999E-2</v>
      </c>
      <c r="V76" s="2">
        <v>2.72</v>
      </c>
      <c r="W76" s="2">
        <v>1.87</v>
      </c>
      <c r="X76" s="2">
        <v>1.4</v>
      </c>
      <c r="Y76" s="2">
        <v>48.5</v>
      </c>
      <c r="Z76" s="2">
        <v>0.94</v>
      </c>
      <c r="AA76" s="2">
        <v>33.6</v>
      </c>
      <c r="AB76" s="2">
        <v>0.97</v>
      </c>
      <c r="AC76" s="2">
        <v>36.9</v>
      </c>
      <c r="AD76" s="2">
        <v>22.6</v>
      </c>
      <c r="AE76" s="2">
        <v>14.3</v>
      </c>
      <c r="AF76" s="2">
        <v>0.77</v>
      </c>
      <c r="AG76" s="2"/>
      <c r="AH76" s="3">
        <v>5.7</v>
      </c>
      <c r="AI76" s="2">
        <v>6</v>
      </c>
      <c r="AJ76" s="3">
        <v>0.42</v>
      </c>
      <c r="AK76" s="2">
        <v>2.1999999999999999E-2</v>
      </c>
      <c r="AL76" s="5">
        <v>2.72</v>
      </c>
      <c r="AM76" s="5">
        <v>1.84</v>
      </c>
      <c r="AN76" s="5">
        <v>1.36</v>
      </c>
      <c r="AO76" s="5">
        <v>50.1</v>
      </c>
      <c r="AP76" s="5">
        <v>1</v>
      </c>
      <c r="AQ76" s="5">
        <v>35.6</v>
      </c>
      <c r="AR76" s="5">
        <v>0.96</v>
      </c>
      <c r="AS76" s="5">
        <v>36.9</v>
      </c>
      <c r="AT76" s="5">
        <v>22.6</v>
      </c>
      <c r="AU76" s="5">
        <v>14.3</v>
      </c>
      <c r="AV76" s="5">
        <v>0.91</v>
      </c>
      <c r="AX76" s="22">
        <v>1.3</v>
      </c>
      <c r="AY76" s="22">
        <v>1.4</v>
      </c>
      <c r="AZ76" s="22">
        <v>0.43</v>
      </c>
      <c r="BA76" s="5">
        <v>1.7999999999999999E-2</v>
      </c>
      <c r="BB76" s="2">
        <v>2.72</v>
      </c>
      <c r="BC76" s="2">
        <v>1.84</v>
      </c>
      <c r="BD76" s="2">
        <v>1.35</v>
      </c>
      <c r="BE76" s="2">
        <v>50.4</v>
      </c>
      <c r="BF76" s="2">
        <v>1.02</v>
      </c>
      <c r="BG76" s="2">
        <v>36.4</v>
      </c>
      <c r="BH76" s="2">
        <v>0.97</v>
      </c>
      <c r="BI76" s="2">
        <v>36.9</v>
      </c>
      <c r="BJ76" s="2">
        <v>22.6</v>
      </c>
      <c r="BK76" s="2">
        <v>14.3</v>
      </c>
      <c r="BL76" s="2">
        <v>0.97</v>
      </c>
      <c r="BN76" s="22">
        <v>1.3</v>
      </c>
      <c r="BO76" s="22">
        <v>1.4</v>
      </c>
      <c r="BP76" s="22">
        <v>0.43</v>
      </c>
      <c r="BQ76" s="5">
        <v>1.7000000000000001E-2</v>
      </c>
      <c r="BR76" s="2">
        <v>2.72</v>
      </c>
      <c r="BS76" s="2">
        <v>1.85</v>
      </c>
      <c r="BT76" s="2">
        <v>1.34</v>
      </c>
      <c r="BU76" s="2">
        <v>50.6</v>
      </c>
      <c r="BV76" s="2">
        <v>1.03</v>
      </c>
      <c r="BW76" s="2">
        <v>37.4</v>
      </c>
      <c r="BX76" s="2">
        <v>0.99</v>
      </c>
      <c r="BY76" s="2">
        <v>36.9</v>
      </c>
      <c r="BZ76" s="2">
        <v>22.6</v>
      </c>
      <c r="CA76" s="2">
        <v>14.3</v>
      </c>
      <c r="CB76" s="2">
        <v>1.04</v>
      </c>
      <c r="CC76" s="2"/>
      <c r="CD76" s="2">
        <v>1.1000000000000001</v>
      </c>
      <c r="CE76" s="2">
        <v>1.4</v>
      </c>
      <c r="CF76" s="3">
        <v>0.45</v>
      </c>
      <c r="CG76" s="2">
        <v>1.4E-2</v>
      </c>
      <c r="CH76" s="9"/>
    </row>
    <row r="77" spans="1:87" s="5" customFormat="1" ht="11.95" customHeight="1" x14ac:dyDescent="0.3">
      <c r="A77" s="10" t="s">
        <v>229</v>
      </c>
      <c r="B77" s="11">
        <v>11</v>
      </c>
      <c r="C77" s="12">
        <v>7.8</v>
      </c>
      <c r="D77" s="13" t="s">
        <v>413</v>
      </c>
      <c r="E77" s="14" t="s">
        <v>467</v>
      </c>
      <c r="F77" s="15">
        <v>2.72</v>
      </c>
      <c r="G77" s="15">
        <v>1.91</v>
      </c>
      <c r="H77" s="15">
        <v>1.45</v>
      </c>
      <c r="I77" s="16">
        <v>46.5</v>
      </c>
      <c r="J77" s="15">
        <v>0.87</v>
      </c>
      <c r="K77" s="16">
        <v>31.7</v>
      </c>
      <c r="L77" s="15">
        <v>0.99</v>
      </c>
      <c r="M77" s="16">
        <v>37</v>
      </c>
      <c r="N77" s="16">
        <v>22.6</v>
      </c>
      <c r="O77" s="16">
        <v>14.4</v>
      </c>
      <c r="P77" s="15">
        <v>0.63</v>
      </c>
      <c r="Q77" s="4"/>
      <c r="R77" s="4"/>
      <c r="S77" s="4"/>
      <c r="T77" s="8"/>
      <c r="BB77" s="5">
        <v>2.72</v>
      </c>
      <c r="BC77" s="5">
        <v>1.84</v>
      </c>
      <c r="BD77" s="5">
        <v>1.35</v>
      </c>
      <c r="BE77" s="5">
        <v>50.3</v>
      </c>
      <c r="BF77" s="5">
        <v>1.01</v>
      </c>
      <c r="BG77" s="5">
        <v>36.1</v>
      </c>
      <c r="BH77" s="5">
        <v>0.97</v>
      </c>
      <c r="BI77" s="5">
        <v>37</v>
      </c>
      <c r="BJ77" s="5">
        <v>22.6</v>
      </c>
      <c r="BK77" s="5">
        <v>14.4</v>
      </c>
      <c r="BL77" s="5">
        <v>0.94</v>
      </c>
      <c r="BR77" s="5">
        <v>2.72</v>
      </c>
      <c r="BS77" s="5">
        <v>1.84</v>
      </c>
      <c r="BT77" s="5">
        <v>1.35</v>
      </c>
      <c r="BU77" s="5">
        <v>50.3</v>
      </c>
      <c r="BV77" s="5">
        <v>1.01</v>
      </c>
      <c r="BW77" s="5">
        <v>36.4</v>
      </c>
      <c r="BX77" s="5">
        <v>0.98</v>
      </c>
      <c r="BY77" s="5">
        <v>37</v>
      </c>
      <c r="BZ77" s="5">
        <v>22.6</v>
      </c>
      <c r="CA77" s="5">
        <v>14.4</v>
      </c>
      <c r="CB77" s="5">
        <v>0.96</v>
      </c>
      <c r="CH77" s="2">
        <v>0.66</v>
      </c>
      <c r="CI77" s="2">
        <v>1.2E-2</v>
      </c>
    </row>
    <row r="78" spans="1:87" s="5" customFormat="1" ht="11.95" customHeight="1" x14ac:dyDescent="0.3">
      <c r="A78" s="10" t="s">
        <v>230</v>
      </c>
      <c r="B78" s="11">
        <v>11</v>
      </c>
      <c r="C78" s="12">
        <v>8.4</v>
      </c>
      <c r="D78" s="13" t="s">
        <v>420</v>
      </c>
      <c r="E78" s="14" t="s">
        <v>467</v>
      </c>
      <c r="F78" s="15">
        <v>2.73</v>
      </c>
      <c r="G78" s="15">
        <v>1.91</v>
      </c>
      <c r="H78" s="15">
        <v>1.44</v>
      </c>
      <c r="I78" s="16">
        <v>47.4</v>
      </c>
      <c r="J78" s="15">
        <v>0.9</v>
      </c>
      <c r="K78" s="16">
        <v>32.700000000000003</v>
      </c>
      <c r="L78" s="15">
        <v>0.99</v>
      </c>
      <c r="M78" s="16">
        <v>38.9</v>
      </c>
      <c r="N78" s="16">
        <v>24.4</v>
      </c>
      <c r="O78" s="16">
        <v>14.5</v>
      </c>
      <c r="P78" s="15">
        <v>0.56999999999999995</v>
      </c>
      <c r="Q78" s="4"/>
      <c r="R78" s="4"/>
      <c r="S78" s="4"/>
      <c r="T78" s="8"/>
      <c r="BB78" s="5">
        <v>2.73</v>
      </c>
      <c r="BC78" s="5">
        <v>1.83</v>
      </c>
      <c r="BD78" s="5">
        <v>1.32</v>
      </c>
      <c r="BE78" s="5">
        <v>51.6</v>
      </c>
      <c r="BF78" s="5">
        <v>1.06</v>
      </c>
      <c r="BG78" s="5">
        <v>38.4</v>
      </c>
      <c r="BH78" s="5">
        <v>0.98</v>
      </c>
      <c r="BI78" s="5">
        <v>38.9</v>
      </c>
      <c r="BJ78" s="5">
        <v>24.4</v>
      </c>
      <c r="BK78" s="5">
        <v>14.5</v>
      </c>
      <c r="BL78" s="5">
        <v>0.97</v>
      </c>
      <c r="BR78" s="5">
        <v>2.73</v>
      </c>
      <c r="BS78" s="5">
        <v>1.82</v>
      </c>
      <c r="BT78" s="5">
        <v>1.31</v>
      </c>
      <c r="BU78" s="5">
        <v>52.1</v>
      </c>
      <c r="BV78" s="5">
        <v>1.0900000000000001</v>
      </c>
      <c r="BW78" s="5">
        <v>39.200000000000003</v>
      </c>
      <c r="BX78" s="5">
        <v>0.99</v>
      </c>
      <c r="BY78" s="5">
        <v>38.9</v>
      </c>
      <c r="BZ78" s="5">
        <v>24.4</v>
      </c>
      <c r="CA78" s="5">
        <v>14.5</v>
      </c>
      <c r="CB78" s="5">
        <v>1.02</v>
      </c>
      <c r="CH78" s="2">
        <v>0.6</v>
      </c>
      <c r="CI78" s="2">
        <v>1.4E-2</v>
      </c>
    </row>
    <row r="79" spans="1:87" s="5" customFormat="1" ht="11.95" customHeight="1" x14ac:dyDescent="0.3">
      <c r="A79" s="10" t="s">
        <v>309</v>
      </c>
      <c r="B79" s="11">
        <v>17</v>
      </c>
      <c r="C79" s="12">
        <v>0.8</v>
      </c>
      <c r="D79" s="13" t="s">
        <v>420</v>
      </c>
      <c r="E79" s="14" t="s">
        <v>467</v>
      </c>
      <c r="F79" s="15">
        <v>2.73</v>
      </c>
      <c r="G79" s="15">
        <v>2.0099999999999998</v>
      </c>
      <c r="H79" s="15">
        <v>1.6</v>
      </c>
      <c r="I79" s="16">
        <v>41.2</v>
      </c>
      <c r="J79" s="15">
        <v>0.7</v>
      </c>
      <c r="K79" s="16">
        <v>25.2</v>
      </c>
      <c r="L79" s="15">
        <v>0.98</v>
      </c>
      <c r="M79" s="16">
        <v>28.4</v>
      </c>
      <c r="N79" s="16">
        <v>19.100000000000001</v>
      </c>
      <c r="O79" s="16">
        <v>9.3000000000000007</v>
      </c>
      <c r="P79" s="15">
        <v>0.65</v>
      </c>
      <c r="Q79" s="4"/>
      <c r="R79" s="4">
        <v>7.8</v>
      </c>
      <c r="S79" s="2">
        <v>7.8</v>
      </c>
      <c r="T79" s="3">
        <v>0.34</v>
      </c>
      <c r="U79" s="2">
        <v>3.1E-2</v>
      </c>
      <c r="V79" s="2">
        <v>2.73</v>
      </c>
      <c r="W79" s="2">
        <v>1.99</v>
      </c>
      <c r="X79" s="2">
        <v>1.57</v>
      </c>
      <c r="Y79" s="2">
        <v>42.6</v>
      </c>
      <c r="Z79" s="2">
        <v>0.74</v>
      </c>
      <c r="AA79" s="2">
        <v>26.9</v>
      </c>
      <c r="AB79" s="2">
        <v>0.99</v>
      </c>
      <c r="AC79" s="2">
        <v>28.4</v>
      </c>
      <c r="AD79" s="2">
        <v>19.100000000000001</v>
      </c>
      <c r="AE79" s="2">
        <v>9.3000000000000007</v>
      </c>
      <c r="AF79" s="2">
        <v>0.84</v>
      </c>
      <c r="AG79" s="2"/>
      <c r="AH79" s="3">
        <v>6</v>
      </c>
      <c r="AI79" s="2">
        <v>6.6</v>
      </c>
      <c r="AJ79" s="3">
        <v>0.39</v>
      </c>
      <c r="AK79" s="2">
        <v>2.5999999999999999E-2</v>
      </c>
      <c r="AL79" s="5">
        <v>2.73</v>
      </c>
      <c r="AM79" s="5">
        <v>1.98</v>
      </c>
      <c r="AN79" s="5">
        <v>1.55</v>
      </c>
      <c r="AO79" s="5">
        <v>43.2</v>
      </c>
      <c r="AP79" s="5">
        <v>0.76</v>
      </c>
      <c r="AQ79" s="5">
        <v>27.7</v>
      </c>
      <c r="AR79" s="5">
        <v>0.99</v>
      </c>
      <c r="AS79" s="5">
        <v>28.4</v>
      </c>
      <c r="AT79" s="5">
        <v>19.100000000000001</v>
      </c>
      <c r="AU79" s="5">
        <v>9.3000000000000007</v>
      </c>
      <c r="AV79" s="5">
        <v>0.92</v>
      </c>
      <c r="AX79" s="22">
        <v>2.2000000000000002</v>
      </c>
      <c r="AY79" s="22">
        <v>2.2999999999999998</v>
      </c>
      <c r="AZ79" s="22">
        <v>0.45</v>
      </c>
      <c r="BA79" s="5">
        <v>1.7999999999999999E-2</v>
      </c>
      <c r="BB79" s="2">
        <v>2.73</v>
      </c>
      <c r="BC79" s="2">
        <v>1.97</v>
      </c>
      <c r="BD79" s="2">
        <v>1.54</v>
      </c>
      <c r="BE79" s="2">
        <v>43.4</v>
      </c>
      <c r="BF79" s="2">
        <v>0.77</v>
      </c>
      <c r="BG79" s="2">
        <v>27.6</v>
      </c>
      <c r="BH79" s="2">
        <v>0.98</v>
      </c>
      <c r="BI79" s="2">
        <v>28.4</v>
      </c>
      <c r="BJ79" s="2">
        <v>19.100000000000001</v>
      </c>
      <c r="BK79" s="2">
        <v>9.3000000000000007</v>
      </c>
      <c r="BL79" s="2">
        <v>0.91</v>
      </c>
      <c r="BN79" s="22">
        <v>2.2000000000000002</v>
      </c>
      <c r="BO79" s="22">
        <v>2.6</v>
      </c>
      <c r="BP79" s="22">
        <v>0.42</v>
      </c>
      <c r="BQ79" s="5">
        <v>1.7999999999999999E-2</v>
      </c>
      <c r="BR79" s="2">
        <v>2.73</v>
      </c>
      <c r="BS79" s="2">
        <v>1.97</v>
      </c>
      <c r="BT79" s="2">
        <v>1.53</v>
      </c>
      <c r="BU79" s="2">
        <v>43.8</v>
      </c>
      <c r="BV79" s="2">
        <v>0.78</v>
      </c>
      <c r="BW79" s="2">
        <v>28.2</v>
      </c>
      <c r="BX79" s="2">
        <v>0.99</v>
      </c>
      <c r="BY79" s="2">
        <v>28.4</v>
      </c>
      <c r="BZ79" s="2">
        <v>19.100000000000001</v>
      </c>
      <c r="CA79" s="2">
        <v>9.3000000000000007</v>
      </c>
      <c r="CB79" s="2">
        <v>0.98</v>
      </c>
      <c r="CC79" s="2"/>
      <c r="CD79" s="2">
        <v>2.2999999999999998</v>
      </c>
      <c r="CE79" s="2">
        <v>2.6</v>
      </c>
      <c r="CF79" s="3">
        <v>0.42</v>
      </c>
      <c r="CG79" s="2">
        <v>1.4999999999999999E-2</v>
      </c>
      <c r="CH79" s="9"/>
    </row>
    <row r="80" spans="1:87" s="5" customFormat="1" ht="11.95" customHeight="1" x14ac:dyDescent="0.3">
      <c r="A80" s="10" t="s">
        <v>364</v>
      </c>
      <c r="B80" s="11">
        <v>20</v>
      </c>
      <c r="C80" s="12">
        <v>4.8</v>
      </c>
      <c r="D80" s="13" t="s">
        <v>413</v>
      </c>
      <c r="E80" s="14" t="s">
        <v>467</v>
      </c>
      <c r="F80" s="15">
        <v>2.74</v>
      </c>
      <c r="G80" s="15">
        <v>2</v>
      </c>
      <c r="H80" s="15">
        <v>1.57</v>
      </c>
      <c r="I80" s="16">
        <v>42.6</v>
      </c>
      <c r="J80" s="15">
        <v>0.74</v>
      </c>
      <c r="K80" s="16">
        <v>27</v>
      </c>
      <c r="L80" s="15">
        <v>1</v>
      </c>
      <c r="M80" s="16">
        <v>35.700000000000003</v>
      </c>
      <c r="N80" s="16">
        <v>21.9</v>
      </c>
      <c r="O80" s="16">
        <v>13.8</v>
      </c>
      <c r="P80" s="15">
        <v>0.37</v>
      </c>
      <c r="Q80" s="4"/>
      <c r="R80" s="4">
        <v>10.199999999999999</v>
      </c>
      <c r="S80" s="2">
        <v>10.199999999999999</v>
      </c>
      <c r="T80" s="3">
        <v>0.38</v>
      </c>
      <c r="U80" s="2">
        <v>4.8000000000000001E-2</v>
      </c>
      <c r="V80" s="2">
        <v>2.74</v>
      </c>
      <c r="W80" s="2">
        <v>1.93</v>
      </c>
      <c r="X80" s="2">
        <v>1.48</v>
      </c>
      <c r="Y80" s="2">
        <v>46.1</v>
      </c>
      <c r="Z80" s="2">
        <v>0.85</v>
      </c>
      <c r="AA80" s="2">
        <v>30.6</v>
      </c>
      <c r="AB80" s="2">
        <v>0.98</v>
      </c>
      <c r="AC80" s="2">
        <v>35.700000000000003</v>
      </c>
      <c r="AD80" s="2">
        <v>21.9</v>
      </c>
      <c r="AE80" s="2">
        <v>13.8</v>
      </c>
      <c r="AF80" s="2">
        <v>0.63</v>
      </c>
      <c r="AG80" s="2"/>
      <c r="AH80" s="3">
        <v>8.5</v>
      </c>
      <c r="AI80" s="2">
        <v>9.1</v>
      </c>
      <c r="AJ80" s="3">
        <v>0.38</v>
      </c>
      <c r="AK80" s="2">
        <v>2.9000000000000001E-2</v>
      </c>
      <c r="AL80" s="5">
        <v>2.74</v>
      </c>
      <c r="AM80" s="5">
        <v>1.9</v>
      </c>
      <c r="AN80" s="5">
        <v>1.44</v>
      </c>
      <c r="AO80" s="5">
        <v>47.3</v>
      </c>
      <c r="AP80" s="5">
        <v>0.9</v>
      </c>
      <c r="AQ80" s="5">
        <v>31.7</v>
      </c>
      <c r="AR80" s="5">
        <v>0.97</v>
      </c>
      <c r="AS80" s="5">
        <v>35.700000000000003</v>
      </c>
      <c r="AT80" s="5">
        <v>21.9</v>
      </c>
      <c r="AU80" s="5">
        <v>13.8</v>
      </c>
      <c r="AV80" s="5">
        <v>0.71</v>
      </c>
      <c r="AX80" s="22">
        <v>3.2</v>
      </c>
      <c r="AY80" s="22">
        <v>3.5</v>
      </c>
      <c r="AZ80" s="22">
        <v>0.36</v>
      </c>
      <c r="BA80" s="5">
        <v>1.9E-2</v>
      </c>
      <c r="BB80" s="2">
        <v>2.74</v>
      </c>
      <c r="BC80" s="2">
        <v>1.9</v>
      </c>
      <c r="BD80" s="2">
        <v>1.42</v>
      </c>
      <c r="BE80" s="2">
        <v>48.1</v>
      </c>
      <c r="BF80" s="2">
        <v>0.93</v>
      </c>
      <c r="BG80" s="2">
        <v>33.6</v>
      </c>
      <c r="BH80" s="2">
        <v>0.99</v>
      </c>
      <c r="BI80" s="2">
        <v>35.700000000000003</v>
      </c>
      <c r="BJ80" s="2">
        <v>21.9</v>
      </c>
      <c r="BK80" s="2">
        <v>13.8</v>
      </c>
      <c r="BL80" s="2">
        <v>0.85</v>
      </c>
      <c r="BN80" s="22">
        <v>3.1</v>
      </c>
      <c r="BO80" s="22">
        <v>3.5</v>
      </c>
      <c r="BP80" s="22">
        <v>0.39</v>
      </c>
      <c r="BQ80" s="5">
        <v>1.9E-2</v>
      </c>
      <c r="BR80" s="2">
        <v>2.74</v>
      </c>
      <c r="BS80" s="2">
        <v>1.88</v>
      </c>
      <c r="BT80" s="2">
        <v>1.4</v>
      </c>
      <c r="BU80" s="2">
        <v>48.9</v>
      </c>
      <c r="BV80" s="2">
        <v>0.96</v>
      </c>
      <c r="BW80" s="2">
        <v>34.1</v>
      </c>
      <c r="BX80" s="2">
        <v>0.98</v>
      </c>
      <c r="BY80" s="2">
        <v>35.700000000000003</v>
      </c>
      <c r="BZ80" s="2">
        <v>21.9</v>
      </c>
      <c r="CA80" s="2">
        <v>13.8</v>
      </c>
      <c r="CB80" s="2">
        <v>0.89</v>
      </c>
      <c r="CC80" s="2"/>
      <c r="CD80" s="2">
        <v>2.1</v>
      </c>
      <c r="CE80" s="2">
        <v>2.4</v>
      </c>
      <c r="CF80" s="3">
        <v>0.41</v>
      </c>
      <c r="CG80" s="2">
        <v>1.6E-2</v>
      </c>
      <c r="CH80" s="9"/>
    </row>
    <row r="81" spans="1:87" s="5" customFormat="1" ht="11.95" customHeight="1" x14ac:dyDescent="0.3">
      <c r="A81" s="10" t="s">
        <v>132</v>
      </c>
      <c r="B81" s="10" t="s">
        <v>435</v>
      </c>
      <c r="C81" s="12">
        <v>11.8</v>
      </c>
      <c r="D81" s="13" t="s">
        <v>412</v>
      </c>
      <c r="E81" s="14" t="s">
        <v>467</v>
      </c>
      <c r="F81" s="15">
        <v>2.74</v>
      </c>
      <c r="G81" s="15">
        <v>1.96</v>
      </c>
      <c r="H81" s="15">
        <v>1.51</v>
      </c>
      <c r="I81" s="16">
        <v>45</v>
      </c>
      <c r="J81" s="15">
        <v>0.82</v>
      </c>
      <c r="K81" s="16">
        <v>29.9</v>
      </c>
      <c r="L81" s="15">
        <v>1</v>
      </c>
      <c r="M81" s="16">
        <v>43.8</v>
      </c>
      <c r="N81" s="16">
        <v>24.2</v>
      </c>
      <c r="O81" s="16">
        <v>19.600000000000001</v>
      </c>
      <c r="P81" s="15">
        <v>0.28999999999999998</v>
      </c>
      <c r="Q81" s="4"/>
      <c r="R81" s="4"/>
      <c r="S81" s="4"/>
      <c r="T81" s="8"/>
    </row>
    <row r="82" spans="1:87" s="5" customFormat="1" ht="11.95" customHeight="1" x14ac:dyDescent="0.3">
      <c r="A82" s="10" t="s">
        <v>133</v>
      </c>
      <c r="B82" s="10" t="s">
        <v>435</v>
      </c>
      <c r="C82" s="12">
        <v>14.8</v>
      </c>
      <c r="D82" s="13" t="s">
        <v>412</v>
      </c>
      <c r="E82" s="14" t="s">
        <v>467</v>
      </c>
      <c r="F82" s="24"/>
      <c r="G82" s="24"/>
    </row>
    <row r="83" spans="1:87" s="5" customFormat="1" ht="11.95" customHeight="1" x14ac:dyDescent="0.3">
      <c r="A83" s="10" t="s">
        <v>189</v>
      </c>
      <c r="B83" s="10" t="s">
        <v>440</v>
      </c>
      <c r="C83" s="12">
        <v>10.4</v>
      </c>
      <c r="D83" s="13" t="s">
        <v>413</v>
      </c>
      <c r="E83" s="14" t="s">
        <v>467</v>
      </c>
      <c r="F83" s="15">
        <v>2.73</v>
      </c>
      <c r="G83" s="15">
        <v>2.0699999999999998</v>
      </c>
      <c r="H83" s="15">
        <v>1.7</v>
      </c>
      <c r="I83" s="16">
        <v>37.700000000000003</v>
      </c>
      <c r="J83" s="15">
        <v>0.6</v>
      </c>
      <c r="K83" s="16">
        <v>21.9</v>
      </c>
      <c r="L83" s="15">
        <v>0.99</v>
      </c>
      <c r="M83" s="16">
        <v>26.4</v>
      </c>
      <c r="N83" s="16">
        <v>17.3</v>
      </c>
      <c r="O83" s="16">
        <v>9.1</v>
      </c>
      <c r="P83" s="15">
        <v>0.51</v>
      </c>
      <c r="Q83" s="4"/>
      <c r="R83" s="4"/>
      <c r="S83" s="4"/>
      <c r="T83" s="8"/>
    </row>
    <row r="84" spans="1:87" s="5" customFormat="1" ht="11.95" customHeight="1" x14ac:dyDescent="0.3">
      <c r="A84" s="10" t="s">
        <v>190</v>
      </c>
      <c r="B84" s="10" t="s">
        <v>440</v>
      </c>
      <c r="C84" s="12">
        <v>13.4</v>
      </c>
      <c r="D84" s="13" t="s">
        <v>413</v>
      </c>
      <c r="E84" s="14" t="s">
        <v>467</v>
      </c>
      <c r="F84" s="15">
        <v>2.7</v>
      </c>
      <c r="G84" s="15">
        <v>2</v>
      </c>
      <c r="H84" s="15">
        <v>1.59</v>
      </c>
      <c r="I84" s="16">
        <v>41.1</v>
      </c>
      <c r="J84" s="15">
        <v>0.7</v>
      </c>
      <c r="K84" s="16">
        <v>25.6</v>
      </c>
      <c r="L84" s="15">
        <v>0.99</v>
      </c>
      <c r="M84" s="16">
        <v>34.9</v>
      </c>
      <c r="N84" s="16">
        <v>20.399999999999999</v>
      </c>
      <c r="O84" s="16">
        <v>14.5</v>
      </c>
      <c r="P84" s="15">
        <v>0.36</v>
      </c>
      <c r="Q84" s="4"/>
      <c r="R84" s="4"/>
      <c r="S84" s="4"/>
      <c r="T84" s="8"/>
    </row>
    <row r="85" spans="1:87" s="5" customFormat="1" ht="11.95" customHeight="1" x14ac:dyDescent="0.3">
      <c r="A85" s="10" t="s">
        <v>199</v>
      </c>
      <c r="B85" s="10" t="s">
        <v>441</v>
      </c>
      <c r="C85" s="12">
        <v>13.4</v>
      </c>
      <c r="D85" s="13" t="s">
        <v>413</v>
      </c>
      <c r="E85" s="14" t="s">
        <v>467</v>
      </c>
      <c r="F85" s="15">
        <v>2.72</v>
      </c>
      <c r="G85" s="15">
        <v>1.98</v>
      </c>
      <c r="H85" s="15">
        <v>1.55</v>
      </c>
      <c r="I85" s="16">
        <v>42.9</v>
      </c>
      <c r="J85" s="15">
        <v>0.75</v>
      </c>
      <c r="K85" s="16">
        <v>27.4</v>
      </c>
      <c r="L85" s="15">
        <v>0.99</v>
      </c>
      <c r="M85" s="16">
        <v>32.9</v>
      </c>
      <c r="N85" s="16">
        <v>18.8</v>
      </c>
      <c r="O85" s="16">
        <v>14.1</v>
      </c>
      <c r="P85" s="15">
        <v>0.61</v>
      </c>
      <c r="Q85" s="4"/>
      <c r="R85" s="4"/>
      <c r="S85" s="4"/>
      <c r="T85" s="8"/>
    </row>
    <row r="86" spans="1:87" s="5" customFormat="1" ht="11.95" customHeight="1" x14ac:dyDescent="0.3">
      <c r="A86" s="10" t="s">
        <v>231</v>
      </c>
      <c r="B86" s="10" t="s">
        <v>443</v>
      </c>
      <c r="C86" s="12">
        <v>8.8000000000000007</v>
      </c>
      <c r="D86" s="13" t="s">
        <v>413</v>
      </c>
      <c r="E86" s="14" t="s">
        <v>467</v>
      </c>
      <c r="F86" s="24"/>
      <c r="G86" s="24"/>
    </row>
    <row r="87" spans="1:87" s="5" customFormat="1" ht="11.95" customHeight="1" x14ac:dyDescent="0.3">
      <c r="A87" s="10" t="s">
        <v>232</v>
      </c>
      <c r="B87" s="10" t="s">
        <v>443</v>
      </c>
      <c r="C87" s="12">
        <v>9.4</v>
      </c>
      <c r="D87" s="13" t="s">
        <v>420</v>
      </c>
      <c r="E87" s="14" t="s">
        <v>467</v>
      </c>
      <c r="F87" s="15">
        <v>2.74</v>
      </c>
      <c r="G87" s="15">
        <v>1.92</v>
      </c>
      <c r="H87" s="15">
        <v>1.47</v>
      </c>
      <c r="I87" s="16">
        <v>46.4</v>
      </c>
      <c r="J87" s="15">
        <v>0.87</v>
      </c>
      <c r="K87" s="16">
        <v>31</v>
      </c>
      <c r="L87" s="15">
        <v>0.98</v>
      </c>
      <c r="M87" s="16">
        <v>36.700000000000003</v>
      </c>
      <c r="N87" s="16">
        <v>23.5</v>
      </c>
      <c r="O87" s="16">
        <v>13.2</v>
      </c>
      <c r="P87" s="15">
        <v>0.56999999999999995</v>
      </c>
      <c r="Q87" s="4"/>
      <c r="R87" s="4"/>
      <c r="S87" s="4"/>
      <c r="T87" s="8"/>
    </row>
    <row r="88" spans="1:87" s="5" customFormat="1" ht="11.95" customHeight="1" x14ac:dyDescent="0.3">
      <c r="A88" s="10" t="s">
        <v>234</v>
      </c>
      <c r="B88" s="10" t="s">
        <v>443</v>
      </c>
      <c r="C88" s="12">
        <v>10.4</v>
      </c>
      <c r="D88" s="13" t="s">
        <v>420</v>
      </c>
      <c r="E88" s="14" t="s">
        <v>467</v>
      </c>
      <c r="F88" s="15">
        <v>2.75</v>
      </c>
      <c r="G88" s="15">
        <v>1.93</v>
      </c>
      <c r="H88" s="15">
        <v>1.48</v>
      </c>
      <c r="I88" s="16">
        <v>46.3</v>
      </c>
      <c r="J88" s="15">
        <v>0.86</v>
      </c>
      <c r="K88" s="16">
        <v>30.7</v>
      </c>
      <c r="L88" s="15">
        <v>0.98</v>
      </c>
      <c r="M88" s="16">
        <v>36.4</v>
      </c>
      <c r="N88" s="16">
        <v>22.5</v>
      </c>
      <c r="O88" s="16">
        <v>13.9</v>
      </c>
      <c r="P88" s="15">
        <v>0.59</v>
      </c>
      <c r="Q88" s="4"/>
      <c r="R88" s="4"/>
      <c r="S88" s="4"/>
      <c r="T88" s="8"/>
    </row>
    <row r="89" spans="1:87" s="5" customFormat="1" ht="11.95" customHeight="1" x14ac:dyDescent="0.3">
      <c r="A89" s="10" t="s">
        <v>291</v>
      </c>
      <c r="B89" s="10" t="s">
        <v>447</v>
      </c>
      <c r="C89" s="12">
        <v>9.4</v>
      </c>
      <c r="D89" s="13" t="s">
        <v>413</v>
      </c>
      <c r="E89" s="14" t="s">
        <v>467</v>
      </c>
    </row>
    <row r="90" spans="1:87" s="5" customFormat="1" ht="11.95" customHeight="1" x14ac:dyDescent="0.3">
      <c r="A90" s="10" t="s">
        <v>45</v>
      </c>
      <c r="B90" s="11">
        <v>1</v>
      </c>
      <c r="C90" s="12">
        <v>1.4</v>
      </c>
      <c r="D90" s="13" t="s">
        <v>410</v>
      </c>
      <c r="E90" s="14" t="s">
        <v>457</v>
      </c>
      <c r="F90" s="15">
        <v>2.71</v>
      </c>
      <c r="G90" s="15">
        <v>1.93</v>
      </c>
      <c r="H90" s="15">
        <v>1.49</v>
      </c>
      <c r="I90" s="16">
        <v>44.9</v>
      </c>
      <c r="J90" s="15">
        <v>0.81</v>
      </c>
      <c r="K90" s="16">
        <v>29.5</v>
      </c>
      <c r="L90" s="15">
        <v>0.98</v>
      </c>
      <c r="M90" s="16">
        <v>49.6</v>
      </c>
      <c r="N90" s="16">
        <v>26.1</v>
      </c>
      <c r="O90" s="16">
        <v>23.5</v>
      </c>
      <c r="P90" s="15">
        <v>0.14000000000000001</v>
      </c>
      <c r="Q90" s="4"/>
      <c r="R90" s="4">
        <v>12.3</v>
      </c>
      <c r="S90" s="2">
        <v>12.3</v>
      </c>
      <c r="T90" s="3">
        <v>0.34</v>
      </c>
      <c r="U90" s="2">
        <v>6.4000000000000001E-2</v>
      </c>
      <c r="V90" s="2">
        <v>2.71</v>
      </c>
      <c r="W90" s="2">
        <v>1.9</v>
      </c>
      <c r="X90" s="2">
        <v>1.43</v>
      </c>
      <c r="Y90" s="2">
        <v>47.1</v>
      </c>
      <c r="Z90" s="2">
        <v>0.89</v>
      </c>
      <c r="AA90" s="2">
        <v>32.6</v>
      </c>
      <c r="AB90" s="2">
        <v>0.99</v>
      </c>
      <c r="AC90" s="2">
        <v>49.6</v>
      </c>
      <c r="AD90" s="2">
        <v>26.1</v>
      </c>
      <c r="AE90" s="2">
        <v>23.5</v>
      </c>
      <c r="AF90" s="2">
        <v>0.28000000000000003</v>
      </c>
      <c r="AG90" s="2"/>
      <c r="AH90" s="3">
        <v>12.7</v>
      </c>
      <c r="AI90" s="2">
        <v>13.3</v>
      </c>
      <c r="AJ90" s="3">
        <v>0.36</v>
      </c>
      <c r="AK90" s="2">
        <v>0.06</v>
      </c>
      <c r="AL90" s="5">
        <v>2.71</v>
      </c>
      <c r="AM90" s="5">
        <v>1.88</v>
      </c>
      <c r="AN90" s="5">
        <v>1.42</v>
      </c>
      <c r="AO90" s="5">
        <v>47.6</v>
      </c>
      <c r="AP90" s="5">
        <v>0.91</v>
      </c>
      <c r="AQ90" s="5">
        <v>32.5</v>
      </c>
      <c r="AR90" s="5">
        <v>0.97</v>
      </c>
      <c r="AS90" s="5">
        <v>49.6</v>
      </c>
      <c r="AT90" s="5">
        <v>26.1</v>
      </c>
      <c r="AU90" s="5">
        <v>23.5</v>
      </c>
      <c r="AV90" s="5">
        <v>0.27</v>
      </c>
      <c r="AX90" s="22">
        <v>8.9</v>
      </c>
      <c r="AY90" s="22">
        <v>9.1999999999999993</v>
      </c>
      <c r="AZ90" s="22">
        <v>0.39</v>
      </c>
      <c r="BA90" s="5">
        <v>0.03</v>
      </c>
      <c r="BB90" s="2">
        <v>2.71</v>
      </c>
      <c r="BC90" s="2">
        <v>1.88</v>
      </c>
      <c r="BD90" s="2">
        <v>1.4</v>
      </c>
      <c r="BE90" s="2">
        <v>48.2</v>
      </c>
      <c r="BF90" s="2">
        <v>0.93</v>
      </c>
      <c r="BG90" s="2">
        <v>34</v>
      </c>
      <c r="BH90" s="2">
        <v>0.99</v>
      </c>
      <c r="BI90" s="2">
        <v>49.6</v>
      </c>
      <c r="BJ90" s="2">
        <v>26.1</v>
      </c>
      <c r="BK90" s="2">
        <v>23.5</v>
      </c>
      <c r="BL90" s="2">
        <v>0.34</v>
      </c>
      <c r="BN90" s="22">
        <v>8.8000000000000007</v>
      </c>
      <c r="BO90" s="22">
        <v>9.1</v>
      </c>
      <c r="BP90" s="22">
        <v>0.43</v>
      </c>
      <c r="BQ90" s="5">
        <v>2.8000000000000001E-2</v>
      </c>
      <c r="BR90" s="2">
        <v>2.71</v>
      </c>
      <c r="BS90" s="2">
        <v>1.87</v>
      </c>
      <c r="BT90" s="2">
        <v>1.39</v>
      </c>
      <c r="BU90" s="2">
        <v>48.8</v>
      </c>
      <c r="BV90" s="2">
        <v>0.95</v>
      </c>
      <c r="BW90" s="2">
        <v>34.799999999999997</v>
      </c>
      <c r="BX90" s="2">
        <v>0.99</v>
      </c>
      <c r="BY90" s="2">
        <v>49.6</v>
      </c>
      <c r="BZ90" s="2">
        <v>26.1</v>
      </c>
      <c r="CA90" s="2">
        <v>23.5</v>
      </c>
      <c r="CB90" s="2">
        <v>0.37</v>
      </c>
      <c r="CC90" s="2"/>
      <c r="CD90" s="2">
        <v>8.4</v>
      </c>
      <c r="CE90" s="2">
        <v>8.9</v>
      </c>
      <c r="CF90" s="3">
        <v>0.34</v>
      </c>
      <c r="CG90" s="2">
        <v>3.2000000000000001E-2</v>
      </c>
      <c r="CH90" s="9"/>
    </row>
    <row r="91" spans="1:87" s="5" customFormat="1" ht="11.95" customHeight="1" x14ac:dyDescent="0.3">
      <c r="A91" s="10" t="s">
        <v>78</v>
      </c>
      <c r="B91" s="11">
        <v>2</v>
      </c>
      <c r="C91" s="12">
        <v>3.8</v>
      </c>
      <c r="D91" s="13" t="s">
        <v>411</v>
      </c>
      <c r="E91" s="14" t="s">
        <v>457</v>
      </c>
      <c r="F91" s="15">
        <v>2.71</v>
      </c>
      <c r="G91" s="15">
        <v>1.98</v>
      </c>
      <c r="H91" s="15">
        <v>1.56</v>
      </c>
      <c r="I91" s="16">
        <v>42.3</v>
      </c>
      <c r="J91" s="15">
        <v>0.73</v>
      </c>
      <c r="K91" s="16">
        <v>26.7</v>
      </c>
      <c r="L91" s="15">
        <v>0.99</v>
      </c>
      <c r="M91" s="16">
        <v>47.5</v>
      </c>
      <c r="N91" s="16">
        <v>25.9</v>
      </c>
      <c r="O91" s="16">
        <v>21.6</v>
      </c>
      <c r="P91" s="15">
        <v>0.04</v>
      </c>
      <c r="Q91" s="4"/>
      <c r="R91" s="4"/>
      <c r="S91" s="4"/>
      <c r="T91" s="8"/>
      <c r="BB91" s="5">
        <v>2.71</v>
      </c>
      <c r="BC91" s="5">
        <v>1.89</v>
      </c>
      <c r="BD91" s="5">
        <v>1.42</v>
      </c>
      <c r="BE91" s="5">
        <v>47.7</v>
      </c>
      <c r="BF91" s="5">
        <v>0.91</v>
      </c>
      <c r="BG91" s="5">
        <v>33.299999999999997</v>
      </c>
      <c r="BH91" s="5">
        <v>0.99</v>
      </c>
      <c r="BI91" s="5">
        <v>47.5</v>
      </c>
      <c r="BJ91" s="5">
        <v>25.9</v>
      </c>
      <c r="BK91" s="5">
        <v>21.6</v>
      </c>
      <c r="BL91" s="5">
        <v>0.34</v>
      </c>
      <c r="BR91" s="5">
        <v>2.71</v>
      </c>
      <c r="BS91" s="5">
        <v>1.88</v>
      </c>
      <c r="BT91" s="5">
        <v>1.41</v>
      </c>
      <c r="BU91" s="5">
        <v>48</v>
      </c>
      <c r="BV91" s="5">
        <v>0.92</v>
      </c>
      <c r="BW91" s="5">
        <v>33.4</v>
      </c>
      <c r="BX91" s="5">
        <v>0.98</v>
      </c>
      <c r="BY91" s="5">
        <v>47.5</v>
      </c>
      <c r="BZ91" s="5">
        <v>25.9</v>
      </c>
      <c r="CA91" s="5">
        <v>21.6</v>
      </c>
      <c r="CB91" s="5">
        <v>0.35</v>
      </c>
      <c r="CH91" s="2">
        <v>0.9</v>
      </c>
      <c r="CI91" s="2">
        <v>0.03</v>
      </c>
    </row>
    <row r="92" spans="1:87" s="5" customFormat="1" ht="11.95" customHeight="1" x14ac:dyDescent="0.3">
      <c r="A92" s="10" t="s">
        <v>106</v>
      </c>
      <c r="B92" s="11">
        <v>3</v>
      </c>
      <c r="C92" s="12">
        <v>4.4000000000000004</v>
      </c>
      <c r="D92" s="13" t="s">
        <v>411</v>
      </c>
      <c r="E92" s="14" t="s">
        <v>457</v>
      </c>
      <c r="F92" s="15">
        <v>2.76</v>
      </c>
      <c r="G92" s="15">
        <v>1.91</v>
      </c>
      <c r="H92" s="15">
        <v>1.43</v>
      </c>
      <c r="I92" s="16">
        <v>48.2</v>
      </c>
      <c r="J92" s="15">
        <v>0.93</v>
      </c>
      <c r="K92" s="16">
        <v>33.299999999999997</v>
      </c>
      <c r="L92" s="15">
        <v>0.99</v>
      </c>
      <c r="M92" s="16">
        <v>56.5</v>
      </c>
      <c r="N92" s="16">
        <v>30.8</v>
      </c>
      <c r="O92" s="16">
        <v>25.7</v>
      </c>
      <c r="P92" s="15">
        <v>0.1</v>
      </c>
      <c r="Q92" s="4"/>
      <c r="R92" s="4"/>
      <c r="S92" s="4"/>
      <c r="T92" s="8"/>
      <c r="BB92" s="5">
        <v>2.76</v>
      </c>
      <c r="BC92" s="5">
        <v>1.8</v>
      </c>
      <c r="BD92" s="5">
        <v>1.27</v>
      </c>
      <c r="BE92" s="5">
        <v>53.9</v>
      </c>
      <c r="BF92" s="5">
        <v>1.17</v>
      </c>
      <c r="BG92" s="5">
        <v>41.4</v>
      </c>
      <c r="BH92" s="5">
        <v>0.98</v>
      </c>
      <c r="BI92" s="5">
        <v>56.5</v>
      </c>
      <c r="BJ92" s="5">
        <v>30.8</v>
      </c>
      <c r="BK92" s="5">
        <v>25.7</v>
      </c>
      <c r="BL92" s="5">
        <v>0.41</v>
      </c>
      <c r="BR92" s="5">
        <v>2.76</v>
      </c>
      <c r="BS92" s="5">
        <v>1.79</v>
      </c>
      <c r="BT92" s="5">
        <v>1.25</v>
      </c>
      <c r="BU92" s="5">
        <v>54.7</v>
      </c>
      <c r="BV92" s="5">
        <v>1.21</v>
      </c>
      <c r="BW92" s="5">
        <v>43.1</v>
      </c>
      <c r="BX92" s="5">
        <v>0.99</v>
      </c>
      <c r="BY92" s="5">
        <v>56.5</v>
      </c>
      <c r="BZ92" s="5">
        <v>30.8</v>
      </c>
      <c r="CA92" s="5">
        <v>25.7</v>
      </c>
      <c r="CB92" s="5">
        <v>0.48</v>
      </c>
      <c r="CH92" s="2">
        <v>0.79</v>
      </c>
      <c r="CI92" s="2">
        <v>2.5999999999999999E-2</v>
      </c>
    </row>
    <row r="93" spans="1:87" s="5" customFormat="1" ht="11.95" customHeight="1" x14ac:dyDescent="0.3">
      <c r="A93" s="10" t="s">
        <v>141</v>
      </c>
      <c r="B93" s="11">
        <v>5</v>
      </c>
      <c r="C93" s="12">
        <v>0.8</v>
      </c>
      <c r="D93" s="13" t="s">
        <v>410</v>
      </c>
      <c r="E93" s="14" t="s">
        <v>457</v>
      </c>
      <c r="F93" s="15">
        <v>2.72</v>
      </c>
      <c r="G93" s="15">
        <v>2.02</v>
      </c>
      <c r="H93" s="15">
        <v>1.63</v>
      </c>
      <c r="I93" s="16">
        <v>40.200000000000003</v>
      </c>
      <c r="J93" s="15">
        <v>0.67</v>
      </c>
      <c r="K93" s="16">
        <v>23.9</v>
      </c>
      <c r="L93" s="15">
        <v>0.97</v>
      </c>
      <c r="M93" s="16">
        <v>42.9</v>
      </c>
      <c r="N93" s="16">
        <v>24.3</v>
      </c>
      <c r="O93" s="16">
        <v>18.600000000000001</v>
      </c>
      <c r="P93" s="15">
        <v>-0.02</v>
      </c>
      <c r="Q93" s="4"/>
      <c r="R93" s="4">
        <v>15.9</v>
      </c>
      <c r="S93" s="2">
        <v>15.9</v>
      </c>
      <c r="T93" s="3">
        <v>0.22</v>
      </c>
      <c r="U93" s="2">
        <v>0.09</v>
      </c>
      <c r="V93" s="2">
        <v>2.72</v>
      </c>
      <c r="W93" s="2">
        <v>1.96</v>
      </c>
      <c r="X93" s="2">
        <v>1.52</v>
      </c>
      <c r="Y93" s="2">
        <v>44.1</v>
      </c>
      <c r="Z93" s="2">
        <v>0.79</v>
      </c>
      <c r="AA93" s="2">
        <v>28.8</v>
      </c>
      <c r="AB93" s="2">
        <v>0.99</v>
      </c>
      <c r="AC93" s="2">
        <v>42.9</v>
      </c>
      <c r="AD93" s="2">
        <v>24.3</v>
      </c>
      <c r="AE93" s="2">
        <v>18.600000000000001</v>
      </c>
      <c r="AF93" s="2">
        <v>0.24</v>
      </c>
      <c r="AG93" s="2"/>
      <c r="AH93" s="3">
        <v>13.2</v>
      </c>
      <c r="AI93" s="2">
        <v>15.2</v>
      </c>
      <c r="AJ93" s="3">
        <v>0.33</v>
      </c>
      <c r="AK93" s="2">
        <v>6.8000000000000005E-2</v>
      </c>
      <c r="AL93" s="5">
        <v>2.72</v>
      </c>
      <c r="AM93" s="5">
        <v>1.93</v>
      </c>
      <c r="AN93" s="5">
        <v>1.47</v>
      </c>
      <c r="AO93" s="5">
        <v>45.9</v>
      </c>
      <c r="AP93" s="5">
        <v>0.85</v>
      </c>
      <c r="AQ93" s="5">
        <v>31.1</v>
      </c>
      <c r="AR93" s="5">
        <v>1</v>
      </c>
      <c r="AS93" s="5">
        <v>42.9</v>
      </c>
      <c r="AT93" s="5">
        <v>24.3</v>
      </c>
      <c r="AU93" s="5">
        <v>18.600000000000001</v>
      </c>
      <c r="AV93" s="5">
        <v>0.37</v>
      </c>
      <c r="AX93" s="22">
        <v>8.8000000000000007</v>
      </c>
      <c r="AY93" s="22">
        <v>10.3</v>
      </c>
      <c r="AZ93" s="22">
        <v>0.38</v>
      </c>
      <c r="BA93" s="5">
        <v>4.2999999999999997E-2</v>
      </c>
      <c r="BB93" s="2">
        <v>2.72</v>
      </c>
      <c r="BC93" s="2">
        <v>1.92</v>
      </c>
      <c r="BD93" s="2">
        <v>1.47</v>
      </c>
      <c r="BE93" s="2">
        <v>46</v>
      </c>
      <c r="BF93" s="2">
        <v>0.85</v>
      </c>
      <c r="BG93" s="2">
        <v>30.8</v>
      </c>
      <c r="BH93" s="2">
        <v>0.98</v>
      </c>
      <c r="BI93" s="2">
        <v>42.9</v>
      </c>
      <c r="BJ93" s="2">
        <v>24.3</v>
      </c>
      <c r="BK93" s="2">
        <v>18.600000000000001</v>
      </c>
      <c r="BL93" s="2">
        <v>0.35</v>
      </c>
      <c r="BN93" s="22">
        <v>8.6999999999999993</v>
      </c>
      <c r="BO93" s="22">
        <v>9.9</v>
      </c>
      <c r="BP93" s="22">
        <v>0.37</v>
      </c>
      <c r="BQ93" s="5">
        <v>4.3999999999999997E-2</v>
      </c>
      <c r="BR93" s="2">
        <v>2.72</v>
      </c>
      <c r="BS93" s="2">
        <v>1.9</v>
      </c>
      <c r="BT93" s="2">
        <v>1.44</v>
      </c>
      <c r="BU93" s="2">
        <v>47</v>
      </c>
      <c r="BV93" s="2">
        <v>0.89</v>
      </c>
      <c r="BW93" s="2">
        <v>32</v>
      </c>
      <c r="BX93" s="2">
        <v>0.98</v>
      </c>
      <c r="BY93" s="2">
        <v>42.9</v>
      </c>
      <c r="BZ93" s="2">
        <v>24.3</v>
      </c>
      <c r="CA93" s="2">
        <v>18.600000000000001</v>
      </c>
      <c r="CB93" s="2">
        <v>0.41</v>
      </c>
      <c r="CC93" s="2"/>
      <c r="CD93" s="2">
        <v>8.1999999999999993</v>
      </c>
      <c r="CE93" s="2">
        <v>8.8000000000000007</v>
      </c>
      <c r="CF93" s="3">
        <v>0.36</v>
      </c>
      <c r="CG93" s="2">
        <v>3.1E-2</v>
      </c>
      <c r="CH93" s="9"/>
    </row>
    <row r="94" spans="1:87" s="5" customFormat="1" ht="11.95" customHeight="1" x14ac:dyDescent="0.3">
      <c r="A94" s="10" t="s">
        <v>155</v>
      </c>
      <c r="B94" s="11">
        <v>6</v>
      </c>
      <c r="C94" s="12">
        <v>1.4</v>
      </c>
      <c r="D94" s="13" t="s">
        <v>411</v>
      </c>
      <c r="E94" s="14" t="s">
        <v>457</v>
      </c>
      <c r="F94" s="15">
        <v>2.73</v>
      </c>
      <c r="G94" s="15">
        <v>1.9</v>
      </c>
      <c r="H94" s="15">
        <v>1.44</v>
      </c>
      <c r="I94" s="16">
        <v>47.4</v>
      </c>
      <c r="J94" s="15">
        <v>0.9</v>
      </c>
      <c r="K94" s="16">
        <v>32.299999999999997</v>
      </c>
      <c r="L94" s="15">
        <v>0.98</v>
      </c>
      <c r="M94" s="16">
        <v>51.5</v>
      </c>
      <c r="N94" s="16">
        <v>26.4</v>
      </c>
      <c r="O94" s="16">
        <v>25.1</v>
      </c>
      <c r="P94" s="15">
        <v>0.24</v>
      </c>
      <c r="Q94" s="4"/>
      <c r="R94" s="4"/>
      <c r="S94" s="4"/>
      <c r="T94" s="8"/>
      <c r="BB94" s="5">
        <v>2.73</v>
      </c>
      <c r="BC94" s="5">
        <v>1.83</v>
      </c>
      <c r="BD94" s="5">
        <v>1.33</v>
      </c>
      <c r="BE94" s="5">
        <v>51.2</v>
      </c>
      <c r="BF94" s="5">
        <v>1.05</v>
      </c>
      <c r="BG94" s="5">
        <v>37.4</v>
      </c>
      <c r="BH94" s="5">
        <v>0.97</v>
      </c>
      <c r="BI94" s="5">
        <v>51.5</v>
      </c>
      <c r="BJ94" s="5">
        <v>26.4</v>
      </c>
      <c r="BK94" s="5">
        <v>25.1</v>
      </c>
      <c r="BL94" s="5">
        <v>0.44</v>
      </c>
      <c r="BR94" s="5">
        <v>2.73</v>
      </c>
      <c r="BS94" s="5">
        <v>1.83</v>
      </c>
      <c r="BT94" s="5">
        <v>1.33</v>
      </c>
      <c r="BU94" s="5">
        <v>51.3</v>
      </c>
      <c r="BV94" s="5">
        <v>1.05</v>
      </c>
      <c r="BW94" s="5">
        <v>37.9</v>
      </c>
      <c r="BX94" s="5">
        <v>0.98</v>
      </c>
      <c r="BY94" s="5">
        <v>51.5</v>
      </c>
      <c r="BZ94" s="5">
        <v>26.4</v>
      </c>
      <c r="CA94" s="5">
        <v>25.1</v>
      </c>
      <c r="CB94" s="5">
        <v>0.46</v>
      </c>
      <c r="CH94" s="2">
        <v>0.86</v>
      </c>
      <c r="CI94" s="2">
        <v>2.5999999999999999E-2</v>
      </c>
    </row>
    <row r="95" spans="1:87" s="5" customFormat="1" ht="11.95" customHeight="1" x14ac:dyDescent="0.3">
      <c r="A95" s="10" t="s">
        <v>191</v>
      </c>
      <c r="B95" s="11">
        <v>9</v>
      </c>
      <c r="C95" s="12">
        <v>0.4</v>
      </c>
      <c r="D95" s="13" t="s">
        <v>411</v>
      </c>
      <c r="E95" s="14" t="s">
        <v>457</v>
      </c>
      <c r="F95" s="15">
        <v>2.73</v>
      </c>
      <c r="G95" s="15">
        <v>1.96</v>
      </c>
      <c r="H95" s="15">
        <v>1.53</v>
      </c>
      <c r="I95" s="16">
        <v>43.9</v>
      </c>
      <c r="J95" s="15">
        <v>0.78</v>
      </c>
      <c r="K95" s="16">
        <v>27.8</v>
      </c>
      <c r="L95" s="15">
        <v>0.97</v>
      </c>
      <c r="M95" s="16">
        <v>49.2</v>
      </c>
      <c r="N95" s="16">
        <v>25.4</v>
      </c>
      <c r="O95" s="16">
        <v>23.8</v>
      </c>
      <c r="P95" s="15">
        <v>0.1</v>
      </c>
      <c r="Q95" s="4"/>
      <c r="R95" s="4">
        <v>14.7</v>
      </c>
      <c r="S95" s="2">
        <v>14.7</v>
      </c>
      <c r="T95" s="3">
        <v>0.31</v>
      </c>
      <c r="U95" s="2">
        <v>6.8000000000000005E-2</v>
      </c>
      <c r="V95" s="2">
        <v>2.73</v>
      </c>
      <c r="W95" s="2">
        <v>1.92</v>
      </c>
      <c r="X95" s="2">
        <v>1.46</v>
      </c>
      <c r="Y95" s="2">
        <v>46.5</v>
      </c>
      <c r="Z95" s="2">
        <v>0.87</v>
      </c>
      <c r="AA95" s="2">
        <v>31.4</v>
      </c>
      <c r="AB95" s="2">
        <v>0.99</v>
      </c>
      <c r="AC95" s="2">
        <v>49.2</v>
      </c>
      <c r="AD95" s="2">
        <v>25.4</v>
      </c>
      <c r="AE95" s="2">
        <v>23.8</v>
      </c>
      <c r="AF95" s="2">
        <v>0.25</v>
      </c>
      <c r="AG95" s="2"/>
      <c r="AH95" s="3">
        <v>12.9</v>
      </c>
      <c r="AI95" s="2">
        <v>13.7</v>
      </c>
      <c r="AJ95" s="3">
        <v>0.31</v>
      </c>
      <c r="AK95" s="2">
        <v>5.6000000000000001E-2</v>
      </c>
      <c r="AL95" s="5">
        <v>2.73</v>
      </c>
      <c r="AM95" s="5">
        <v>1.88</v>
      </c>
      <c r="AN95" s="5">
        <v>1.4</v>
      </c>
      <c r="AO95" s="5">
        <v>48.7</v>
      </c>
      <c r="AP95" s="5">
        <v>0.95</v>
      </c>
      <c r="AQ95" s="5">
        <v>34.200000000000003</v>
      </c>
      <c r="AR95" s="5">
        <v>0.98</v>
      </c>
      <c r="AS95" s="5">
        <v>49.2</v>
      </c>
      <c r="AT95" s="5">
        <v>25.4</v>
      </c>
      <c r="AU95" s="5">
        <v>23.8</v>
      </c>
      <c r="AV95" s="5">
        <v>0.37</v>
      </c>
      <c r="AX95" s="22">
        <v>8.3000000000000007</v>
      </c>
      <c r="AY95" s="22">
        <v>9.4</v>
      </c>
      <c r="AZ95" s="22">
        <v>0.41</v>
      </c>
      <c r="BA95" s="5">
        <v>3.5000000000000003E-2</v>
      </c>
      <c r="BB95" s="2">
        <v>2.73</v>
      </c>
      <c r="BC95" s="2">
        <v>1.86</v>
      </c>
      <c r="BD95" s="2">
        <v>1.38</v>
      </c>
      <c r="BE95" s="2">
        <v>49.5</v>
      </c>
      <c r="BF95" s="2">
        <v>0.98</v>
      </c>
      <c r="BG95" s="2">
        <v>35</v>
      </c>
      <c r="BH95" s="2">
        <v>0.97</v>
      </c>
      <c r="BI95" s="2">
        <v>49.2</v>
      </c>
      <c r="BJ95" s="2">
        <v>25.4</v>
      </c>
      <c r="BK95" s="2">
        <v>23.8</v>
      </c>
      <c r="BL95" s="2">
        <v>0.4</v>
      </c>
      <c r="BN95" s="22">
        <v>8.4</v>
      </c>
      <c r="BO95" s="22">
        <v>9</v>
      </c>
      <c r="BP95" s="22">
        <v>0.37</v>
      </c>
      <c r="BQ95" s="5">
        <v>3.5999999999999997E-2</v>
      </c>
      <c r="BR95" s="2">
        <v>2.73</v>
      </c>
      <c r="BS95" s="2">
        <v>1.87</v>
      </c>
      <c r="BT95" s="2">
        <v>1.38</v>
      </c>
      <c r="BU95" s="2">
        <v>49.6</v>
      </c>
      <c r="BV95" s="2">
        <v>0.98</v>
      </c>
      <c r="BW95" s="2">
        <v>35.799999999999997</v>
      </c>
      <c r="BX95" s="2">
        <v>0.99</v>
      </c>
      <c r="BY95" s="2">
        <v>49.2</v>
      </c>
      <c r="BZ95" s="2">
        <v>25.4</v>
      </c>
      <c r="CA95" s="2">
        <v>23.8</v>
      </c>
      <c r="CB95" s="2">
        <v>0.44</v>
      </c>
      <c r="CC95" s="2"/>
      <c r="CD95" s="2">
        <v>7.5</v>
      </c>
      <c r="CE95" s="2">
        <v>7.8</v>
      </c>
      <c r="CF95" s="3">
        <v>0.41</v>
      </c>
      <c r="CG95" s="2">
        <v>0.03</v>
      </c>
      <c r="CH95" s="9"/>
    </row>
    <row r="96" spans="1:87" s="5" customFormat="1" ht="11.95" customHeight="1" x14ac:dyDescent="0.3">
      <c r="A96" s="10" t="s">
        <v>192</v>
      </c>
      <c r="B96" s="11">
        <v>9</v>
      </c>
      <c r="C96" s="12">
        <v>0.8</v>
      </c>
      <c r="D96" s="13" t="s">
        <v>410</v>
      </c>
      <c r="E96" s="14" t="s">
        <v>457</v>
      </c>
      <c r="F96" s="15">
        <v>2.73</v>
      </c>
      <c r="G96" s="15">
        <v>1.96</v>
      </c>
      <c r="H96" s="15">
        <v>1.52</v>
      </c>
      <c r="I96" s="16">
        <v>44.5</v>
      </c>
      <c r="J96" s="15">
        <v>0.8</v>
      </c>
      <c r="K96" s="16">
        <v>29</v>
      </c>
      <c r="L96" s="15">
        <v>0.99</v>
      </c>
      <c r="M96" s="16">
        <v>56.3</v>
      </c>
      <c r="N96" s="16">
        <v>31.2</v>
      </c>
      <c r="O96" s="16">
        <v>25.1</v>
      </c>
      <c r="P96" s="15">
        <v>-0.09</v>
      </c>
      <c r="Q96" s="4"/>
      <c r="R96" s="4">
        <v>17.600000000000001</v>
      </c>
      <c r="S96" s="2">
        <v>17.600000000000001</v>
      </c>
      <c r="T96" s="3">
        <v>0.24</v>
      </c>
      <c r="U96" s="2">
        <v>8.2000000000000003E-2</v>
      </c>
      <c r="V96" s="2">
        <v>2.73</v>
      </c>
      <c r="W96" s="2">
        <v>1.89</v>
      </c>
      <c r="X96" s="2">
        <v>1.41</v>
      </c>
      <c r="Y96" s="2">
        <v>48.2</v>
      </c>
      <c r="Z96" s="2">
        <v>0.93</v>
      </c>
      <c r="AA96" s="2">
        <v>33.700000000000003</v>
      </c>
      <c r="AB96" s="2">
        <v>0.99</v>
      </c>
      <c r="AC96" s="2">
        <v>56.3</v>
      </c>
      <c r="AD96" s="2">
        <v>31.2</v>
      </c>
      <c r="AE96" s="2">
        <v>25.1</v>
      </c>
      <c r="AF96" s="2">
        <v>0.1</v>
      </c>
      <c r="AG96" s="2"/>
      <c r="AH96" s="3">
        <v>15.8</v>
      </c>
      <c r="AI96" s="2">
        <v>17.600000000000001</v>
      </c>
      <c r="AJ96" s="3">
        <v>0.34</v>
      </c>
      <c r="AK96" s="2">
        <v>6.6000000000000003E-2</v>
      </c>
      <c r="AL96" s="5">
        <v>2.73</v>
      </c>
      <c r="AM96" s="5">
        <v>1.83</v>
      </c>
      <c r="AN96" s="5">
        <v>1.33</v>
      </c>
      <c r="AO96" s="5">
        <v>51.2</v>
      </c>
      <c r="AP96" s="5">
        <v>1.05</v>
      </c>
      <c r="AQ96" s="5">
        <v>37.299999999999997</v>
      </c>
      <c r="AR96" s="5">
        <v>0.97</v>
      </c>
      <c r="AS96" s="5">
        <v>56.3</v>
      </c>
      <c r="AT96" s="5">
        <v>31.2</v>
      </c>
      <c r="AU96" s="5">
        <v>25.1</v>
      </c>
      <c r="AV96" s="5">
        <v>0.24</v>
      </c>
      <c r="AX96" s="22">
        <v>9.1</v>
      </c>
      <c r="AY96" s="22">
        <v>9.6999999999999993</v>
      </c>
      <c r="AZ96" s="22">
        <v>0.36</v>
      </c>
      <c r="BA96" s="5">
        <v>4.2000000000000003E-2</v>
      </c>
      <c r="BB96" s="2">
        <v>2.73</v>
      </c>
      <c r="BC96" s="2">
        <v>1.82</v>
      </c>
      <c r="BD96" s="2">
        <v>1.3</v>
      </c>
      <c r="BE96" s="2">
        <v>52.4</v>
      </c>
      <c r="BF96" s="2">
        <v>1.1000000000000001</v>
      </c>
      <c r="BG96" s="2">
        <v>40.1</v>
      </c>
      <c r="BH96" s="2">
        <v>0.99</v>
      </c>
      <c r="BI96" s="2">
        <v>56.3</v>
      </c>
      <c r="BJ96" s="2">
        <v>31.2</v>
      </c>
      <c r="BK96" s="2">
        <v>25.1</v>
      </c>
      <c r="BL96" s="2">
        <v>0.35</v>
      </c>
      <c r="BN96" s="22">
        <v>9.1999999999999993</v>
      </c>
      <c r="BO96" s="22">
        <v>10.8</v>
      </c>
      <c r="BP96" s="22">
        <v>0.37</v>
      </c>
      <c r="BQ96" s="5">
        <v>3.7999999999999999E-2</v>
      </c>
      <c r="BR96" s="2">
        <v>2.73</v>
      </c>
      <c r="BS96" s="2">
        <v>1.83</v>
      </c>
      <c r="BT96" s="2">
        <v>1.31</v>
      </c>
      <c r="BU96" s="2">
        <v>52.1</v>
      </c>
      <c r="BV96" s="2">
        <v>1.0900000000000001</v>
      </c>
      <c r="BW96" s="2">
        <v>39.4</v>
      </c>
      <c r="BX96" s="2">
        <v>0.99</v>
      </c>
      <c r="BY96" s="2">
        <v>56.3</v>
      </c>
      <c r="BZ96" s="2">
        <v>31.2</v>
      </c>
      <c r="CA96" s="2">
        <v>25.1</v>
      </c>
      <c r="CB96" s="2">
        <v>0.33</v>
      </c>
      <c r="CC96" s="2"/>
      <c r="CD96" s="2">
        <v>9.5</v>
      </c>
      <c r="CE96" s="2">
        <v>11.1</v>
      </c>
      <c r="CF96" s="3">
        <v>0.39</v>
      </c>
      <c r="CG96" s="2">
        <v>3.2000000000000001E-2</v>
      </c>
      <c r="CH96" s="9"/>
    </row>
    <row r="97" spans="1:87" s="5" customFormat="1" ht="11.95" customHeight="1" x14ac:dyDescent="0.3">
      <c r="A97" s="10" t="s">
        <v>193</v>
      </c>
      <c r="B97" s="11">
        <v>9</v>
      </c>
      <c r="C97" s="12">
        <v>5.4</v>
      </c>
      <c r="D97" s="13" t="s">
        <v>411</v>
      </c>
      <c r="E97" s="14" t="s">
        <v>457</v>
      </c>
      <c r="F97" s="15">
        <v>2.69</v>
      </c>
      <c r="G97" s="15">
        <v>1.9</v>
      </c>
      <c r="H97" s="15">
        <v>1.45</v>
      </c>
      <c r="I97" s="16">
        <v>46.2</v>
      </c>
      <c r="J97" s="15">
        <v>0.86</v>
      </c>
      <c r="K97" s="16">
        <v>31.6</v>
      </c>
      <c r="L97" s="15">
        <v>0.99</v>
      </c>
      <c r="M97" s="16">
        <v>55.2</v>
      </c>
      <c r="N97" s="16">
        <v>29.5</v>
      </c>
      <c r="O97" s="16">
        <v>25.7</v>
      </c>
      <c r="P97" s="15">
        <v>0.08</v>
      </c>
      <c r="Q97" s="4"/>
      <c r="R97" s="4"/>
      <c r="S97" s="4"/>
      <c r="T97" s="8"/>
      <c r="BB97" s="5">
        <v>2.69</v>
      </c>
      <c r="BC97" s="5">
        <v>1.79</v>
      </c>
      <c r="BD97" s="5">
        <v>1.27</v>
      </c>
      <c r="BE97" s="5">
        <v>52.7</v>
      </c>
      <c r="BF97" s="5">
        <v>1.1100000000000001</v>
      </c>
      <c r="BG97" s="5">
        <v>40.6</v>
      </c>
      <c r="BH97" s="5">
        <v>0.98</v>
      </c>
      <c r="BI97" s="5">
        <v>55.2</v>
      </c>
      <c r="BJ97" s="5">
        <v>29.5</v>
      </c>
      <c r="BK97" s="5">
        <v>25.7</v>
      </c>
      <c r="BL97" s="5">
        <v>0.43</v>
      </c>
      <c r="BR97" s="5">
        <v>2.69</v>
      </c>
      <c r="BS97" s="5">
        <v>1.78</v>
      </c>
      <c r="BT97" s="5">
        <v>1.26</v>
      </c>
      <c r="BU97" s="5">
        <v>53.2</v>
      </c>
      <c r="BV97" s="5">
        <v>1.1399999999999999</v>
      </c>
      <c r="BW97" s="5">
        <v>41.8</v>
      </c>
      <c r="BX97" s="5">
        <v>0.99</v>
      </c>
      <c r="BY97" s="5">
        <v>55.2</v>
      </c>
      <c r="BZ97" s="5">
        <v>29.5</v>
      </c>
      <c r="CA97" s="5">
        <v>25.7</v>
      </c>
      <c r="CB97" s="5">
        <v>0.48</v>
      </c>
      <c r="CH97" s="2">
        <v>0.83</v>
      </c>
      <c r="CI97" s="2">
        <v>2.8000000000000001E-2</v>
      </c>
    </row>
    <row r="98" spans="1:87" s="5" customFormat="1" ht="11.95" customHeight="1" x14ac:dyDescent="0.3">
      <c r="A98" s="10" t="s">
        <v>206</v>
      </c>
      <c r="B98" s="11">
        <v>10</v>
      </c>
      <c r="C98" s="12">
        <v>0.4</v>
      </c>
      <c r="D98" s="13" t="s">
        <v>411</v>
      </c>
      <c r="E98" s="14" t="s">
        <v>457</v>
      </c>
      <c r="F98" s="15">
        <v>2.72</v>
      </c>
      <c r="G98" s="15">
        <v>1.97</v>
      </c>
      <c r="H98" s="15">
        <v>1.55</v>
      </c>
      <c r="I98" s="16">
        <v>43</v>
      </c>
      <c r="J98" s="15">
        <v>0.75</v>
      </c>
      <c r="K98" s="16">
        <v>26.9</v>
      </c>
      <c r="L98" s="15">
        <v>0.97</v>
      </c>
      <c r="M98" s="16">
        <v>48.7</v>
      </c>
      <c r="N98" s="16">
        <v>25.1</v>
      </c>
      <c r="O98" s="16">
        <v>23.6</v>
      </c>
      <c r="P98" s="15">
        <v>0.08</v>
      </c>
      <c r="Q98" s="4"/>
      <c r="R98" s="4">
        <v>16.899999999999999</v>
      </c>
      <c r="S98" s="2">
        <v>16.899999999999999</v>
      </c>
      <c r="T98" s="3">
        <v>0.32</v>
      </c>
      <c r="U98" s="2">
        <v>7.5999999999999998E-2</v>
      </c>
      <c r="V98" s="2">
        <v>2.72</v>
      </c>
      <c r="W98" s="2">
        <v>1.92</v>
      </c>
      <c r="X98" s="2">
        <v>1.47</v>
      </c>
      <c r="Y98" s="2">
        <v>45.9</v>
      </c>
      <c r="Z98" s="2">
        <v>0.85</v>
      </c>
      <c r="AA98" s="2">
        <v>30.4</v>
      </c>
      <c r="AB98" s="2">
        <v>0.98</v>
      </c>
      <c r="AC98" s="2">
        <v>48.7</v>
      </c>
      <c r="AD98" s="2">
        <v>25.1</v>
      </c>
      <c r="AE98" s="2">
        <v>23.6</v>
      </c>
      <c r="AF98" s="2">
        <v>0.22</v>
      </c>
      <c r="AG98" s="2"/>
      <c r="AH98" s="3">
        <v>13.2</v>
      </c>
      <c r="AI98" s="2">
        <v>14.4</v>
      </c>
      <c r="AJ98" s="3">
        <v>0.33</v>
      </c>
      <c r="AK98" s="2">
        <v>7.0000000000000007E-2</v>
      </c>
      <c r="AL98" s="5">
        <v>2.72</v>
      </c>
      <c r="AM98" s="5">
        <v>1.9</v>
      </c>
      <c r="AN98" s="5">
        <v>1.45</v>
      </c>
      <c r="AO98" s="5">
        <v>46.7</v>
      </c>
      <c r="AP98" s="5">
        <v>0.88</v>
      </c>
      <c r="AQ98" s="5">
        <v>31</v>
      </c>
      <c r="AR98" s="5">
        <v>0.96</v>
      </c>
      <c r="AS98" s="5">
        <v>48.7</v>
      </c>
      <c r="AT98" s="5">
        <v>25.1</v>
      </c>
      <c r="AU98" s="5">
        <v>23.6</v>
      </c>
      <c r="AV98" s="5">
        <v>0.25</v>
      </c>
      <c r="AX98" s="22">
        <v>9.6999999999999993</v>
      </c>
      <c r="AY98" s="22">
        <v>10.199999999999999</v>
      </c>
      <c r="AZ98" s="22">
        <v>0.35</v>
      </c>
      <c r="BA98" s="5">
        <v>0.04</v>
      </c>
      <c r="BB98" s="2">
        <v>2.72</v>
      </c>
      <c r="BC98" s="2">
        <v>1.9</v>
      </c>
      <c r="BD98" s="2">
        <v>1.44</v>
      </c>
      <c r="BE98" s="2">
        <v>47.2</v>
      </c>
      <c r="BF98" s="2">
        <v>0.89</v>
      </c>
      <c r="BG98" s="2">
        <v>32.200000000000003</v>
      </c>
      <c r="BH98" s="2">
        <v>0.98</v>
      </c>
      <c r="BI98" s="2">
        <v>48.7</v>
      </c>
      <c r="BJ98" s="2">
        <v>25.1</v>
      </c>
      <c r="BK98" s="2">
        <v>23.6</v>
      </c>
      <c r="BL98" s="2">
        <v>0.3</v>
      </c>
      <c r="BN98" s="22">
        <v>9.3000000000000007</v>
      </c>
      <c r="BO98" s="22">
        <v>10</v>
      </c>
      <c r="BP98" s="22">
        <v>0.34</v>
      </c>
      <c r="BQ98" s="5">
        <v>0.04</v>
      </c>
      <c r="BR98" s="2">
        <v>2.72</v>
      </c>
      <c r="BS98" s="2">
        <v>1.89</v>
      </c>
      <c r="BT98" s="2">
        <v>1.42</v>
      </c>
      <c r="BU98" s="2">
        <v>47.9</v>
      </c>
      <c r="BV98" s="2">
        <v>0.92</v>
      </c>
      <c r="BW98" s="2">
        <v>33.200000000000003</v>
      </c>
      <c r="BX98" s="2">
        <v>0.98</v>
      </c>
      <c r="BY98" s="2">
        <v>48.7</v>
      </c>
      <c r="BZ98" s="2">
        <v>25.1</v>
      </c>
      <c r="CA98" s="2">
        <v>23.6</v>
      </c>
      <c r="CB98" s="2">
        <v>0.34</v>
      </c>
      <c r="CC98" s="2"/>
      <c r="CD98" s="2">
        <v>8.9</v>
      </c>
      <c r="CE98" s="2">
        <v>9.6</v>
      </c>
      <c r="CF98" s="3">
        <v>0.37</v>
      </c>
      <c r="CG98" s="2">
        <v>3.5999999999999997E-2</v>
      </c>
      <c r="CH98" s="9"/>
    </row>
    <row r="99" spans="1:87" s="5" customFormat="1" ht="11.95" customHeight="1" x14ac:dyDescent="0.3">
      <c r="A99" s="10" t="s">
        <v>312</v>
      </c>
      <c r="B99" s="11">
        <v>17</v>
      </c>
      <c r="C99" s="12">
        <v>5.8</v>
      </c>
      <c r="D99" s="13" t="s">
        <v>411</v>
      </c>
      <c r="E99" s="14" t="s">
        <v>457</v>
      </c>
      <c r="F99" s="15">
        <v>2.71</v>
      </c>
      <c r="G99" s="15">
        <v>2</v>
      </c>
      <c r="H99" s="15">
        <v>1.6</v>
      </c>
      <c r="I99" s="16">
        <v>41</v>
      </c>
      <c r="J99" s="15">
        <v>0.7</v>
      </c>
      <c r="K99" s="16">
        <v>25.1</v>
      </c>
      <c r="L99" s="15">
        <v>0.98</v>
      </c>
      <c r="M99" s="16">
        <v>43.4</v>
      </c>
      <c r="N99" s="16">
        <v>22.9</v>
      </c>
      <c r="O99" s="16">
        <v>20.5</v>
      </c>
      <c r="P99" s="15">
        <v>0.11</v>
      </c>
      <c r="Q99" s="4"/>
      <c r="R99" s="4"/>
      <c r="S99" s="4"/>
      <c r="T99" s="8"/>
      <c r="BB99" s="5">
        <v>2.71</v>
      </c>
      <c r="BC99" s="5">
        <v>1.88</v>
      </c>
      <c r="BD99" s="5">
        <v>1.4</v>
      </c>
      <c r="BE99" s="5">
        <v>48.4</v>
      </c>
      <c r="BF99" s="5">
        <v>0.94</v>
      </c>
      <c r="BG99" s="5">
        <v>34.4</v>
      </c>
      <c r="BH99" s="5">
        <v>0.99</v>
      </c>
      <c r="BI99" s="5">
        <v>43.4</v>
      </c>
      <c r="BJ99" s="5">
        <v>22.9</v>
      </c>
      <c r="BK99" s="5">
        <v>20.5</v>
      </c>
      <c r="BL99" s="5">
        <v>0.56000000000000005</v>
      </c>
      <c r="BR99" s="5">
        <v>2.71</v>
      </c>
      <c r="BS99" s="5">
        <v>1.86</v>
      </c>
      <c r="BT99" s="5">
        <v>1.37</v>
      </c>
      <c r="BU99" s="5">
        <v>49.3</v>
      </c>
      <c r="BV99" s="5">
        <v>0.97</v>
      </c>
      <c r="BW99" s="5">
        <v>35.299999999999997</v>
      </c>
      <c r="BX99" s="5">
        <v>0.98</v>
      </c>
      <c r="BY99" s="5">
        <v>43.4</v>
      </c>
      <c r="BZ99" s="5">
        <v>22.9</v>
      </c>
      <c r="CA99" s="5">
        <v>20.5</v>
      </c>
      <c r="CB99" s="5">
        <v>0.6</v>
      </c>
      <c r="CH99" s="2">
        <v>0.79</v>
      </c>
      <c r="CI99" s="2">
        <v>3.2000000000000001E-2</v>
      </c>
    </row>
    <row r="100" spans="1:87" s="5" customFormat="1" ht="11.95" customHeight="1" x14ac:dyDescent="0.3">
      <c r="A100" s="10" t="s">
        <v>339</v>
      </c>
      <c r="B100" s="11">
        <v>19</v>
      </c>
      <c r="C100" s="12">
        <v>5.8</v>
      </c>
      <c r="D100" s="13" t="s">
        <v>411</v>
      </c>
      <c r="E100" s="14" t="s">
        <v>457</v>
      </c>
      <c r="F100" s="15">
        <v>2.71</v>
      </c>
      <c r="G100" s="15">
        <v>1.85</v>
      </c>
      <c r="H100" s="15">
        <v>1.38</v>
      </c>
      <c r="I100" s="16">
        <v>49.2</v>
      </c>
      <c r="J100" s="15">
        <v>0.97</v>
      </c>
      <c r="K100" s="16">
        <v>34.700000000000003</v>
      </c>
      <c r="L100" s="15">
        <v>0.97</v>
      </c>
      <c r="M100" s="16">
        <v>59.7</v>
      </c>
      <c r="N100" s="16">
        <v>33.4</v>
      </c>
      <c r="O100" s="16">
        <v>26.3</v>
      </c>
      <c r="P100" s="15">
        <v>0.05</v>
      </c>
      <c r="Q100" s="4"/>
      <c r="R100" s="4"/>
      <c r="S100" s="4"/>
      <c r="T100" s="8"/>
      <c r="BB100" s="5">
        <v>2.71</v>
      </c>
      <c r="BC100" s="5">
        <v>1.76</v>
      </c>
      <c r="BD100" s="5">
        <v>1.23</v>
      </c>
      <c r="BE100" s="5">
        <v>54.6</v>
      </c>
      <c r="BF100" s="5">
        <v>1.2</v>
      </c>
      <c r="BG100" s="5">
        <v>43.1</v>
      </c>
      <c r="BH100" s="5">
        <v>0.97</v>
      </c>
      <c r="BI100" s="5">
        <v>59.7</v>
      </c>
      <c r="BJ100" s="5">
        <v>33.4</v>
      </c>
      <c r="BK100" s="5">
        <v>26.3</v>
      </c>
      <c r="BL100" s="5">
        <v>0.37</v>
      </c>
      <c r="BR100" s="5">
        <v>2.71</v>
      </c>
      <c r="BS100" s="5">
        <v>1.76</v>
      </c>
      <c r="BT100" s="5">
        <v>1.22</v>
      </c>
      <c r="BU100" s="5">
        <v>55</v>
      </c>
      <c r="BV100" s="5">
        <v>1.22</v>
      </c>
      <c r="BW100" s="5">
        <v>44.4</v>
      </c>
      <c r="BX100" s="5">
        <v>0.98</v>
      </c>
      <c r="BY100" s="5">
        <v>59.7</v>
      </c>
      <c r="BZ100" s="5">
        <v>33.4</v>
      </c>
      <c r="CA100" s="5">
        <v>26.3</v>
      </c>
      <c r="CB100" s="5">
        <v>0.42</v>
      </c>
      <c r="CH100" s="2">
        <v>0.83</v>
      </c>
      <c r="CI100" s="2">
        <v>0.03</v>
      </c>
    </row>
    <row r="101" spans="1:87" s="5" customFormat="1" ht="11.95" customHeight="1" x14ac:dyDescent="0.3">
      <c r="A101" s="10" t="s">
        <v>378</v>
      </c>
      <c r="B101" s="11">
        <v>21</v>
      </c>
      <c r="C101" s="12">
        <v>0.8</v>
      </c>
      <c r="D101" s="13" t="s">
        <v>410</v>
      </c>
      <c r="E101" s="14" t="s">
        <v>457</v>
      </c>
      <c r="F101" s="15">
        <v>2.73</v>
      </c>
      <c r="G101" s="15">
        <v>2</v>
      </c>
      <c r="H101" s="15">
        <v>1.59</v>
      </c>
      <c r="I101" s="16">
        <v>41.7</v>
      </c>
      <c r="J101" s="15">
        <v>0.72</v>
      </c>
      <c r="K101" s="16">
        <v>25.7</v>
      </c>
      <c r="L101" s="15">
        <v>0.98</v>
      </c>
      <c r="M101" s="16">
        <v>51.5</v>
      </c>
      <c r="N101" s="16">
        <v>28.1</v>
      </c>
      <c r="O101" s="16">
        <v>23.4</v>
      </c>
      <c r="P101" s="15">
        <v>-0.1</v>
      </c>
      <c r="Q101" s="4"/>
      <c r="R101" s="4">
        <v>17.600000000000001</v>
      </c>
      <c r="S101" s="2">
        <v>17.600000000000001</v>
      </c>
      <c r="T101" s="3">
        <v>0.22</v>
      </c>
      <c r="U101" s="2">
        <v>9.0999999999999998E-2</v>
      </c>
      <c r="V101" s="2">
        <v>2.73</v>
      </c>
      <c r="W101" s="2">
        <v>1.93</v>
      </c>
      <c r="X101" s="2">
        <v>1.48</v>
      </c>
      <c r="Y101" s="2">
        <v>45.8</v>
      </c>
      <c r="Z101" s="2">
        <v>0.85</v>
      </c>
      <c r="AA101" s="2">
        <v>30.5</v>
      </c>
      <c r="AB101" s="2">
        <v>0.98</v>
      </c>
      <c r="AC101" s="2">
        <v>51.5</v>
      </c>
      <c r="AD101" s="2">
        <v>28.1</v>
      </c>
      <c r="AE101" s="2">
        <v>23.4</v>
      </c>
      <c r="AF101" s="2">
        <v>0.1</v>
      </c>
      <c r="AG101" s="2"/>
      <c r="AH101" s="3">
        <v>15</v>
      </c>
      <c r="AI101" s="2">
        <v>16.600000000000001</v>
      </c>
      <c r="AJ101" s="3">
        <v>0.36</v>
      </c>
      <c r="AK101" s="2">
        <v>0.08</v>
      </c>
      <c r="AL101" s="5">
        <v>2.73</v>
      </c>
      <c r="AM101" s="5">
        <v>1.89</v>
      </c>
      <c r="AN101" s="5">
        <v>1.41</v>
      </c>
      <c r="AO101" s="5">
        <v>48.2</v>
      </c>
      <c r="AP101" s="5">
        <v>0.93</v>
      </c>
      <c r="AQ101" s="5">
        <v>33.700000000000003</v>
      </c>
      <c r="AR101" s="5">
        <v>0.99</v>
      </c>
      <c r="AS101" s="5">
        <v>51.5</v>
      </c>
      <c r="AT101" s="5">
        <v>28.1</v>
      </c>
      <c r="AU101" s="5">
        <v>23.4</v>
      </c>
      <c r="AV101" s="5">
        <v>0.24</v>
      </c>
      <c r="AX101" s="22">
        <v>9.3000000000000007</v>
      </c>
      <c r="AY101" s="22">
        <v>10</v>
      </c>
      <c r="AZ101" s="22">
        <v>0.37</v>
      </c>
      <c r="BA101" s="5">
        <v>3.7999999999999999E-2</v>
      </c>
      <c r="BB101" s="2">
        <v>2.73</v>
      </c>
      <c r="BC101" s="2">
        <v>1.85</v>
      </c>
      <c r="BD101" s="2">
        <v>1.36</v>
      </c>
      <c r="BE101" s="2">
        <v>50.2</v>
      </c>
      <c r="BF101" s="2">
        <v>1.01</v>
      </c>
      <c r="BG101" s="2">
        <v>36.200000000000003</v>
      </c>
      <c r="BH101" s="2">
        <v>0.98</v>
      </c>
      <c r="BI101" s="2">
        <v>51.5</v>
      </c>
      <c r="BJ101" s="2">
        <v>28.1</v>
      </c>
      <c r="BK101" s="2">
        <v>23.4</v>
      </c>
      <c r="BL101" s="2">
        <v>0.35</v>
      </c>
      <c r="BN101" s="22">
        <v>9.3000000000000007</v>
      </c>
      <c r="BO101" s="22">
        <v>9.9</v>
      </c>
      <c r="BP101" s="22">
        <v>0.35</v>
      </c>
      <c r="BQ101" s="5">
        <v>3.9E-2</v>
      </c>
      <c r="BR101" s="2">
        <v>2.73</v>
      </c>
      <c r="BS101" s="2">
        <v>1.86</v>
      </c>
      <c r="BT101" s="2">
        <v>1.37</v>
      </c>
      <c r="BU101" s="2">
        <v>49.7</v>
      </c>
      <c r="BV101" s="2">
        <v>0.99</v>
      </c>
      <c r="BW101" s="2">
        <v>35.700000000000003</v>
      </c>
      <c r="BX101" s="2">
        <v>0.99</v>
      </c>
      <c r="BY101" s="2">
        <v>51.5</v>
      </c>
      <c r="BZ101" s="2">
        <v>28.1</v>
      </c>
      <c r="CA101" s="2">
        <v>23.4</v>
      </c>
      <c r="CB101" s="2">
        <v>0.32</v>
      </c>
      <c r="CC101" s="2"/>
      <c r="CD101" s="2">
        <v>10.4</v>
      </c>
      <c r="CE101" s="2">
        <v>11.8</v>
      </c>
      <c r="CF101" s="3">
        <v>0.36</v>
      </c>
      <c r="CG101" s="2">
        <v>3.7999999999999999E-2</v>
      </c>
      <c r="CH101" s="9"/>
    </row>
    <row r="102" spans="1:87" s="5" customFormat="1" ht="11.95" customHeight="1" x14ac:dyDescent="0.3">
      <c r="A102" s="10" t="s">
        <v>77</v>
      </c>
      <c r="B102" s="10" t="s">
        <v>431</v>
      </c>
      <c r="C102" s="12">
        <v>1.8</v>
      </c>
      <c r="D102" s="13" t="s">
        <v>410</v>
      </c>
      <c r="E102" s="14" t="s">
        <v>457</v>
      </c>
      <c r="F102" s="24"/>
      <c r="G102" s="24"/>
    </row>
    <row r="103" spans="1:87" s="5" customFormat="1" ht="11.95" customHeight="1" x14ac:dyDescent="0.3">
      <c r="A103" s="10" t="s">
        <v>105</v>
      </c>
      <c r="B103" s="10" t="s">
        <v>433</v>
      </c>
      <c r="C103" s="12">
        <v>1.8</v>
      </c>
      <c r="D103" s="13" t="s">
        <v>410</v>
      </c>
      <c r="E103" s="14" t="s">
        <v>457</v>
      </c>
      <c r="F103" s="24"/>
      <c r="G103" s="24"/>
    </row>
    <row r="104" spans="1:87" s="5" customFormat="1" ht="11.95" customHeight="1" x14ac:dyDescent="0.3">
      <c r="A104" s="10" t="s">
        <v>107</v>
      </c>
      <c r="B104" s="10" t="s">
        <v>433</v>
      </c>
      <c r="C104" s="12">
        <v>6.4</v>
      </c>
      <c r="D104" s="13" t="s">
        <v>410</v>
      </c>
      <c r="E104" s="14" t="s">
        <v>457</v>
      </c>
      <c r="F104" s="24"/>
      <c r="G104" s="24"/>
    </row>
    <row r="105" spans="1:87" s="5" customFormat="1" ht="11.95" customHeight="1" x14ac:dyDescent="0.3">
      <c r="A105" s="10" t="s">
        <v>110</v>
      </c>
      <c r="B105" s="10" t="s">
        <v>433</v>
      </c>
      <c r="C105" s="12">
        <v>8.8000000000000007</v>
      </c>
      <c r="D105" s="13" t="s">
        <v>411</v>
      </c>
      <c r="E105" s="14" t="s">
        <v>457</v>
      </c>
      <c r="F105" s="24"/>
      <c r="G105" s="24"/>
    </row>
    <row r="106" spans="1:87" s="5" customFormat="1" ht="11.95" customHeight="1" x14ac:dyDescent="0.3">
      <c r="A106" s="10" t="s">
        <v>112</v>
      </c>
      <c r="B106" s="10" t="s">
        <v>433</v>
      </c>
      <c r="C106" s="12">
        <v>9.8000000000000007</v>
      </c>
      <c r="D106" s="13" t="s">
        <v>410</v>
      </c>
      <c r="E106" s="14" t="s">
        <v>457</v>
      </c>
      <c r="F106" s="24"/>
      <c r="G106" s="24"/>
    </row>
    <row r="107" spans="1:87" s="5" customFormat="1" ht="11.95" customHeight="1" x14ac:dyDescent="0.3">
      <c r="A107" s="10" t="s">
        <v>115</v>
      </c>
      <c r="B107" s="10" t="s">
        <v>433</v>
      </c>
      <c r="C107" s="12">
        <v>11.4</v>
      </c>
      <c r="D107" s="13" t="s">
        <v>410</v>
      </c>
      <c r="E107" s="14" t="s">
        <v>457</v>
      </c>
      <c r="F107" s="24"/>
      <c r="G107" s="24"/>
    </row>
    <row r="108" spans="1:87" s="5" customFormat="1" ht="11.95" customHeight="1" x14ac:dyDescent="0.3">
      <c r="A108" s="10" t="s">
        <v>135</v>
      </c>
      <c r="B108" s="10" t="s">
        <v>435</v>
      </c>
      <c r="C108" s="12">
        <v>15.4</v>
      </c>
      <c r="D108" s="13" t="s">
        <v>411</v>
      </c>
      <c r="E108" s="14" t="s">
        <v>457</v>
      </c>
      <c r="F108" s="15">
        <v>2.72</v>
      </c>
      <c r="G108" s="15">
        <v>2.0299999999999998</v>
      </c>
      <c r="H108" s="15">
        <v>1.64</v>
      </c>
      <c r="I108" s="16">
        <v>39.700000000000003</v>
      </c>
      <c r="J108" s="15">
        <v>0.66</v>
      </c>
      <c r="K108" s="16">
        <v>23.5</v>
      </c>
      <c r="L108" s="15">
        <v>0.97</v>
      </c>
      <c r="M108" s="16">
        <v>42.1</v>
      </c>
      <c r="N108" s="16">
        <v>22.9</v>
      </c>
      <c r="O108" s="16">
        <v>19.2</v>
      </c>
      <c r="P108" s="15">
        <v>0.03</v>
      </c>
      <c r="Q108" s="4"/>
      <c r="R108" s="4"/>
      <c r="S108" s="4"/>
      <c r="T108" s="8"/>
    </row>
    <row r="109" spans="1:87" s="5" customFormat="1" ht="11.95" customHeight="1" x14ac:dyDescent="0.3">
      <c r="A109" s="10" t="s">
        <v>142</v>
      </c>
      <c r="B109" s="10" t="s">
        <v>437</v>
      </c>
      <c r="C109" s="12">
        <v>3.8</v>
      </c>
      <c r="D109" s="13" t="s">
        <v>411</v>
      </c>
      <c r="E109" s="14" t="s">
        <v>457</v>
      </c>
      <c r="F109" s="24"/>
      <c r="G109" s="24"/>
    </row>
    <row r="110" spans="1:87" s="5" customFormat="1" ht="11.95" customHeight="1" x14ac:dyDescent="0.3">
      <c r="A110" s="10" t="s">
        <v>143</v>
      </c>
      <c r="B110" s="10" t="s">
        <v>437</v>
      </c>
      <c r="C110" s="12">
        <v>6.8</v>
      </c>
      <c r="D110" s="13" t="s">
        <v>410</v>
      </c>
      <c r="E110" s="14" t="s">
        <v>457</v>
      </c>
      <c r="F110" s="24"/>
      <c r="G110" s="24"/>
    </row>
    <row r="111" spans="1:87" s="5" customFormat="1" ht="11.95" customHeight="1" x14ac:dyDescent="0.3">
      <c r="A111" s="10" t="s">
        <v>156</v>
      </c>
      <c r="B111" s="10" t="s">
        <v>438</v>
      </c>
      <c r="C111" s="12">
        <v>4.4000000000000004</v>
      </c>
      <c r="D111" s="13" t="s">
        <v>411</v>
      </c>
      <c r="E111" s="14" t="s">
        <v>457</v>
      </c>
      <c r="F111" s="24"/>
      <c r="G111" s="24"/>
    </row>
    <row r="112" spans="1:87" s="5" customFormat="1" ht="11.95" customHeight="1" x14ac:dyDescent="0.3">
      <c r="A112" s="10" t="s">
        <v>157</v>
      </c>
      <c r="B112" s="10" t="s">
        <v>438</v>
      </c>
      <c r="C112" s="12">
        <v>5.8</v>
      </c>
      <c r="D112" s="13" t="s">
        <v>411</v>
      </c>
      <c r="E112" s="14" t="s">
        <v>457</v>
      </c>
      <c r="F112" s="24"/>
      <c r="G112" s="24"/>
    </row>
    <row r="113" spans="1:20" s="5" customFormat="1" ht="11.95" customHeight="1" x14ac:dyDescent="0.3">
      <c r="A113" s="10" t="s">
        <v>158</v>
      </c>
      <c r="B113" s="10" t="s">
        <v>438</v>
      </c>
      <c r="C113" s="12">
        <v>6.8</v>
      </c>
      <c r="D113" s="13" t="s">
        <v>411</v>
      </c>
      <c r="E113" s="14" t="s">
        <v>457</v>
      </c>
      <c r="F113" s="24"/>
      <c r="G113" s="24"/>
    </row>
    <row r="114" spans="1:20" s="5" customFormat="1" ht="11.95" customHeight="1" x14ac:dyDescent="0.3">
      <c r="A114" s="10" t="s">
        <v>159</v>
      </c>
      <c r="B114" s="10" t="s">
        <v>438</v>
      </c>
      <c r="C114" s="12">
        <v>7.8</v>
      </c>
      <c r="D114" s="13" t="s">
        <v>411</v>
      </c>
      <c r="E114" s="14" t="s">
        <v>457</v>
      </c>
      <c r="F114" s="24"/>
      <c r="G114" s="24"/>
    </row>
    <row r="115" spans="1:20" s="5" customFormat="1" ht="11.95" customHeight="1" x14ac:dyDescent="0.3">
      <c r="A115" s="10" t="s">
        <v>161</v>
      </c>
      <c r="B115" s="10" t="s">
        <v>438</v>
      </c>
      <c r="C115" s="12">
        <v>8.8000000000000007</v>
      </c>
      <c r="D115" s="13" t="s">
        <v>411</v>
      </c>
      <c r="E115" s="14" t="s">
        <v>457</v>
      </c>
      <c r="F115" s="24"/>
      <c r="G115" s="24"/>
    </row>
    <row r="116" spans="1:20" s="5" customFormat="1" ht="11.95" customHeight="1" x14ac:dyDescent="0.3">
      <c r="A116" s="10" t="s">
        <v>162</v>
      </c>
      <c r="B116" s="10" t="s">
        <v>438</v>
      </c>
      <c r="C116" s="12">
        <v>9.8000000000000007</v>
      </c>
      <c r="D116" s="13" t="s">
        <v>411</v>
      </c>
      <c r="E116" s="14" t="s">
        <v>457</v>
      </c>
      <c r="F116" s="24"/>
      <c r="G116" s="24"/>
    </row>
    <row r="117" spans="1:20" s="5" customFormat="1" ht="11.95" customHeight="1" x14ac:dyDescent="0.3">
      <c r="A117" s="10" t="s">
        <v>194</v>
      </c>
      <c r="B117" s="10" t="s">
        <v>441</v>
      </c>
      <c r="C117" s="12">
        <v>5.8</v>
      </c>
      <c r="D117" s="13" t="s">
        <v>411</v>
      </c>
      <c r="E117" s="14" t="s">
        <v>457</v>
      </c>
      <c r="F117" s="24"/>
      <c r="G117" s="24"/>
    </row>
    <row r="118" spans="1:20" s="5" customFormat="1" ht="11.95" customHeight="1" x14ac:dyDescent="0.3">
      <c r="A118" s="10" t="s">
        <v>195</v>
      </c>
      <c r="B118" s="10" t="s">
        <v>441</v>
      </c>
      <c r="C118" s="12">
        <v>6.8</v>
      </c>
      <c r="D118" s="13" t="s">
        <v>411</v>
      </c>
      <c r="E118" s="14" t="s">
        <v>457</v>
      </c>
      <c r="F118" s="24"/>
      <c r="G118" s="24"/>
    </row>
    <row r="119" spans="1:20" s="5" customFormat="1" ht="11.95" customHeight="1" x14ac:dyDescent="0.3">
      <c r="A119" s="10" t="s">
        <v>196</v>
      </c>
      <c r="B119" s="10" t="s">
        <v>441</v>
      </c>
      <c r="C119" s="12">
        <v>8.4</v>
      </c>
      <c r="D119" s="13" t="s">
        <v>411</v>
      </c>
      <c r="E119" s="14" t="s">
        <v>457</v>
      </c>
      <c r="F119" s="24"/>
      <c r="G119" s="24"/>
    </row>
    <row r="120" spans="1:20" s="5" customFormat="1" ht="11.95" customHeight="1" x14ac:dyDescent="0.3">
      <c r="A120" s="10" t="s">
        <v>198</v>
      </c>
      <c r="B120" s="10" t="s">
        <v>441</v>
      </c>
      <c r="C120" s="12">
        <v>12.8</v>
      </c>
      <c r="D120" s="13" t="s">
        <v>410</v>
      </c>
      <c r="E120" s="14" t="s">
        <v>457</v>
      </c>
      <c r="F120" s="24"/>
      <c r="G120" s="24"/>
    </row>
    <row r="121" spans="1:20" s="5" customFormat="1" ht="11.95" customHeight="1" x14ac:dyDescent="0.3">
      <c r="A121" s="10" t="s">
        <v>288</v>
      </c>
      <c r="B121" s="10" t="s">
        <v>447</v>
      </c>
      <c r="C121" s="12">
        <v>5.8</v>
      </c>
      <c r="D121" s="13" t="s">
        <v>411</v>
      </c>
      <c r="E121" s="14" t="s">
        <v>457</v>
      </c>
      <c r="F121" s="15">
        <v>2.71</v>
      </c>
      <c r="G121" s="15">
        <v>1.89</v>
      </c>
      <c r="H121" s="15">
        <v>1.44</v>
      </c>
      <c r="I121" s="16">
        <v>46.9</v>
      </c>
      <c r="J121" s="15">
        <v>0.88</v>
      </c>
      <c r="K121" s="16">
        <v>31.6</v>
      </c>
      <c r="L121" s="15">
        <v>0.97</v>
      </c>
      <c r="M121" s="16">
        <v>56.5</v>
      </c>
      <c r="N121" s="16">
        <v>31.7</v>
      </c>
      <c r="O121" s="16">
        <v>24.8</v>
      </c>
      <c r="P121" s="15">
        <v>-0.01</v>
      </c>
      <c r="Q121" s="4"/>
      <c r="R121" s="4"/>
      <c r="S121" s="4"/>
      <c r="T121" s="8"/>
    </row>
    <row r="122" spans="1:20" s="5" customFormat="1" ht="11.95" customHeight="1" x14ac:dyDescent="0.3">
      <c r="A122" s="10" t="s">
        <v>289</v>
      </c>
      <c r="B122" s="10" t="s">
        <v>447</v>
      </c>
      <c r="C122" s="12">
        <v>6.8</v>
      </c>
      <c r="D122" s="13" t="s">
        <v>411</v>
      </c>
      <c r="E122" s="14" t="s">
        <v>457</v>
      </c>
    </row>
    <row r="123" spans="1:20" s="5" customFormat="1" ht="11.95" customHeight="1" x14ac:dyDescent="0.3">
      <c r="A123" s="10" t="s">
        <v>290</v>
      </c>
      <c r="B123" s="10" t="s">
        <v>447</v>
      </c>
      <c r="C123" s="12">
        <v>8.4</v>
      </c>
      <c r="D123" s="13" t="s">
        <v>410</v>
      </c>
      <c r="E123" s="14" t="s">
        <v>457</v>
      </c>
    </row>
    <row r="124" spans="1:20" s="5" customFormat="1" ht="11.95" customHeight="1" x14ac:dyDescent="0.3">
      <c r="A124" s="10" t="s">
        <v>292</v>
      </c>
      <c r="B124" s="10" t="s">
        <v>447</v>
      </c>
      <c r="C124" s="12">
        <v>10.4</v>
      </c>
      <c r="D124" s="13" t="s">
        <v>410</v>
      </c>
      <c r="E124" s="14" t="s">
        <v>457</v>
      </c>
    </row>
    <row r="125" spans="1:20" s="5" customFormat="1" ht="11.95" customHeight="1" x14ac:dyDescent="0.3">
      <c r="A125" s="10" t="s">
        <v>294</v>
      </c>
      <c r="B125" s="10" t="s">
        <v>447</v>
      </c>
      <c r="C125" s="12">
        <v>13.8</v>
      </c>
      <c r="D125" s="13" t="s">
        <v>410</v>
      </c>
      <c r="E125" s="14" t="s">
        <v>457</v>
      </c>
    </row>
    <row r="126" spans="1:20" s="5" customFormat="1" ht="11.95" customHeight="1" x14ac:dyDescent="0.3">
      <c r="A126" s="10" t="s">
        <v>320</v>
      </c>
      <c r="B126" s="10" t="s">
        <v>450</v>
      </c>
      <c r="C126" s="12">
        <v>1.8</v>
      </c>
      <c r="D126" s="13" t="s">
        <v>410</v>
      </c>
      <c r="E126" s="14" t="s">
        <v>457</v>
      </c>
    </row>
    <row r="127" spans="1:20" s="5" customFormat="1" ht="11.95" customHeight="1" x14ac:dyDescent="0.3">
      <c r="A127" s="10" t="s">
        <v>321</v>
      </c>
      <c r="B127" s="10" t="s">
        <v>450</v>
      </c>
      <c r="C127" s="12">
        <v>2.8</v>
      </c>
      <c r="D127" s="13" t="s">
        <v>410</v>
      </c>
      <c r="E127" s="14" t="s">
        <v>457</v>
      </c>
    </row>
    <row r="128" spans="1:20" s="5" customFormat="1" ht="11.95" customHeight="1" x14ac:dyDescent="0.3">
      <c r="A128" s="10" t="s">
        <v>324</v>
      </c>
      <c r="B128" s="10" t="s">
        <v>450</v>
      </c>
      <c r="C128" s="12">
        <v>5.8</v>
      </c>
      <c r="D128" s="13" t="s">
        <v>410</v>
      </c>
      <c r="E128" s="14" t="s">
        <v>457</v>
      </c>
    </row>
    <row r="129" spans="1:20" s="5" customFormat="1" ht="11.95" customHeight="1" x14ac:dyDescent="0.3">
      <c r="A129" s="10" t="s">
        <v>337</v>
      </c>
      <c r="B129" s="10" t="s">
        <v>451</v>
      </c>
      <c r="C129" s="12">
        <v>1.8</v>
      </c>
      <c r="D129" s="13" t="s">
        <v>410</v>
      </c>
      <c r="E129" s="14" t="s">
        <v>457</v>
      </c>
    </row>
    <row r="130" spans="1:20" s="5" customFormat="1" ht="11.95" customHeight="1" x14ac:dyDescent="0.3">
      <c r="A130" s="10" t="s">
        <v>338</v>
      </c>
      <c r="B130" s="10" t="s">
        <v>451</v>
      </c>
      <c r="C130" s="12">
        <v>4.4000000000000004</v>
      </c>
      <c r="D130" s="13" t="s">
        <v>410</v>
      </c>
      <c r="E130" s="14" t="s">
        <v>457</v>
      </c>
    </row>
    <row r="131" spans="1:20" s="5" customFormat="1" ht="11.95" customHeight="1" x14ac:dyDescent="0.3">
      <c r="A131" s="10" t="s">
        <v>340</v>
      </c>
      <c r="B131" s="10" t="s">
        <v>451</v>
      </c>
      <c r="C131" s="12">
        <v>7.4</v>
      </c>
      <c r="D131" s="13" t="s">
        <v>410</v>
      </c>
      <c r="E131" s="14" t="s">
        <v>457</v>
      </c>
    </row>
    <row r="132" spans="1:20" s="5" customFormat="1" ht="11.95" customHeight="1" x14ac:dyDescent="0.3">
      <c r="A132" s="10" t="s">
        <v>341</v>
      </c>
      <c r="B132" s="10" t="s">
        <v>451</v>
      </c>
      <c r="C132" s="12">
        <v>8.8000000000000007</v>
      </c>
      <c r="D132" s="13" t="s">
        <v>411</v>
      </c>
      <c r="E132" s="14" t="s">
        <v>457</v>
      </c>
      <c r="F132" s="15">
        <v>2.69</v>
      </c>
      <c r="G132" s="15">
        <v>1.9</v>
      </c>
      <c r="H132" s="15">
        <v>1.45</v>
      </c>
      <c r="I132" s="16">
        <v>46.3</v>
      </c>
      <c r="J132" s="15">
        <v>0.86</v>
      </c>
      <c r="K132" s="16">
        <v>31.7</v>
      </c>
      <c r="L132" s="15">
        <v>0.99</v>
      </c>
      <c r="M132" s="16">
        <v>54.2</v>
      </c>
      <c r="N132" s="16">
        <v>28.1</v>
      </c>
      <c r="O132" s="16">
        <v>26.1</v>
      </c>
      <c r="P132" s="15">
        <v>0.14000000000000001</v>
      </c>
      <c r="Q132" s="4"/>
      <c r="R132" s="4"/>
      <c r="S132" s="4"/>
      <c r="T132" s="8"/>
    </row>
    <row r="133" spans="1:20" s="5" customFormat="1" ht="11.95" customHeight="1" x14ac:dyDescent="0.3">
      <c r="A133" s="10" t="s">
        <v>342</v>
      </c>
      <c r="B133" s="10" t="s">
        <v>451</v>
      </c>
      <c r="C133" s="12">
        <v>9.8000000000000007</v>
      </c>
      <c r="D133" s="13" t="s">
        <v>411</v>
      </c>
      <c r="E133" s="14" t="s">
        <v>457</v>
      </c>
    </row>
    <row r="134" spans="1:20" s="5" customFormat="1" ht="11.95" customHeight="1" x14ac:dyDescent="0.3">
      <c r="A134" s="10" t="s">
        <v>343</v>
      </c>
      <c r="B134" s="10" t="s">
        <v>451</v>
      </c>
      <c r="C134" s="12">
        <v>10.8</v>
      </c>
      <c r="D134" s="13" t="s">
        <v>410</v>
      </c>
      <c r="E134" s="14" t="s">
        <v>457</v>
      </c>
    </row>
    <row r="135" spans="1:20" s="5" customFormat="1" ht="11.95" customHeight="1" x14ac:dyDescent="0.3">
      <c r="A135" s="10" t="s">
        <v>344</v>
      </c>
      <c r="B135" s="10" t="s">
        <v>451</v>
      </c>
      <c r="C135" s="12">
        <v>11.8</v>
      </c>
      <c r="D135" s="13" t="s">
        <v>410</v>
      </c>
      <c r="E135" s="14" t="s">
        <v>457</v>
      </c>
    </row>
    <row r="136" spans="1:20" s="5" customFormat="1" ht="11.95" customHeight="1" x14ac:dyDescent="0.3">
      <c r="A136" s="10" t="s">
        <v>367</v>
      </c>
      <c r="B136" s="10" t="s">
        <v>452</v>
      </c>
      <c r="C136" s="12">
        <v>8.4</v>
      </c>
      <c r="D136" s="13" t="s">
        <v>411</v>
      </c>
      <c r="E136" s="14" t="s">
        <v>457</v>
      </c>
    </row>
    <row r="137" spans="1:20" s="5" customFormat="1" ht="11.95" customHeight="1" x14ac:dyDescent="0.3">
      <c r="A137" s="10" t="s">
        <v>368</v>
      </c>
      <c r="B137" s="10" t="s">
        <v>452</v>
      </c>
      <c r="C137" s="12">
        <v>9.4</v>
      </c>
      <c r="D137" s="13" t="s">
        <v>411</v>
      </c>
      <c r="E137" s="14" t="s">
        <v>457</v>
      </c>
    </row>
    <row r="138" spans="1:20" s="5" customFormat="1" ht="11.95" customHeight="1" x14ac:dyDescent="0.3">
      <c r="A138" s="10" t="s">
        <v>369</v>
      </c>
      <c r="B138" s="10" t="s">
        <v>452</v>
      </c>
      <c r="C138" s="12">
        <v>10.8</v>
      </c>
      <c r="D138" s="13" t="s">
        <v>410</v>
      </c>
      <c r="E138" s="14" t="s">
        <v>457</v>
      </c>
    </row>
    <row r="139" spans="1:20" s="5" customFormat="1" ht="11.95" customHeight="1" x14ac:dyDescent="0.3">
      <c r="A139" s="10" t="s">
        <v>381</v>
      </c>
      <c r="B139" s="10" t="s">
        <v>453</v>
      </c>
      <c r="C139" s="12">
        <v>8.8000000000000007</v>
      </c>
      <c r="D139" s="13" t="s">
        <v>411</v>
      </c>
      <c r="E139" s="14" t="s">
        <v>457</v>
      </c>
      <c r="F139" s="15">
        <v>2.72</v>
      </c>
      <c r="G139" s="15">
        <v>1.99</v>
      </c>
      <c r="H139" s="15">
        <v>1.58</v>
      </c>
      <c r="I139" s="16">
        <v>41.9</v>
      </c>
      <c r="J139" s="15">
        <v>0.72</v>
      </c>
      <c r="K139" s="16">
        <v>25.9</v>
      </c>
      <c r="L139" s="15">
        <v>0.98</v>
      </c>
      <c r="M139" s="16">
        <v>46.5</v>
      </c>
      <c r="N139" s="16">
        <v>23.8</v>
      </c>
      <c r="O139" s="16">
        <v>22.7</v>
      </c>
      <c r="P139" s="15">
        <v>0.09</v>
      </c>
      <c r="Q139" s="4"/>
      <c r="R139" s="4"/>
      <c r="S139" s="4"/>
      <c r="T139" s="8"/>
    </row>
    <row r="140" spans="1:20" s="5" customFormat="1" ht="11.95" customHeight="1" x14ac:dyDescent="0.3">
      <c r="A140" s="10" t="s">
        <v>382</v>
      </c>
      <c r="B140" s="10" t="s">
        <v>453</v>
      </c>
      <c r="C140" s="12">
        <v>9.8000000000000007</v>
      </c>
      <c r="D140" s="13" t="s">
        <v>411</v>
      </c>
      <c r="E140" s="14" t="s">
        <v>457</v>
      </c>
    </row>
    <row r="141" spans="1:20" s="5" customFormat="1" ht="11.95" customHeight="1" x14ac:dyDescent="0.3">
      <c r="A141" s="10" t="s">
        <v>389</v>
      </c>
      <c r="B141" s="10" t="s">
        <v>454</v>
      </c>
      <c r="C141" s="12">
        <v>1.8</v>
      </c>
      <c r="D141" s="13" t="s">
        <v>410</v>
      </c>
      <c r="E141" s="14" t="s">
        <v>457</v>
      </c>
    </row>
    <row r="142" spans="1:20" s="5" customFormat="1" ht="11.95" customHeight="1" x14ac:dyDescent="0.3">
      <c r="A142" s="10" t="s">
        <v>390</v>
      </c>
      <c r="B142" s="10" t="s">
        <v>454</v>
      </c>
      <c r="C142" s="12">
        <v>3.8</v>
      </c>
      <c r="D142" s="13" t="s">
        <v>411</v>
      </c>
      <c r="E142" s="14" t="s">
        <v>457</v>
      </c>
    </row>
    <row r="143" spans="1:20" s="5" customFormat="1" ht="11.95" customHeight="1" x14ac:dyDescent="0.3">
      <c r="A143" s="10" t="s">
        <v>393</v>
      </c>
      <c r="B143" s="10" t="s">
        <v>454</v>
      </c>
      <c r="C143" s="12">
        <v>7.8</v>
      </c>
      <c r="D143" s="13" t="s">
        <v>411</v>
      </c>
      <c r="E143" s="14" t="s">
        <v>457</v>
      </c>
      <c r="F143" s="15">
        <v>2.72</v>
      </c>
      <c r="G143" s="15">
        <v>2.0099999999999998</v>
      </c>
      <c r="H143" s="15">
        <v>1.62</v>
      </c>
      <c r="I143" s="16">
        <v>40.5</v>
      </c>
      <c r="J143" s="15">
        <v>0.68</v>
      </c>
      <c r="K143" s="16">
        <v>24.3</v>
      </c>
      <c r="L143" s="15">
        <v>0.97</v>
      </c>
      <c r="M143" s="16">
        <v>42.5</v>
      </c>
      <c r="N143" s="16">
        <v>24.3</v>
      </c>
      <c r="O143" s="16">
        <v>18.2</v>
      </c>
      <c r="P143" s="15">
        <v>0</v>
      </c>
      <c r="Q143" s="4"/>
      <c r="R143" s="4"/>
      <c r="S143" s="4"/>
      <c r="T143" s="8"/>
    </row>
    <row r="144" spans="1:20" s="5" customFormat="1" ht="11.95" customHeight="1" x14ac:dyDescent="0.3">
      <c r="A144" s="10" t="s">
        <v>396</v>
      </c>
      <c r="B144" s="10" t="s">
        <v>454</v>
      </c>
      <c r="C144" s="12">
        <v>10.8</v>
      </c>
      <c r="D144" s="13" t="s">
        <v>411</v>
      </c>
      <c r="E144" s="14" t="s">
        <v>457</v>
      </c>
      <c r="F144" s="15">
        <v>2.75</v>
      </c>
      <c r="G144" s="15">
        <v>2</v>
      </c>
      <c r="H144" s="15">
        <v>1.58</v>
      </c>
      <c r="I144" s="16">
        <v>42.5</v>
      </c>
      <c r="J144" s="15">
        <v>0.74</v>
      </c>
      <c r="K144" s="16">
        <v>26.7</v>
      </c>
      <c r="L144" s="15">
        <v>0.99</v>
      </c>
      <c r="M144" s="16">
        <v>44.6</v>
      </c>
      <c r="N144" s="16">
        <v>26.1</v>
      </c>
      <c r="O144" s="16">
        <v>18.5</v>
      </c>
      <c r="P144" s="15">
        <v>0.03</v>
      </c>
      <c r="Q144" s="4"/>
      <c r="R144" s="4"/>
      <c r="S144" s="4"/>
      <c r="T144" s="8"/>
    </row>
    <row r="145" spans="1:87" s="5" customFormat="1" ht="11.95" customHeight="1" x14ac:dyDescent="0.3">
      <c r="A145" s="10" t="s">
        <v>80</v>
      </c>
      <c r="B145" s="11">
        <v>2</v>
      </c>
      <c r="C145" s="12">
        <v>7.4</v>
      </c>
      <c r="D145" s="13" t="s">
        <v>410</v>
      </c>
      <c r="E145" s="14" t="s">
        <v>462</v>
      </c>
      <c r="F145" s="15">
        <v>2.72</v>
      </c>
      <c r="G145" s="15">
        <v>1.95</v>
      </c>
      <c r="H145" s="15">
        <v>1.51</v>
      </c>
      <c r="I145" s="16">
        <v>44.4</v>
      </c>
      <c r="J145" s="15">
        <v>0.8</v>
      </c>
      <c r="K145" s="16">
        <v>29.1</v>
      </c>
      <c r="L145" s="15">
        <v>0.99</v>
      </c>
      <c r="M145" s="16">
        <v>57.4</v>
      </c>
      <c r="N145" s="16">
        <v>33.5</v>
      </c>
      <c r="O145" s="16">
        <v>23.9</v>
      </c>
      <c r="P145" s="15">
        <v>-0.19</v>
      </c>
      <c r="Q145" s="4"/>
      <c r="R145" s="4">
        <v>20.100000000000001</v>
      </c>
      <c r="S145" s="2">
        <v>20.100000000000001</v>
      </c>
      <c r="T145" s="3">
        <v>0.23</v>
      </c>
      <c r="U145" s="2">
        <v>0.13200000000000001</v>
      </c>
      <c r="V145" s="2">
        <v>2.72</v>
      </c>
      <c r="W145" s="2">
        <v>1.86</v>
      </c>
      <c r="X145" s="2">
        <v>1.37</v>
      </c>
      <c r="Y145" s="2">
        <v>49.6</v>
      </c>
      <c r="Z145" s="2">
        <v>0.98</v>
      </c>
      <c r="AA145" s="2">
        <v>35.6</v>
      </c>
      <c r="AB145" s="2">
        <v>0.99</v>
      </c>
      <c r="AC145" s="2">
        <v>57.4</v>
      </c>
      <c r="AD145" s="2">
        <v>33.5</v>
      </c>
      <c r="AE145" s="2">
        <v>23.9</v>
      </c>
      <c r="AF145" s="2">
        <v>0.09</v>
      </c>
      <c r="AG145" s="2"/>
      <c r="AH145" s="3">
        <v>18.600000000000001</v>
      </c>
      <c r="AI145" s="2">
        <v>19.600000000000001</v>
      </c>
      <c r="AJ145" s="3">
        <v>0.3</v>
      </c>
      <c r="AK145" s="2">
        <v>8.5999999999999993E-2</v>
      </c>
      <c r="AL145" s="5">
        <v>2.72</v>
      </c>
      <c r="AM145" s="5">
        <v>1.8</v>
      </c>
      <c r="AN145" s="5">
        <v>1.28</v>
      </c>
      <c r="AO145" s="5">
        <v>52.8</v>
      </c>
      <c r="AP145" s="5">
        <v>1.1200000000000001</v>
      </c>
      <c r="AQ145" s="5">
        <v>40.299999999999997</v>
      </c>
      <c r="AR145" s="5">
        <v>0.98</v>
      </c>
      <c r="AS145" s="5">
        <v>57.4</v>
      </c>
      <c r="AT145" s="5">
        <v>33.5</v>
      </c>
      <c r="AU145" s="5">
        <v>23.9</v>
      </c>
      <c r="AV145" s="5">
        <v>0.28000000000000003</v>
      </c>
      <c r="AX145" s="22">
        <v>7.8</v>
      </c>
      <c r="AY145" s="22">
        <v>8.1999999999999993</v>
      </c>
      <c r="AZ145" s="22">
        <v>0.39</v>
      </c>
      <c r="BA145" s="5">
        <v>4.1000000000000002E-2</v>
      </c>
      <c r="BB145" s="2">
        <v>2.72</v>
      </c>
      <c r="BC145" s="2">
        <v>1.78</v>
      </c>
      <c r="BD145" s="2">
        <v>1.24</v>
      </c>
      <c r="BE145" s="2">
        <v>54.3</v>
      </c>
      <c r="BF145" s="2">
        <v>1.19</v>
      </c>
      <c r="BG145" s="2">
        <v>43.3</v>
      </c>
      <c r="BH145" s="2">
        <v>0.99</v>
      </c>
      <c r="BI145" s="2">
        <v>57.4</v>
      </c>
      <c r="BJ145" s="2">
        <v>33.5</v>
      </c>
      <c r="BK145" s="2">
        <v>23.9</v>
      </c>
      <c r="BL145" s="2">
        <v>0.41</v>
      </c>
      <c r="BN145" s="22">
        <v>7.7</v>
      </c>
      <c r="BO145" s="22">
        <v>7.9</v>
      </c>
      <c r="BP145" s="22">
        <v>0.37</v>
      </c>
      <c r="BQ145" s="5">
        <v>4.1000000000000002E-2</v>
      </c>
      <c r="BR145" s="2">
        <v>2.72</v>
      </c>
      <c r="BS145" s="2">
        <v>1.77</v>
      </c>
      <c r="BT145" s="2">
        <v>1.23</v>
      </c>
      <c r="BU145" s="2">
        <v>54.7</v>
      </c>
      <c r="BV145" s="2">
        <v>1.21</v>
      </c>
      <c r="BW145" s="2">
        <v>44</v>
      </c>
      <c r="BX145" s="2">
        <v>0.99</v>
      </c>
      <c r="BY145" s="2">
        <v>57.4</v>
      </c>
      <c r="BZ145" s="2">
        <v>33.5</v>
      </c>
      <c r="CA145" s="2">
        <v>23.9</v>
      </c>
      <c r="CB145" s="2">
        <v>0.44</v>
      </c>
      <c r="CC145" s="2"/>
      <c r="CD145" s="2">
        <v>7.1</v>
      </c>
      <c r="CE145" s="2">
        <v>7.7</v>
      </c>
      <c r="CF145" s="3">
        <v>0.38</v>
      </c>
      <c r="CG145" s="2">
        <v>2.5999999999999999E-2</v>
      </c>
      <c r="CH145" s="9"/>
    </row>
    <row r="146" spans="1:87" s="5" customFormat="1" ht="11.95" customHeight="1" x14ac:dyDescent="0.3">
      <c r="A146" s="10" t="s">
        <v>87</v>
      </c>
      <c r="B146" s="11">
        <v>2</v>
      </c>
      <c r="C146" s="12">
        <v>12.8</v>
      </c>
      <c r="D146" s="13" t="s">
        <v>410</v>
      </c>
      <c r="E146" s="14" t="s">
        <v>462</v>
      </c>
      <c r="F146" s="15">
        <v>2.72</v>
      </c>
      <c r="G146" s="15">
        <v>1.95</v>
      </c>
      <c r="H146" s="15">
        <v>1.51</v>
      </c>
      <c r="I146" s="16">
        <v>44.4</v>
      </c>
      <c r="J146" s="15">
        <v>0.8</v>
      </c>
      <c r="K146" s="16">
        <v>28.7</v>
      </c>
      <c r="L146" s="15">
        <v>0.98</v>
      </c>
      <c r="M146" s="16">
        <v>51.3</v>
      </c>
      <c r="N146" s="16">
        <v>27.7</v>
      </c>
      <c r="O146" s="16">
        <v>23.6</v>
      </c>
      <c r="P146" s="15">
        <v>0.04</v>
      </c>
      <c r="Q146" s="4"/>
      <c r="R146" s="4"/>
      <c r="S146" s="4"/>
      <c r="T146" s="8"/>
      <c r="BB146" s="5">
        <v>2.72</v>
      </c>
      <c r="BC146" s="5">
        <v>1.8</v>
      </c>
      <c r="BD146" s="5">
        <v>1.28</v>
      </c>
      <c r="BE146" s="5">
        <v>52.8</v>
      </c>
      <c r="BF146" s="5">
        <v>1.1200000000000001</v>
      </c>
      <c r="BG146" s="5">
        <v>40.299999999999997</v>
      </c>
      <c r="BH146" s="5">
        <v>0.98</v>
      </c>
      <c r="BI146" s="5">
        <v>51.3</v>
      </c>
      <c r="BJ146" s="5">
        <v>27.7</v>
      </c>
      <c r="BK146" s="5">
        <v>23.6</v>
      </c>
      <c r="BL146" s="5">
        <v>0.53</v>
      </c>
      <c r="BR146" s="5">
        <v>2.72</v>
      </c>
      <c r="BS146" s="5">
        <v>1.79</v>
      </c>
      <c r="BT146" s="5">
        <v>1.27</v>
      </c>
      <c r="BU146" s="5">
        <v>53.4</v>
      </c>
      <c r="BV146" s="5">
        <v>1.1399999999999999</v>
      </c>
      <c r="BW146" s="5">
        <v>41.3</v>
      </c>
      <c r="BX146" s="5">
        <v>0.98</v>
      </c>
      <c r="BY146" s="5">
        <v>51.3</v>
      </c>
      <c r="BZ146" s="5">
        <v>27.7</v>
      </c>
      <c r="CA146" s="5">
        <v>23.6</v>
      </c>
      <c r="CB146" s="5">
        <v>0.56999999999999995</v>
      </c>
      <c r="CH146" s="2">
        <v>0.71</v>
      </c>
      <c r="CI146" s="2">
        <v>0.02</v>
      </c>
    </row>
    <row r="147" spans="1:87" s="5" customFormat="1" ht="11.95" customHeight="1" x14ac:dyDescent="0.3">
      <c r="A147" s="10" t="s">
        <v>178</v>
      </c>
      <c r="B147" s="11">
        <v>7</v>
      </c>
      <c r="C147" s="12">
        <v>10.8</v>
      </c>
      <c r="D147" s="13" t="s">
        <v>410</v>
      </c>
      <c r="E147" s="14" t="s">
        <v>462</v>
      </c>
      <c r="F147" s="15">
        <v>2.74</v>
      </c>
      <c r="G147" s="15">
        <v>1.99</v>
      </c>
      <c r="H147" s="15">
        <v>1.57</v>
      </c>
      <c r="I147" s="16">
        <v>42.8</v>
      </c>
      <c r="J147" s="15">
        <v>0.75</v>
      </c>
      <c r="K147" s="16">
        <v>27.3</v>
      </c>
      <c r="L147" s="15">
        <v>1</v>
      </c>
      <c r="M147" s="16">
        <v>48.1</v>
      </c>
      <c r="N147" s="16">
        <v>26.8</v>
      </c>
      <c r="O147" s="16">
        <v>21.3</v>
      </c>
      <c r="P147" s="15">
        <v>0.03</v>
      </c>
      <c r="Q147" s="4"/>
      <c r="R147" s="4"/>
      <c r="S147" s="4"/>
      <c r="T147" s="8"/>
      <c r="BB147" s="5">
        <v>2.74</v>
      </c>
      <c r="BC147" s="5">
        <v>1.8</v>
      </c>
      <c r="BD147" s="5">
        <v>1.28</v>
      </c>
      <c r="BE147" s="5">
        <v>53.3</v>
      </c>
      <c r="BF147" s="5">
        <v>1.1399999999999999</v>
      </c>
      <c r="BG147" s="5">
        <v>40.6</v>
      </c>
      <c r="BH147" s="5">
        <v>0.98</v>
      </c>
      <c r="BI147" s="5">
        <v>48.1</v>
      </c>
      <c r="BJ147" s="5">
        <v>26.8</v>
      </c>
      <c r="BK147" s="5">
        <v>21.3</v>
      </c>
      <c r="BL147" s="5">
        <v>0.65</v>
      </c>
      <c r="BR147" s="5">
        <v>2.74</v>
      </c>
      <c r="BS147" s="5">
        <v>1.8</v>
      </c>
      <c r="BT147" s="5">
        <v>1.27</v>
      </c>
      <c r="BU147" s="5">
        <v>53.6</v>
      </c>
      <c r="BV147" s="5">
        <v>1.1499999999999999</v>
      </c>
      <c r="BW147" s="5">
        <v>41.8</v>
      </c>
      <c r="BX147" s="5">
        <v>0.99</v>
      </c>
      <c r="BY147" s="5">
        <v>48.1</v>
      </c>
      <c r="BZ147" s="5">
        <v>26.8</v>
      </c>
      <c r="CA147" s="5">
        <v>21.3</v>
      </c>
      <c r="CB147" s="5">
        <v>0.7</v>
      </c>
      <c r="CH147" s="2">
        <v>0.69</v>
      </c>
      <c r="CI147" s="2">
        <v>1.6E-2</v>
      </c>
    </row>
    <row r="148" spans="1:87" s="5" customFormat="1" ht="11.95" customHeight="1" x14ac:dyDescent="0.3">
      <c r="A148" s="10" t="s">
        <v>235</v>
      </c>
      <c r="B148" s="11">
        <v>11</v>
      </c>
      <c r="C148" s="12">
        <v>10.8</v>
      </c>
      <c r="D148" s="13" t="s">
        <v>410</v>
      </c>
      <c r="E148" s="14" t="s">
        <v>462</v>
      </c>
      <c r="F148" s="15">
        <v>2.73</v>
      </c>
      <c r="G148" s="15">
        <v>1.96</v>
      </c>
      <c r="H148" s="15">
        <v>1.53</v>
      </c>
      <c r="I148" s="16">
        <v>43.8</v>
      </c>
      <c r="J148" s="15">
        <v>0.78</v>
      </c>
      <c r="K148" s="16">
        <v>27.7</v>
      </c>
      <c r="L148" s="15">
        <v>0.97</v>
      </c>
      <c r="M148" s="16">
        <v>55.9</v>
      </c>
      <c r="N148" s="16">
        <v>33.200000000000003</v>
      </c>
      <c r="O148" s="16">
        <v>22.7</v>
      </c>
      <c r="P148" s="15">
        <v>-0.24</v>
      </c>
      <c r="Q148" s="4"/>
      <c r="R148" s="4"/>
      <c r="S148" s="4"/>
      <c r="T148" s="8"/>
      <c r="BB148" s="5">
        <v>2.73</v>
      </c>
      <c r="BC148" s="5">
        <v>1.75</v>
      </c>
      <c r="BD148" s="5">
        <v>1.21</v>
      </c>
      <c r="BE148" s="5">
        <v>55.8</v>
      </c>
      <c r="BF148" s="5">
        <v>1.26</v>
      </c>
      <c r="BG148" s="5">
        <v>45</v>
      </c>
      <c r="BH148" s="5">
        <v>0.97</v>
      </c>
      <c r="BI148" s="5">
        <v>55.9</v>
      </c>
      <c r="BJ148" s="5">
        <v>33.200000000000003</v>
      </c>
      <c r="BK148" s="5">
        <v>22.7</v>
      </c>
      <c r="BL148" s="5">
        <v>0.52</v>
      </c>
      <c r="BR148" s="5">
        <v>2.73</v>
      </c>
      <c r="BS148" s="5">
        <v>1.76</v>
      </c>
      <c r="BT148" s="5">
        <v>1.2</v>
      </c>
      <c r="BU148" s="5">
        <v>55.9</v>
      </c>
      <c r="BV148" s="5">
        <v>1.27</v>
      </c>
      <c r="BW148" s="5">
        <v>46.1</v>
      </c>
      <c r="BX148" s="5">
        <v>0.99</v>
      </c>
      <c r="BY148" s="5">
        <v>55.9</v>
      </c>
      <c r="BZ148" s="5">
        <v>33.200000000000003</v>
      </c>
      <c r="CA148" s="5">
        <v>22.7</v>
      </c>
      <c r="CB148" s="5">
        <v>0.56999999999999995</v>
      </c>
      <c r="CH148" s="2">
        <v>0.83</v>
      </c>
      <c r="CI148" s="2">
        <v>2.5999999999999999E-2</v>
      </c>
    </row>
    <row r="149" spans="1:87" s="5" customFormat="1" ht="11.95" customHeight="1" x14ac:dyDescent="0.3">
      <c r="A149" s="10" t="s">
        <v>255</v>
      </c>
      <c r="B149" s="11">
        <v>12</v>
      </c>
      <c r="C149" s="12">
        <v>13.8</v>
      </c>
      <c r="D149" s="13" t="s">
        <v>410</v>
      </c>
      <c r="E149" s="14" t="s">
        <v>462</v>
      </c>
      <c r="F149" s="15">
        <v>2.73</v>
      </c>
      <c r="G149" s="15">
        <v>1.99</v>
      </c>
      <c r="H149" s="15">
        <v>1.57</v>
      </c>
      <c r="I149" s="16">
        <v>42.4</v>
      </c>
      <c r="J149" s="15">
        <v>0.74</v>
      </c>
      <c r="K149" s="16">
        <v>26.5</v>
      </c>
      <c r="L149" s="15">
        <v>0.98</v>
      </c>
      <c r="M149" s="16">
        <v>52.8</v>
      </c>
      <c r="N149" s="16">
        <v>30.3</v>
      </c>
      <c r="O149" s="16">
        <v>22.5</v>
      </c>
      <c r="P149" s="15">
        <v>-0.17</v>
      </c>
      <c r="Q149" s="4"/>
      <c r="R149" s="4"/>
      <c r="S149" s="4"/>
      <c r="T149" s="8"/>
      <c r="BB149" s="5">
        <v>2.73</v>
      </c>
      <c r="BC149" s="5">
        <v>1.79</v>
      </c>
      <c r="BD149" s="5">
        <v>1.25</v>
      </c>
      <c r="BE149" s="5">
        <v>54.2</v>
      </c>
      <c r="BF149" s="5">
        <v>1.18</v>
      </c>
      <c r="BG149" s="5">
        <v>43.1</v>
      </c>
      <c r="BH149" s="5">
        <v>1</v>
      </c>
      <c r="BI149" s="5">
        <v>52.8</v>
      </c>
      <c r="BJ149" s="5">
        <v>30.3</v>
      </c>
      <c r="BK149" s="5">
        <v>22.5</v>
      </c>
      <c r="BL149" s="5">
        <v>0.56999999999999995</v>
      </c>
      <c r="BR149" s="5">
        <v>2.73</v>
      </c>
      <c r="BS149" s="5">
        <v>1.78</v>
      </c>
      <c r="BT149" s="5">
        <v>1.24</v>
      </c>
      <c r="BU149" s="5">
        <v>54.5</v>
      </c>
      <c r="BV149" s="5">
        <v>1.2</v>
      </c>
      <c r="BW149" s="5">
        <v>43.1</v>
      </c>
      <c r="BX149" s="5">
        <v>0.98</v>
      </c>
      <c r="BY149" s="5">
        <v>52.8</v>
      </c>
      <c r="BZ149" s="5">
        <v>30.3</v>
      </c>
      <c r="CA149" s="5">
        <v>22.5</v>
      </c>
      <c r="CB149" s="5">
        <v>0.56999999999999995</v>
      </c>
      <c r="CH149" s="2">
        <v>0.76</v>
      </c>
      <c r="CI149" s="2">
        <v>0.02</v>
      </c>
    </row>
    <row r="150" spans="1:87" s="5" customFormat="1" ht="11.95" customHeight="1" x14ac:dyDescent="0.3">
      <c r="A150" s="10" t="s">
        <v>261</v>
      </c>
      <c r="B150" s="11">
        <v>13</v>
      </c>
      <c r="C150" s="12">
        <v>5.8</v>
      </c>
      <c r="D150" s="13" t="s">
        <v>410</v>
      </c>
      <c r="E150" s="14" t="s">
        <v>462</v>
      </c>
      <c r="F150" s="15">
        <v>2.75</v>
      </c>
      <c r="G150" s="15">
        <v>2.0099999999999998</v>
      </c>
      <c r="H150" s="15">
        <v>1.6</v>
      </c>
      <c r="I150" s="16">
        <v>41.8</v>
      </c>
      <c r="J150" s="15">
        <v>0.72</v>
      </c>
      <c r="K150" s="16">
        <v>25.4</v>
      </c>
      <c r="L150" s="15">
        <v>0.97</v>
      </c>
      <c r="M150" s="16">
        <v>55.9</v>
      </c>
      <c r="N150" s="16">
        <v>32.1</v>
      </c>
      <c r="O150" s="16">
        <v>23.8</v>
      </c>
      <c r="P150" s="15">
        <v>-0.28000000000000003</v>
      </c>
      <c r="Q150" s="4"/>
      <c r="R150" s="4">
        <v>26</v>
      </c>
      <c r="S150" s="2">
        <v>26</v>
      </c>
      <c r="T150" s="3">
        <v>0.22</v>
      </c>
      <c r="U150" s="2">
        <v>0.156</v>
      </c>
      <c r="V150" s="2">
        <v>2.75</v>
      </c>
      <c r="W150" s="2">
        <v>1.91</v>
      </c>
      <c r="X150" s="2">
        <v>1.44</v>
      </c>
      <c r="Y150" s="2">
        <v>47.7</v>
      </c>
      <c r="Z150" s="2">
        <v>0.91</v>
      </c>
      <c r="AA150" s="2">
        <v>32.799999999999997</v>
      </c>
      <c r="AB150" s="2">
        <v>0.99</v>
      </c>
      <c r="AC150" s="2">
        <v>55.9</v>
      </c>
      <c r="AD150" s="2">
        <v>32.1</v>
      </c>
      <c r="AE150" s="2">
        <v>23.8</v>
      </c>
      <c r="AF150" s="2">
        <v>0.03</v>
      </c>
      <c r="AG150" s="2"/>
      <c r="AH150" s="3">
        <v>20.2</v>
      </c>
      <c r="AI150" s="2">
        <v>21.3</v>
      </c>
      <c r="AJ150" s="3">
        <v>0.33</v>
      </c>
      <c r="AK150" s="2">
        <v>9.4E-2</v>
      </c>
      <c r="AL150" s="5">
        <v>2.75</v>
      </c>
      <c r="AM150" s="5">
        <v>1.83</v>
      </c>
      <c r="AN150" s="5">
        <v>1.34</v>
      </c>
      <c r="AO150" s="5">
        <v>51.4</v>
      </c>
      <c r="AP150" s="5">
        <v>1.06</v>
      </c>
      <c r="AQ150" s="5">
        <v>36.9</v>
      </c>
      <c r="AR150" s="5">
        <v>0.96</v>
      </c>
      <c r="AS150" s="5">
        <v>55.9</v>
      </c>
      <c r="AT150" s="5">
        <v>32.1</v>
      </c>
      <c r="AU150" s="5">
        <v>23.8</v>
      </c>
      <c r="AV150" s="5">
        <v>0.2</v>
      </c>
      <c r="AX150" s="22">
        <v>8.1999999999999993</v>
      </c>
      <c r="AY150" s="22">
        <v>8.8000000000000007</v>
      </c>
      <c r="AZ150" s="22">
        <v>0.35</v>
      </c>
      <c r="BA150" s="5">
        <v>4.5999999999999999E-2</v>
      </c>
      <c r="BB150" s="2">
        <v>2.75</v>
      </c>
      <c r="BC150" s="2">
        <v>1.79</v>
      </c>
      <c r="BD150" s="2">
        <v>1.28</v>
      </c>
      <c r="BE150" s="2">
        <v>53.6</v>
      </c>
      <c r="BF150" s="2">
        <v>1.1499999999999999</v>
      </c>
      <c r="BG150" s="2">
        <v>40.200000000000003</v>
      </c>
      <c r="BH150" s="2">
        <v>0.96</v>
      </c>
      <c r="BI150" s="2">
        <v>55.9</v>
      </c>
      <c r="BJ150" s="2">
        <v>32.1</v>
      </c>
      <c r="BK150" s="2">
        <v>23.8</v>
      </c>
      <c r="BL150" s="2">
        <v>0.34</v>
      </c>
      <c r="BN150" s="22">
        <v>8</v>
      </c>
      <c r="BO150" s="22">
        <v>8.9</v>
      </c>
      <c r="BP150" s="22">
        <v>0.38</v>
      </c>
      <c r="BQ150" s="5">
        <v>4.2999999999999997E-2</v>
      </c>
      <c r="BR150" s="2">
        <v>2.75</v>
      </c>
      <c r="BS150" s="2">
        <v>1.78</v>
      </c>
      <c r="BT150" s="2">
        <v>1.24</v>
      </c>
      <c r="BU150" s="2">
        <v>54.8</v>
      </c>
      <c r="BV150" s="2">
        <v>1.21</v>
      </c>
      <c r="BW150" s="2">
        <v>43.3</v>
      </c>
      <c r="BX150" s="2">
        <v>0.98</v>
      </c>
      <c r="BY150" s="2">
        <v>55.9</v>
      </c>
      <c r="BZ150" s="2">
        <v>32.1</v>
      </c>
      <c r="CA150" s="2">
        <v>23.8</v>
      </c>
      <c r="CB150" s="2">
        <v>0.47</v>
      </c>
      <c r="CC150" s="2"/>
      <c r="CD150" s="2">
        <v>6.8</v>
      </c>
      <c r="CE150" s="2">
        <v>7.7</v>
      </c>
      <c r="CF150" s="3">
        <v>0.35</v>
      </c>
      <c r="CG150" s="2">
        <v>2.1999999999999999E-2</v>
      </c>
      <c r="CH150" s="9"/>
    </row>
    <row r="151" spans="1:87" s="5" customFormat="1" ht="11.95" customHeight="1" x14ac:dyDescent="0.3">
      <c r="A151" s="10" t="s">
        <v>264</v>
      </c>
      <c r="B151" s="11">
        <v>13</v>
      </c>
      <c r="C151" s="12">
        <v>7.8</v>
      </c>
      <c r="D151" s="13" t="s">
        <v>410</v>
      </c>
      <c r="E151" s="14" t="s">
        <v>462</v>
      </c>
      <c r="F151" s="15">
        <v>2.73</v>
      </c>
      <c r="G151" s="15">
        <v>1.99</v>
      </c>
      <c r="H151" s="15">
        <v>1.58</v>
      </c>
      <c r="I151" s="16">
        <v>42.2</v>
      </c>
      <c r="J151" s="15">
        <v>0.73</v>
      </c>
      <c r="K151" s="16">
        <v>26</v>
      </c>
      <c r="L151" s="15">
        <v>0.97</v>
      </c>
      <c r="M151" s="16">
        <v>53.8</v>
      </c>
      <c r="N151" s="16">
        <v>30.5</v>
      </c>
      <c r="O151" s="16">
        <v>23.3</v>
      </c>
      <c r="P151" s="15">
        <v>-0.2</v>
      </c>
      <c r="Q151" s="4"/>
      <c r="R151" s="4">
        <v>24.8</v>
      </c>
      <c r="S151" s="2">
        <v>24.8</v>
      </c>
      <c r="T151" s="3">
        <v>0.27</v>
      </c>
      <c r="U151" s="2">
        <v>0.152</v>
      </c>
      <c r="V151" s="2">
        <v>2.73</v>
      </c>
      <c r="W151" s="2">
        <v>1.89</v>
      </c>
      <c r="X151" s="2">
        <v>1.42</v>
      </c>
      <c r="Y151" s="2">
        <v>47.9</v>
      </c>
      <c r="Z151" s="2">
        <v>0.92</v>
      </c>
      <c r="AA151" s="2">
        <v>32.799999999999997</v>
      </c>
      <c r="AB151" s="2">
        <v>0.98</v>
      </c>
      <c r="AC151" s="2">
        <v>53.8</v>
      </c>
      <c r="AD151" s="2">
        <v>30.5</v>
      </c>
      <c r="AE151" s="2">
        <v>23.3</v>
      </c>
      <c r="AF151" s="2">
        <v>0.1</v>
      </c>
      <c r="AG151" s="2"/>
      <c r="AH151" s="3">
        <v>18.5</v>
      </c>
      <c r="AI151" s="2">
        <v>19.399999999999999</v>
      </c>
      <c r="AJ151" s="3">
        <v>0.32</v>
      </c>
      <c r="AK151" s="2">
        <v>8.5999999999999993E-2</v>
      </c>
      <c r="AL151" s="5">
        <v>2.73</v>
      </c>
      <c r="AM151" s="5">
        <v>1.84</v>
      </c>
      <c r="AN151" s="5">
        <v>1.34</v>
      </c>
      <c r="AO151" s="5">
        <v>50.8</v>
      </c>
      <c r="AP151" s="5">
        <v>1.03</v>
      </c>
      <c r="AQ151" s="5">
        <v>37.1</v>
      </c>
      <c r="AR151" s="5">
        <v>0.98</v>
      </c>
      <c r="AS151" s="5">
        <v>53.8</v>
      </c>
      <c r="AT151" s="5">
        <v>30.5</v>
      </c>
      <c r="AU151" s="5">
        <v>23.3</v>
      </c>
      <c r="AV151" s="5">
        <v>0.28000000000000003</v>
      </c>
      <c r="AX151" s="22">
        <v>8.1999999999999993</v>
      </c>
      <c r="AY151" s="22">
        <v>9.4</v>
      </c>
      <c r="AZ151" s="22">
        <v>0.4</v>
      </c>
      <c r="BA151" s="5">
        <v>3.6999999999999998E-2</v>
      </c>
      <c r="BB151" s="2">
        <v>2.73</v>
      </c>
      <c r="BC151" s="2">
        <v>1.82</v>
      </c>
      <c r="BD151" s="2">
        <v>1.3</v>
      </c>
      <c r="BE151" s="2">
        <v>52.3</v>
      </c>
      <c r="BF151" s="2">
        <v>1.1000000000000001</v>
      </c>
      <c r="BG151" s="2">
        <v>39.799999999999997</v>
      </c>
      <c r="BH151" s="2">
        <v>0.99</v>
      </c>
      <c r="BI151" s="2">
        <v>53.8</v>
      </c>
      <c r="BJ151" s="2">
        <v>30.5</v>
      </c>
      <c r="BK151" s="2">
        <v>23.3</v>
      </c>
      <c r="BL151" s="2">
        <v>0.4</v>
      </c>
      <c r="BN151" s="22">
        <v>8.1</v>
      </c>
      <c r="BO151" s="22">
        <v>8.6</v>
      </c>
      <c r="BP151" s="22">
        <v>0.36</v>
      </c>
      <c r="BQ151" s="5">
        <v>3.7999999999999999E-2</v>
      </c>
      <c r="BR151" s="2">
        <v>2.73</v>
      </c>
      <c r="BS151" s="2">
        <v>1.81</v>
      </c>
      <c r="BT151" s="2">
        <v>1.29</v>
      </c>
      <c r="BU151" s="2">
        <v>52.7</v>
      </c>
      <c r="BV151" s="2">
        <v>1.1200000000000001</v>
      </c>
      <c r="BW151" s="2">
        <v>40.200000000000003</v>
      </c>
      <c r="BX151" s="2">
        <v>0.98</v>
      </c>
      <c r="BY151" s="2">
        <v>53.8</v>
      </c>
      <c r="BZ151" s="2">
        <v>30.5</v>
      </c>
      <c r="CA151" s="2">
        <v>23.3</v>
      </c>
      <c r="CB151" s="2">
        <v>0.41</v>
      </c>
      <c r="CC151" s="2"/>
      <c r="CD151" s="2">
        <v>8.3000000000000007</v>
      </c>
      <c r="CE151" s="2">
        <v>8.6</v>
      </c>
      <c r="CF151" s="3">
        <v>0.37</v>
      </c>
      <c r="CG151" s="2">
        <v>3.2000000000000001E-2</v>
      </c>
      <c r="CH151" s="9"/>
    </row>
    <row r="152" spans="1:87" s="5" customFormat="1" ht="11.95" customHeight="1" x14ac:dyDescent="0.3">
      <c r="A152" s="10" t="s">
        <v>276</v>
      </c>
      <c r="B152" s="11">
        <v>14</v>
      </c>
      <c r="C152" s="12">
        <v>5.8</v>
      </c>
      <c r="D152" s="13" t="s">
        <v>410</v>
      </c>
      <c r="E152" s="14" t="s">
        <v>462</v>
      </c>
      <c r="F152" s="15">
        <v>2.76</v>
      </c>
      <c r="G152" s="15">
        <v>2.02</v>
      </c>
      <c r="H152" s="15">
        <v>1.61</v>
      </c>
      <c r="I152" s="16">
        <v>41.8</v>
      </c>
      <c r="J152" s="15">
        <v>0.72</v>
      </c>
      <c r="K152" s="16">
        <v>25.5</v>
      </c>
      <c r="L152" s="15">
        <v>0.98</v>
      </c>
      <c r="M152" s="16">
        <v>57.6</v>
      </c>
      <c r="N152" s="16">
        <v>32.1</v>
      </c>
      <c r="O152" s="16">
        <v>25.5</v>
      </c>
      <c r="P152" s="15">
        <v>-0.26</v>
      </c>
      <c r="Q152" s="4"/>
      <c r="R152" s="4">
        <v>25.5</v>
      </c>
      <c r="S152" s="2">
        <v>25.5</v>
      </c>
      <c r="T152" s="3">
        <v>0.25</v>
      </c>
      <c r="U152" s="2">
        <v>0.153</v>
      </c>
      <c r="V152" s="2">
        <v>2.76</v>
      </c>
      <c r="W152" s="2">
        <v>1.86</v>
      </c>
      <c r="X152" s="2">
        <v>1.36</v>
      </c>
      <c r="Y152" s="2">
        <v>50.7</v>
      </c>
      <c r="Z152" s="2">
        <v>1.03</v>
      </c>
      <c r="AA152" s="2">
        <v>36.799999999999997</v>
      </c>
      <c r="AB152" s="2">
        <v>0.99</v>
      </c>
      <c r="AC152" s="2">
        <v>57.6</v>
      </c>
      <c r="AD152" s="2">
        <v>32.1</v>
      </c>
      <c r="AE152" s="2">
        <v>25.5</v>
      </c>
      <c r="AF152" s="2">
        <v>0.18</v>
      </c>
      <c r="AG152" s="2"/>
      <c r="AH152" s="3">
        <v>15.9</v>
      </c>
      <c r="AI152" s="2">
        <v>17.2</v>
      </c>
      <c r="AJ152" s="3">
        <v>0.32</v>
      </c>
      <c r="AK152" s="2">
        <v>0.08</v>
      </c>
      <c r="AL152" s="5">
        <v>2.76</v>
      </c>
      <c r="AM152" s="5">
        <v>1.84</v>
      </c>
      <c r="AN152" s="5">
        <v>1.34</v>
      </c>
      <c r="AO152" s="5">
        <v>51.5</v>
      </c>
      <c r="AP152" s="5">
        <v>1.06</v>
      </c>
      <c r="AQ152" s="5">
        <v>37.5</v>
      </c>
      <c r="AR152" s="5">
        <v>0.97</v>
      </c>
      <c r="AS152" s="5">
        <v>57.6</v>
      </c>
      <c r="AT152" s="5">
        <v>32.1</v>
      </c>
      <c r="AU152" s="5">
        <v>25.5</v>
      </c>
      <c r="AV152" s="5">
        <v>0.21</v>
      </c>
      <c r="AX152" s="22">
        <v>8.8000000000000007</v>
      </c>
      <c r="AY152" s="22">
        <v>9</v>
      </c>
      <c r="AZ152" s="22">
        <v>0.32</v>
      </c>
      <c r="BA152" s="5">
        <v>0.03</v>
      </c>
      <c r="BB152" s="2">
        <v>2.76</v>
      </c>
      <c r="BC152" s="2">
        <v>1.8</v>
      </c>
      <c r="BD152" s="2">
        <v>1.27</v>
      </c>
      <c r="BE152" s="2">
        <v>54.1</v>
      </c>
      <c r="BF152" s="2">
        <v>1.18</v>
      </c>
      <c r="BG152" s="2">
        <v>42.1</v>
      </c>
      <c r="BH152" s="2">
        <v>0.99</v>
      </c>
      <c r="BI152" s="2">
        <v>57.6</v>
      </c>
      <c r="BJ152" s="2">
        <v>32.1</v>
      </c>
      <c r="BK152" s="2">
        <v>25.5</v>
      </c>
      <c r="BL152" s="2">
        <v>0.39</v>
      </c>
      <c r="BN152" s="22">
        <v>8.6999999999999993</v>
      </c>
      <c r="BO152" s="22">
        <v>9.3000000000000007</v>
      </c>
      <c r="BP152" s="22">
        <v>0.38</v>
      </c>
      <c r="BQ152" s="5">
        <v>0.03</v>
      </c>
      <c r="BR152" s="2">
        <v>2.76</v>
      </c>
      <c r="BS152" s="2">
        <v>1.78</v>
      </c>
      <c r="BT152" s="2">
        <v>1.25</v>
      </c>
      <c r="BU152" s="2">
        <v>54.8</v>
      </c>
      <c r="BV152" s="2">
        <v>1.21</v>
      </c>
      <c r="BW152" s="2">
        <v>43.1</v>
      </c>
      <c r="BX152" s="2">
        <v>0.98</v>
      </c>
      <c r="BY152" s="2">
        <v>57.6</v>
      </c>
      <c r="BZ152" s="2">
        <v>32.1</v>
      </c>
      <c r="CA152" s="2">
        <v>25.5</v>
      </c>
      <c r="CB152" s="2">
        <v>0.43</v>
      </c>
      <c r="CC152" s="2"/>
      <c r="CD152" s="2">
        <v>8.4</v>
      </c>
      <c r="CE152" s="2">
        <v>8.8000000000000007</v>
      </c>
      <c r="CF152" s="3">
        <v>0.41</v>
      </c>
      <c r="CG152" s="2">
        <v>0.03</v>
      </c>
      <c r="CH152" s="9"/>
    </row>
    <row r="153" spans="1:87" s="5" customFormat="1" ht="11.95" customHeight="1" x14ac:dyDescent="0.3">
      <c r="A153" s="10" t="s">
        <v>279</v>
      </c>
      <c r="B153" s="11">
        <v>14</v>
      </c>
      <c r="C153" s="12">
        <v>7.8</v>
      </c>
      <c r="D153" s="13" t="s">
        <v>410</v>
      </c>
      <c r="E153" s="14" t="s">
        <v>462</v>
      </c>
      <c r="F153" s="15">
        <v>2.75</v>
      </c>
      <c r="G153" s="15">
        <v>2</v>
      </c>
      <c r="H153" s="15">
        <v>1.59</v>
      </c>
      <c r="I153" s="16">
        <v>42.1</v>
      </c>
      <c r="J153" s="15">
        <v>0.73</v>
      </c>
      <c r="K153" s="16">
        <v>25.6</v>
      </c>
      <c r="L153" s="15">
        <v>0.97</v>
      </c>
      <c r="M153" s="16">
        <v>55.4</v>
      </c>
      <c r="N153" s="16">
        <v>31.3</v>
      </c>
      <c r="O153" s="16">
        <v>24.1</v>
      </c>
      <c r="P153" s="15">
        <v>-0.23</v>
      </c>
      <c r="Q153" s="4"/>
      <c r="R153" s="4">
        <v>25.2</v>
      </c>
      <c r="S153" s="2">
        <v>25.2</v>
      </c>
      <c r="T153" s="3">
        <v>0.26</v>
      </c>
      <c r="U153" s="2">
        <v>0.14199999999999999</v>
      </c>
      <c r="V153" s="2">
        <v>2.75</v>
      </c>
      <c r="W153" s="2">
        <v>1.87</v>
      </c>
      <c r="X153" s="2">
        <v>1.37</v>
      </c>
      <c r="Y153" s="2">
        <v>50.1</v>
      </c>
      <c r="Z153" s="2">
        <v>1</v>
      </c>
      <c r="AA153" s="2">
        <v>36.200000000000003</v>
      </c>
      <c r="AB153" s="2">
        <v>0.99</v>
      </c>
      <c r="AC153" s="2">
        <v>55.4</v>
      </c>
      <c r="AD153" s="2">
        <v>31.3</v>
      </c>
      <c r="AE153" s="2">
        <v>24.1</v>
      </c>
      <c r="AF153" s="2">
        <v>0.2</v>
      </c>
      <c r="AG153" s="2"/>
      <c r="AH153" s="3">
        <v>15.8</v>
      </c>
      <c r="AI153" s="2">
        <v>17.399999999999999</v>
      </c>
      <c r="AJ153" s="3">
        <v>0.31</v>
      </c>
      <c r="AK153" s="2">
        <v>7.8E-2</v>
      </c>
      <c r="AL153" s="5">
        <v>2.75</v>
      </c>
      <c r="AM153" s="5">
        <v>1.86</v>
      </c>
      <c r="AN153" s="5">
        <v>1.36</v>
      </c>
      <c r="AO153" s="5">
        <v>50.6</v>
      </c>
      <c r="AP153" s="5">
        <v>1.02</v>
      </c>
      <c r="AQ153" s="5">
        <v>36.9</v>
      </c>
      <c r="AR153" s="5">
        <v>0.99</v>
      </c>
      <c r="AS153" s="5">
        <v>55.4</v>
      </c>
      <c r="AT153" s="5">
        <v>31.3</v>
      </c>
      <c r="AU153" s="5">
        <v>24.1</v>
      </c>
      <c r="AV153" s="5">
        <v>0.23</v>
      </c>
      <c r="AX153" s="22">
        <v>7.2</v>
      </c>
      <c r="AY153" s="22">
        <v>7.5</v>
      </c>
      <c r="AZ153" s="22">
        <v>0.31</v>
      </c>
      <c r="BA153" s="5">
        <v>3.2000000000000001E-2</v>
      </c>
      <c r="BB153" s="2">
        <v>2.75</v>
      </c>
      <c r="BC153" s="2">
        <v>1.79</v>
      </c>
      <c r="BD153" s="2">
        <v>1.27</v>
      </c>
      <c r="BE153" s="2">
        <v>53.9</v>
      </c>
      <c r="BF153" s="2">
        <v>1.17</v>
      </c>
      <c r="BG153" s="2">
        <v>41.3</v>
      </c>
      <c r="BH153" s="2">
        <v>0.97</v>
      </c>
      <c r="BI153" s="2">
        <v>55.4</v>
      </c>
      <c r="BJ153" s="2">
        <v>31.3</v>
      </c>
      <c r="BK153" s="2">
        <v>24.1</v>
      </c>
      <c r="BL153" s="2">
        <v>0.41</v>
      </c>
      <c r="BN153" s="22">
        <v>7.1</v>
      </c>
      <c r="BO153" s="22">
        <v>7.5</v>
      </c>
      <c r="BP153" s="22">
        <v>0.38</v>
      </c>
      <c r="BQ153" s="5">
        <v>3.2000000000000001E-2</v>
      </c>
      <c r="BR153" s="2">
        <v>2.75</v>
      </c>
      <c r="BS153" s="2">
        <v>1.79</v>
      </c>
      <c r="BT153" s="2">
        <v>1.26</v>
      </c>
      <c r="BU153" s="2">
        <v>54.1</v>
      </c>
      <c r="BV153" s="2">
        <v>1.18</v>
      </c>
      <c r="BW153" s="2">
        <v>42</v>
      </c>
      <c r="BX153" s="2">
        <v>0.98</v>
      </c>
      <c r="BY153" s="2">
        <v>55.4</v>
      </c>
      <c r="BZ153" s="2">
        <v>31.3</v>
      </c>
      <c r="CA153" s="2">
        <v>24.1</v>
      </c>
      <c r="CB153" s="2">
        <v>0.44</v>
      </c>
      <c r="CC153" s="2"/>
      <c r="CD153" s="2">
        <v>8.3000000000000007</v>
      </c>
      <c r="CE153" s="2">
        <v>8.8000000000000007</v>
      </c>
      <c r="CF153" s="3">
        <v>0.42</v>
      </c>
      <c r="CG153" s="2">
        <v>2.8000000000000001E-2</v>
      </c>
      <c r="CH153" s="9"/>
    </row>
    <row r="154" spans="1:87" s="5" customFormat="1" ht="11.95" customHeight="1" x14ac:dyDescent="0.3">
      <c r="A154" s="10" t="s">
        <v>305</v>
      </c>
      <c r="B154" s="11">
        <v>16</v>
      </c>
      <c r="C154" s="12">
        <v>6.8</v>
      </c>
      <c r="D154" s="13" t="s">
        <v>410</v>
      </c>
      <c r="E154" s="14" t="s">
        <v>462</v>
      </c>
      <c r="F154" s="15">
        <v>2.72</v>
      </c>
      <c r="G154" s="15">
        <v>2</v>
      </c>
      <c r="H154" s="15">
        <v>1.58</v>
      </c>
      <c r="I154" s="16">
        <v>41.8</v>
      </c>
      <c r="J154" s="15">
        <v>0.72</v>
      </c>
      <c r="K154" s="16">
        <v>26.3</v>
      </c>
      <c r="L154" s="15">
        <v>1</v>
      </c>
      <c r="M154" s="16">
        <v>54.4</v>
      </c>
      <c r="N154" s="16">
        <v>31.3</v>
      </c>
      <c r="O154" s="16">
        <v>23.1</v>
      </c>
      <c r="P154" s="15">
        <v>-0.22</v>
      </c>
      <c r="Q154" s="4"/>
      <c r="R154" s="4">
        <v>21.9</v>
      </c>
      <c r="S154" s="2">
        <v>21.9</v>
      </c>
      <c r="T154" s="3">
        <v>0.28999999999999998</v>
      </c>
      <c r="U154" s="2">
        <v>0.14099999999999999</v>
      </c>
      <c r="V154" s="2">
        <v>2.72</v>
      </c>
      <c r="W154" s="2">
        <v>1.87</v>
      </c>
      <c r="X154" s="2">
        <v>1.38</v>
      </c>
      <c r="Y154" s="2">
        <v>49.1</v>
      </c>
      <c r="Z154" s="2">
        <v>0.97</v>
      </c>
      <c r="AA154" s="2">
        <v>35.200000000000003</v>
      </c>
      <c r="AB154" s="2">
        <v>0.99</v>
      </c>
      <c r="AC154" s="2">
        <v>54.4</v>
      </c>
      <c r="AD154" s="2">
        <v>31.3</v>
      </c>
      <c r="AE154" s="2">
        <v>23.1</v>
      </c>
      <c r="AF154" s="2">
        <v>0.17</v>
      </c>
      <c r="AG154" s="2"/>
      <c r="AH154" s="3">
        <v>18</v>
      </c>
      <c r="AI154" s="2">
        <v>18.8</v>
      </c>
      <c r="AJ154" s="3">
        <v>0.31</v>
      </c>
      <c r="AK154" s="2">
        <v>0.08</v>
      </c>
      <c r="AL154" s="5">
        <v>2.72</v>
      </c>
      <c r="AM154" s="5">
        <v>1.83</v>
      </c>
      <c r="AN154" s="5">
        <v>1.34</v>
      </c>
      <c r="AO154" s="5">
        <v>50.9</v>
      </c>
      <c r="AP154" s="5">
        <v>1.03</v>
      </c>
      <c r="AQ154" s="5">
        <v>36.9</v>
      </c>
      <c r="AR154" s="5">
        <v>0.97</v>
      </c>
      <c r="AS154" s="5">
        <v>54.4</v>
      </c>
      <c r="AT154" s="5">
        <v>31.3</v>
      </c>
      <c r="AU154" s="5">
        <v>23.1</v>
      </c>
      <c r="AV154" s="5">
        <v>0.24</v>
      </c>
      <c r="AX154" s="22">
        <v>9.1</v>
      </c>
      <c r="AY154" s="22">
        <v>9.9</v>
      </c>
      <c r="AZ154" s="22">
        <v>0.31</v>
      </c>
      <c r="BA154" s="5">
        <v>3.4000000000000002E-2</v>
      </c>
      <c r="BB154" s="2">
        <v>2.72</v>
      </c>
      <c r="BC154" s="2">
        <v>1.82</v>
      </c>
      <c r="BD154" s="2">
        <v>1.3</v>
      </c>
      <c r="BE154" s="2">
        <v>52.2</v>
      </c>
      <c r="BF154" s="2">
        <v>1.0900000000000001</v>
      </c>
      <c r="BG154" s="2">
        <v>40</v>
      </c>
      <c r="BH154" s="2">
        <v>1</v>
      </c>
      <c r="BI154" s="2">
        <v>54.4</v>
      </c>
      <c r="BJ154" s="2">
        <v>31.3</v>
      </c>
      <c r="BK154" s="2">
        <v>23.1</v>
      </c>
      <c r="BL154" s="2">
        <v>0.38</v>
      </c>
      <c r="BN154" s="22">
        <v>9.3000000000000007</v>
      </c>
      <c r="BO154" s="22">
        <v>10.199999999999999</v>
      </c>
      <c r="BP154" s="22">
        <v>0.41</v>
      </c>
      <c r="BQ154" s="5">
        <v>3.4000000000000002E-2</v>
      </c>
      <c r="BR154" s="2">
        <v>2.72</v>
      </c>
      <c r="BS154" s="2">
        <v>1.8</v>
      </c>
      <c r="BT154" s="2">
        <v>1.28</v>
      </c>
      <c r="BU154" s="2">
        <v>53</v>
      </c>
      <c r="BV154" s="2">
        <v>1.1299999999999999</v>
      </c>
      <c r="BW154" s="2">
        <v>40.9</v>
      </c>
      <c r="BX154" s="2">
        <v>0.98</v>
      </c>
      <c r="BY154" s="2">
        <v>54.4</v>
      </c>
      <c r="BZ154" s="2">
        <v>31.3</v>
      </c>
      <c r="CA154" s="2">
        <v>23.1</v>
      </c>
      <c r="CB154" s="2">
        <v>0.41</v>
      </c>
      <c r="CC154" s="2"/>
      <c r="CD154" s="2">
        <v>8.1</v>
      </c>
      <c r="CE154" s="2">
        <v>8.8000000000000007</v>
      </c>
      <c r="CF154" s="3">
        <v>0.42</v>
      </c>
      <c r="CG154" s="2">
        <v>3.1E-2</v>
      </c>
      <c r="CH154" s="9"/>
    </row>
    <row r="155" spans="1:87" s="5" customFormat="1" ht="11.95" customHeight="1" x14ac:dyDescent="0.3">
      <c r="A155" s="10" t="s">
        <v>306</v>
      </c>
      <c r="B155" s="11">
        <v>16</v>
      </c>
      <c r="C155" s="12">
        <v>8.8000000000000007</v>
      </c>
      <c r="D155" s="13" t="s">
        <v>410</v>
      </c>
      <c r="E155" s="14" t="s">
        <v>462</v>
      </c>
      <c r="F155" s="15">
        <v>2.73</v>
      </c>
      <c r="G155" s="15">
        <v>1.99</v>
      </c>
      <c r="H155" s="15">
        <v>1.57</v>
      </c>
      <c r="I155" s="16">
        <v>42.7</v>
      </c>
      <c r="J155" s="15">
        <v>0.74</v>
      </c>
      <c r="K155" s="16">
        <v>27.2</v>
      </c>
      <c r="L155" s="15">
        <v>1</v>
      </c>
      <c r="M155" s="16">
        <v>56.7</v>
      </c>
      <c r="N155" s="16">
        <v>32.299999999999997</v>
      </c>
      <c r="O155" s="16">
        <v>24.4</v>
      </c>
      <c r="P155" s="15">
        <v>-0.21</v>
      </c>
      <c r="Q155" s="4"/>
      <c r="R155" s="4"/>
      <c r="S155" s="4"/>
      <c r="T155" s="8"/>
      <c r="BB155" s="5">
        <v>2.73</v>
      </c>
      <c r="BC155" s="5">
        <v>1.78</v>
      </c>
      <c r="BD155" s="5">
        <v>1.25</v>
      </c>
      <c r="BE155" s="5">
        <v>54.3</v>
      </c>
      <c r="BF155" s="5">
        <v>1.19</v>
      </c>
      <c r="BG155" s="5">
        <v>42.7</v>
      </c>
      <c r="BH155" s="5">
        <v>0.98</v>
      </c>
      <c r="BI155" s="5">
        <v>56.7</v>
      </c>
      <c r="BJ155" s="5">
        <v>32.299999999999997</v>
      </c>
      <c r="BK155" s="5">
        <v>24.4</v>
      </c>
      <c r="BL155" s="5">
        <v>0.43</v>
      </c>
      <c r="BR155" s="5">
        <v>2.73</v>
      </c>
      <c r="BS155" s="5">
        <v>1.8</v>
      </c>
      <c r="BT155" s="5">
        <v>1.26</v>
      </c>
      <c r="BU155" s="5">
        <v>53.8</v>
      </c>
      <c r="BV155" s="5">
        <v>1.17</v>
      </c>
      <c r="BW155" s="5">
        <v>42.4</v>
      </c>
      <c r="BX155" s="5">
        <v>0.99</v>
      </c>
      <c r="BY155" s="5">
        <v>56.7</v>
      </c>
      <c r="BZ155" s="5">
        <v>32.299999999999997</v>
      </c>
      <c r="CA155" s="5">
        <v>24.4</v>
      </c>
      <c r="CB155" s="5">
        <v>0.41</v>
      </c>
      <c r="CH155" s="2">
        <v>0.82</v>
      </c>
      <c r="CI155" s="2">
        <v>1.9E-2</v>
      </c>
    </row>
    <row r="156" spans="1:87" s="5" customFormat="1" ht="11.95" customHeight="1" x14ac:dyDescent="0.3">
      <c r="A156" s="10" t="s">
        <v>318</v>
      </c>
      <c r="B156" s="11">
        <v>17</v>
      </c>
      <c r="C156" s="12">
        <v>14.8</v>
      </c>
      <c r="D156" s="13" t="s">
        <v>411</v>
      </c>
      <c r="E156" s="14" t="s">
        <v>462</v>
      </c>
      <c r="F156" s="15">
        <v>2.74</v>
      </c>
      <c r="G156" s="15">
        <v>1.96</v>
      </c>
      <c r="H156" s="15">
        <v>1.52</v>
      </c>
      <c r="I156" s="16">
        <v>44.5</v>
      </c>
      <c r="J156" s="15">
        <v>0.8</v>
      </c>
      <c r="K156" s="16">
        <v>29</v>
      </c>
      <c r="L156" s="15">
        <v>0.99</v>
      </c>
      <c r="M156" s="16">
        <v>48.6</v>
      </c>
      <c r="N156" s="16">
        <v>25.9</v>
      </c>
      <c r="O156" s="16">
        <v>22.7</v>
      </c>
      <c r="P156" s="15">
        <v>0.14000000000000001</v>
      </c>
      <c r="Q156" s="4"/>
      <c r="R156" s="4"/>
      <c r="S156" s="4"/>
      <c r="T156" s="8"/>
      <c r="BB156" s="5">
        <v>2.74</v>
      </c>
      <c r="BC156" s="5">
        <v>1.81</v>
      </c>
      <c r="BD156" s="5">
        <v>1.3</v>
      </c>
      <c r="BE156" s="5">
        <v>52.6</v>
      </c>
      <c r="BF156" s="5">
        <v>1.1100000000000001</v>
      </c>
      <c r="BG156" s="5">
        <v>39.4</v>
      </c>
      <c r="BH156" s="5">
        <v>0.97</v>
      </c>
      <c r="BI156" s="5">
        <v>48.6</v>
      </c>
      <c r="BJ156" s="5">
        <v>25.9</v>
      </c>
      <c r="BK156" s="5">
        <v>22.7</v>
      </c>
      <c r="BL156" s="5">
        <v>0.59</v>
      </c>
      <c r="BR156" s="5">
        <v>2.74</v>
      </c>
      <c r="BS156" s="5">
        <v>1.8</v>
      </c>
      <c r="BT156" s="5">
        <v>1.28</v>
      </c>
      <c r="BU156" s="5">
        <v>53.4</v>
      </c>
      <c r="BV156" s="5">
        <v>1.1499999999999999</v>
      </c>
      <c r="BW156" s="5">
        <v>41</v>
      </c>
      <c r="BX156" s="5">
        <v>0.98</v>
      </c>
      <c r="BY156" s="5">
        <v>48.6</v>
      </c>
      <c r="BZ156" s="5">
        <v>25.9</v>
      </c>
      <c r="CA156" s="5">
        <v>22.7</v>
      </c>
      <c r="CB156" s="5">
        <v>0.67</v>
      </c>
      <c r="CH156" s="2">
        <v>0.74</v>
      </c>
      <c r="CI156" s="2">
        <v>2.4E-2</v>
      </c>
    </row>
    <row r="157" spans="1:87" s="5" customFormat="1" ht="11.95" customHeight="1" x14ac:dyDescent="0.3">
      <c r="A157" s="10" t="s">
        <v>55</v>
      </c>
      <c r="B157" s="10" t="s">
        <v>429</v>
      </c>
      <c r="C157" s="12">
        <v>13.4</v>
      </c>
      <c r="D157" s="13" t="s">
        <v>410</v>
      </c>
      <c r="E157" s="14" t="s">
        <v>462</v>
      </c>
      <c r="F157" s="24"/>
      <c r="G157" s="24"/>
    </row>
    <row r="158" spans="1:87" s="5" customFormat="1" ht="11.95" customHeight="1" x14ac:dyDescent="0.3">
      <c r="A158" s="10" t="s">
        <v>58</v>
      </c>
      <c r="B158" s="10" t="s">
        <v>429</v>
      </c>
      <c r="C158" s="12">
        <v>14.4</v>
      </c>
      <c r="D158" s="13" t="s">
        <v>410</v>
      </c>
      <c r="E158" s="14" t="s">
        <v>462</v>
      </c>
      <c r="F158" s="24"/>
      <c r="G158" s="24"/>
    </row>
    <row r="159" spans="1:87" s="5" customFormat="1" ht="11.95" customHeight="1" x14ac:dyDescent="0.3">
      <c r="A159" s="10" t="s">
        <v>61</v>
      </c>
      <c r="B159" s="10" t="s">
        <v>429</v>
      </c>
      <c r="C159" s="12">
        <v>16.8</v>
      </c>
      <c r="D159" s="13" t="s">
        <v>410</v>
      </c>
      <c r="E159" s="14" t="s">
        <v>462</v>
      </c>
      <c r="F159" s="24"/>
      <c r="G159" s="24"/>
    </row>
    <row r="160" spans="1:87" s="5" customFormat="1" ht="11.95" customHeight="1" x14ac:dyDescent="0.3">
      <c r="A160" s="10" t="s">
        <v>63</v>
      </c>
      <c r="B160" s="10" t="s">
        <v>429</v>
      </c>
      <c r="C160" s="12">
        <v>19.8</v>
      </c>
      <c r="D160" s="13" t="s">
        <v>410</v>
      </c>
      <c r="E160" s="14" t="s">
        <v>462</v>
      </c>
      <c r="F160" s="24"/>
      <c r="G160" s="24"/>
    </row>
    <row r="161" spans="1:20" s="5" customFormat="1" ht="11.95" customHeight="1" x14ac:dyDescent="0.3">
      <c r="A161" s="10" t="s">
        <v>65</v>
      </c>
      <c r="B161" s="10" t="s">
        <v>429</v>
      </c>
      <c r="C161" s="12">
        <v>23.4</v>
      </c>
      <c r="D161" s="13" t="s">
        <v>410</v>
      </c>
      <c r="E161" s="14" t="s">
        <v>462</v>
      </c>
      <c r="F161" s="24"/>
      <c r="G161" s="24"/>
    </row>
    <row r="162" spans="1:20" s="5" customFormat="1" ht="11.95" customHeight="1" x14ac:dyDescent="0.3">
      <c r="A162" s="10" t="s">
        <v>67</v>
      </c>
      <c r="B162" s="10" t="s">
        <v>429</v>
      </c>
      <c r="C162" s="12">
        <v>28.8</v>
      </c>
      <c r="D162" s="13" t="s">
        <v>410</v>
      </c>
      <c r="E162" s="14" t="s">
        <v>462</v>
      </c>
      <c r="F162" s="24"/>
      <c r="G162" s="24"/>
    </row>
    <row r="163" spans="1:20" s="5" customFormat="1" ht="11.95" customHeight="1" x14ac:dyDescent="0.3">
      <c r="A163" s="10" t="s">
        <v>119</v>
      </c>
      <c r="B163" s="10" t="s">
        <v>433</v>
      </c>
      <c r="C163" s="12">
        <v>15.8</v>
      </c>
      <c r="D163" s="13" t="s">
        <v>410</v>
      </c>
      <c r="E163" s="14" t="s">
        <v>462</v>
      </c>
      <c r="F163" s="24"/>
      <c r="G163" s="24"/>
    </row>
    <row r="164" spans="1:20" s="5" customFormat="1" ht="11.95" customHeight="1" x14ac:dyDescent="0.3">
      <c r="A164" s="10" t="s">
        <v>136</v>
      </c>
      <c r="B164" s="10" t="s">
        <v>435</v>
      </c>
      <c r="C164" s="12">
        <v>19.8</v>
      </c>
      <c r="D164" s="13" t="s">
        <v>410</v>
      </c>
      <c r="E164" s="14" t="s">
        <v>462</v>
      </c>
      <c r="F164" s="24"/>
      <c r="G164" s="24"/>
    </row>
    <row r="165" spans="1:20" s="5" customFormat="1" ht="11.95" customHeight="1" x14ac:dyDescent="0.3">
      <c r="A165" s="10" t="s">
        <v>137</v>
      </c>
      <c r="B165" s="10" t="s">
        <v>435</v>
      </c>
      <c r="C165" s="12">
        <v>26.8</v>
      </c>
      <c r="D165" s="13" t="s">
        <v>411</v>
      </c>
      <c r="E165" s="14" t="s">
        <v>462</v>
      </c>
      <c r="F165" s="24"/>
      <c r="G165" s="24"/>
    </row>
    <row r="166" spans="1:20" s="5" customFormat="1" ht="11.95" customHeight="1" x14ac:dyDescent="0.3">
      <c r="A166" s="10" t="s">
        <v>138</v>
      </c>
      <c r="B166" s="10" t="s">
        <v>435</v>
      </c>
      <c r="C166" s="12">
        <v>29.8</v>
      </c>
      <c r="D166" s="13" t="s">
        <v>410</v>
      </c>
      <c r="E166" s="14" t="s">
        <v>462</v>
      </c>
      <c r="F166" s="24"/>
      <c r="G166" s="24"/>
    </row>
    <row r="167" spans="1:20" s="5" customFormat="1" ht="11.95" customHeight="1" x14ac:dyDescent="0.3">
      <c r="A167" s="10" t="s">
        <v>146</v>
      </c>
      <c r="B167" s="10" t="s">
        <v>437</v>
      </c>
      <c r="C167" s="12">
        <v>10.8</v>
      </c>
      <c r="D167" s="13" t="s">
        <v>410</v>
      </c>
      <c r="E167" s="14" t="s">
        <v>462</v>
      </c>
      <c r="F167" s="24"/>
      <c r="G167" s="24"/>
    </row>
    <row r="168" spans="1:20" s="5" customFormat="1" ht="11.95" customHeight="1" x14ac:dyDescent="0.3">
      <c r="A168" s="10" t="s">
        <v>153</v>
      </c>
      <c r="B168" s="10" t="s">
        <v>437</v>
      </c>
      <c r="C168" s="12">
        <v>31.8</v>
      </c>
      <c r="D168" s="13" t="s">
        <v>410</v>
      </c>
      <c r="E168" s="14" t="s">
        <v>462</v>
      </c>
      <c r="F168" s="24"/>
      <c r="G168" s="24"/>
    </row>
    <row r="169" spans="1:20" s="5" customFormat="1" ht="11.95" customHeight="1" x14ac:dyDescent="0.3">
      <c r="A169" s="10" t="s">
        <v>154</v>
      </c>
      <c r="B169" s="10" t="s">
        <v>437</v>
      </c>
      <c r="C169" s="12">
        <v>34.799999999999997</v>
      </c>
      <c r="D169" s="13" t="s">
        <v>410</v>
      </c>
      <c r="E169" s="14" t="s">
        <v>462</v>
      </c>
      <c r="F169" s="24"/>
      <c r="G169" s="24"/>
    </row>
    <row r="170" spans="1:20" s="5" customFormat="1" ht="11.95" customHeight="1" x14ac:dyDescent="0.3">
      <c r="A170" s="10" t="s">
        <v>169</v>
      </c>
      <c r="B170" s="10" t="s">
        <v>438</v>
      </c>
      <c r="C170" s="12">
        <v>17.8</v>
      </c>
      <c r="D170" s="13" t="s">
        <v>410</v>
      </c>
      <c r="E170" s="14" t="s">
        <v>462</v>
      </c>
      <c r="F170" s="24"/>
      <c r="G170" s="24"/>
    </row>
    <row r="171" spans="1:20" s="5" customFormat="1" ht="11.95" customHeight="1" x14ac:dyDescent="0.3">
      <c r="A171" s="10" t="s">
        <v>170</v>
      </c>
      <c r="B171" s="10" t="s">
        <v>438</v>
      </c>
      <c r="C171" s="12">
        <v>20.8</v>
      </c>
      <c r="D171" s="13" t="s">
        <v>410</v>
      </c>
      <c r="E171" s="14" t="s">
        <v>462</v>
      </c>
      <c r="F171" s="24"/>
      <c r="G171" s="24"/>
    </row>
    <row r="172" spans="1:20" s="5" customFormat="1" ht="11.95" customHeight="1" x14ac:dyDescent="0.3">
      <c r="A172" s="10" t="s">
        <v>171</v>
      </c>
      <c r="B172" s="10" t="s">
        <v>438</v>
      </c>
      <c r="C172" s="12">
        <v>23.8</v>
      </c>
      <c r="D172" s="13" t="s">
        <v>410</v>
      </c>
      <c r="E172" s="14" t="s">
        <v>462</v>
      </c>
      <c r="F172" s="24"/>
      <c r="G172" s="24"/>
    </row>
    <row r="173" spans="1:20" s="5" customFormat="1" ht="11.95" customHeight="1" x14ac:dyDescent="0.3">
      <c r="A173" s="10" t="s">
        <v>177</v>
      </c>
      <c r="B173" s="10" t="s">
        <v>439</v>
      </c>
      <c r="C173" s="12">
        <v>8.8000000000000007</v>
      </c>
      <c r="D173" s="13" t="s">
        <v>410</v>
      </c>
      <c r="E173" s="14" t="s">
        <v>462</v>
      </c>
      <c r="F173" s="15">
        <v>2.71</v>
      </c>
      <c r="G173" s="15">
        <v>1.95</v>
      </c>
      <c r="H173" s="15">
        <v>1.51</v>
      </c>
      <c r="I173" s="16">
        <v>44.4</v>
      </c>
      <c r="J173" s="15">
        <v>0.8</v>
      </c>
      <c r="K173" s="16">
        <v>29.5</v>
      </c>
      <c r="L173" s="15">
        <v>1</v>
      </c>
      <c r="M173" s="16">
        <v>54.4</v>
      </c>
      <c r="N173" s="16">
        <v>31.8</v>
      </c>
      <c r="O173" s="16">
        <v>22.6</v>
      </c>
      <c r="P173" s="15">
        <v>-0.1</v>
      </c>
      <c r="Q173" s="4"/>
      <c r="R173" s="4"/>
      <c r="S173" s="4"/>
      <c r="T173" s="8"/>
    </row>
    <row r="174" spans="1:20" s="5" customFormat="1" ht="11.95" customHeight="1" x14ac:dyDescent="0.3">
      <c r="A174" s="10" t="s">
        <v>200</v>
      </c>
      <c r="B174" s="10" t="s">
        <v>441</v>
      </c>
      <c r="C174" s="12">
        <v>15.8</v>
      </c>
      <c r="D174" s="13" t="s">
        <v>410</v>
      </c>
      <c r="E174" s="14" t="s">
        <v>462</v>
      </c>
      <c r="F174" s="24"/>
      <c r="G174" s="24"/>
    </row>
    <row r="175" spans="1:20" s="5" customFormat="1" ht="11.95" customHeight="1" x14ac:dyDescent="0.3">
      <c r="A175" s="10" t="s">
        <v>220</v>
      </c>
      <c r="B175" s="10" t="s">
        <v>442</v>
      </c>
      <c r="C175" s="12">
        <v>32.4</v>
      </c>
      <c r="D175" s="13" t="s">
        <v>410</v>
      </c>
      <c r="E175" s="14" t="s">
        <v>462</v>
      </c>
      <c r="F175" s="24"/>
      <c r="G175" s="24"/>
    </row>
    <row r="176" spans="1:20" s="5" customFormat="1" ht="11.95" customHeight="1" x14ac:dyDescent="0.3">
      <c r="A176" s="10" t="s">
        <v>236</v>
      </c>
      <c r="B176" s="10" t="s">
        <v>443</v>
      </c>
      <c r="C176" s="12">
        <v>12.4</v>
      </c>
      <c r="D176" s="13" t="s">
        <v>410</v>
      </c>
      <c r="E176" s="14" t="s">
        <v>462</v>
      </c>
    </row>
    <row r="177" spans="1:20" s="5" customFormat="1" ht="11.95" customHeight="1" x14ac:dyDescent="0.3">
      <c r="A177" s="10" t="s">
        <v>237</v>
      </c>
      <c r="B177" s="10" t="s">
        <v>443</v>
      </c>
      <c r="C177" s="12">
        <v>13.4</v>
      </c>
      <c r="D177" s="13" t="s">
        <v>410</v>
      </c>
      <c r="E177" s="14" t="s">
        <v>462</v>
      </c>
    </row>
    <row r="178" spans="1:20" s="5" customFormat="1" ht="11.95" customHeight="1" x14ac:dyDescent="0.3">
      <c r="A178" s="10" t="s">
        <v>238</v>
      </c>
      <c r="B178" s="10" t="s">
        <v>443</v>
      </c>
      <c r="C178" s="12">
        <v>15.4</v>
      </c>
      <c r="D178" s="13" t="s">
        <v>410</v>
      </c>
      <c r="E178" s="14" t="s">
        <v>462</v>
      </c>
    </row>
    <row r="179" spans="1:20" s="5" customFormat="1" ht="11.95" customHeight="1" x14ac:dyDescent="0.3">
      <c r="A179" s="10" t="s">
        <v>241</v>
      </c>
      <c r="B179" s="10" t="s">
        <v>443</v>
      </c>
      <c r="C179" s="12">
        <v>26.8</v>
      </c>
      <c r="D179" s="13" t="s">
        <v>410</v>
      </c>
      <c r="E179" s="14" t="s">
        <v>462</v>
      </c>
    </row>
    <row r="180" spans="1:20" s="5" customFormat="1" ht="11.95" customHeight="1" x14ac:dyDescent="0.3">
      <c r="A180" s="10" t="s">
        <v>242</v>
      </c>
      <c r="B180" s="10" t="s">
        <v>443</v>
      </c>
      <c r="C180" s="12">
        <v>30.4</v>
      </c>
      <c r="D180" s="13" t="s">
        <v>410</v>
      </c>
      <c r="E180" s="14" t="s">
        <v>462</v>
      </c>
    </row>
    <row r="181" spans="1:20" s="5" customFormat="1" ht="11.95" customHeight="1" x14ac:dyDescent="0.3">
      <c r="A181" s="10" t="s">
        <v>252</v>
      </c>
      <c r="B181" s="10" t="s">
        <v>444</v>
      </c>
      <c r="C181" s="12">
        <v>8.8000000000000007</v>
      </c>
      <c r="D181" s="13" t="s">
        <v>410</v>
      </c>
      <c r="E181" s="14" t="s">
        <v>462</v>
      </c>
    </row>
    <row r="182" spans="1:20" s="5" customFormat="1" ht="11.95" customHeight="1" x14ac:dyDescent="0.3">
      <c r="A182" s="10" t="s">
        <v>266</v>
      </c>
      <c r="B182" s="10" t="s">
        <v>445</v>
      </c>
      <c r="C182" s="12">
        <v>9.8000000000000007</v>
      </c>
      <c r="D182" s="13" t="s">
        <v>410</v>
      </c>
      <c r="E182" s="14" t="s">
        <v>462</v>
      </c>
    </row>
    <row r="183" spans="1:20" s="5" customFormat="1" ht="11.95" customHeight="1" x14ac:dyDescent="0.3">
      <c r="A183" s="10" t="s">
        <v>284</v>
      </c>
      <c r="B183" s="10" t="s">
        <v>446</v>
      </c>
      <c r="C183" s="12">
        <v>18.8</v>
      </c>
      <c r="D183" s="13" t="s">
        <v>410</v>
      </c>
      <c r="E183" s="14" t="s">
        <v>462</v>
      </c>
      <c r="F183" s="15">
        <v>2.75</v>
      </c>
      <c r="G183" s="15">
        <v>1.99</v>
      </c>
      <c r="H183" s="15">
        <v>1.57</v>
      </c>
      <c r="I183" s="16">
        <v>42.9</v>
      </c>
      <c r="J183" s="15">
        <v>0.75</v>
      </c>
      <c r="K183" s="16">
        <v>26.8</v>
      </c>
      <c r="L183" s="15">
        <v>0.98</v>
      </c>
      <c r="M183" s="16">
        <v>57</v>
      </c>
      <c r="N183" s="16">
        <v>32.299999999999997</v>
      </c>
      <c r="O183" s="16">
        <v>24.7</v>
      </c>
      <c r="P183" s="15">
        <v>-0.22</v>
      </c>
      <c r="Q183" s="4"/>
      <c r="R183" s="4"/>
      <c r="S183" s="4"/>
      <c r="T183" s="8"/>
    </row>
    <row r="184" spans="1:20" s="5" customFormat="1" ht="11.95" customHeight="1" x14ac:dyDescent="0.3">
      <c r="A184" s="10" t="s">
        <v>307</v>
      </c>
      <c r="B184" s="10" t="s">
        <v>448</v>
      </c>
      <c r="C184" s="12">
        <v>10.8</v>
      </c>
      <c r="D184" s="13" t="s">
        <v>410</v>
      </c>
      <c r="E184" s="14" t="s">
        <v>462</v>
      </c>
    </row>
    <row r="185" spans="1:20" s="5" customFormat="1" ht="11.95" customHeight="1" x14ac:dyDescent="0.3">
      <c r="A185" s="10" t="s">
        <v>313</v>
      </c>
      <c r="B185" s="10" t="s">
        <v>449</v>
      </c>
      <c r="C185" s="12">
        <v>7.8</v>
      </c>
      <c r="D185" s="13" t="s">
        <v>410</v>
      </c>
      <c r="E185" s="14" t="s">
        <v>462</v>
      </c>
    </row>
    <row r="186" spans="1:20" s="5" customFormat="1" ht="11.95" customHeight="1" x14ac:dyDescent="0.3">
      <c r="A186" s="10" t="s">
        <v>316</v>
      </c>
      <c r="B186" s="10" t="s">
        <v>449</v>
      </c>
      <c r="C186" s="12">
        <v>9.8000000000000007</v>
      </c>
      <c r="D186" s="13" t="s">
        <v>410</v>
      </c>
      <c r="E186" s="14" t="s">
        <v>462</v>
      </c>
    </row>
    <row r="187" spans="1:20" s="5" customFormat="1" ht="11.95" customHeight="1" x14ac:dyDescent="0.3">
      <c r="A187" s="10" t="s">
        <v>329</v>
      </c>
      <c r="B187" s="10" t="s">
        <v>450</v>
      </c>
      <c r="C187" s="12">
        <v>13.8</v>
      </c>
      <c r="D187" s="13" t="s">
        <v>410</v>
      </c>
      <c r="E187" s="14" t="s">
        <v>462</v>
      </c>
    </row>
    <row r="188" spans="1:20" s="5" customFormat="1" ht="11.95" customHeight="1" x14ac:dyDescent="0.3">
      <c r="A188" s="10" t="s">
        <v>330</v>
      </c>
      <c r="B188" s="10" t="s">
        <v>450</v>
      </c>
      <c r="C188" s="12">
        <v>18.8</v>
      </c>
      <c r="D188" s="13" t="s">
        <v>410</v>
      </c>
      <c r="E188" s="14" t="s">
        <v>462</v>
      </c>
    </row>
    <row r="189" spans="1:20" s="5" customFormat="1" ht="11.95" customHeight="1" x14ac:dyDescent="0.3">
      <c r="A189" s="10" t="s">
        <v>331</v>
      </c>
      <c r="B189" s="10" t="s">
        <v>450</v>
      </c>
      <c r="C189" s="12">
        <v>19.8</v>
      </c>
      <c r="D189" s="13" t="s">
        <v>410</v>
      </c>
      <c r="E189" s="14" t="s">
        <v>462</v>
      </c>
    </row>
    <row r="190" spans="1:20" s="5" customFormat="1" ht="11.95" customHeight="1" x14ac:dyDescent="0.3">
      <c r="A190" s="10" t="s">
        <v>334</v>
      </c>
      <c r="B190" s="10" t="s">
        <v>450</v>
      </c>
      <c r="C190" s="12">
        <v>29.8</v>
      </c>
      <c r="D190" s="13" t="s">
        <v>410</v>
      </c>
      <c r="E190" s="14" t="s">
        <v>462</v>
      </c>
    </row>
    <row r="191" spans="1:20" s="5" customFormat="1" ht="11.95" customHeight="1" x14ac:dyDescent="0.3">
      <c r="A191" s="10" t="s">
        <v>347</v>
      </c>
      <c r="B191" s="10" t="s">
        <v>451</v>
      </c>
      <c r="C191" s="12">
        <v>16.399999999999999</v>
      </c>
      <c r="D191" s="13" t="s">
        <v>410</v>
      </c>
      <c r="E191" s="14" t="s">
        <v>462</v>
      </c>
    </row>
    <row r="192" spans="1:20" s="5" customFormat="1" ht="11.95" customHeight="1" x14ac:dyDescent="0.3">
      <c r="A192" s="10" t="s">
        <v>349</v>
      </c>
      <c r="B192" s="10" t="s">
        <v>451</v>
      </c>
      <c r="C192" s="12">
        <v>18.8</v>
      </c>
      <c r="D192" s="13" t="s">
        <v>410</v>
      </c>
      <c r="E192" s="14" t="s">
        <v>462</v>
      </c>
    </row>
    <row r="193" spans="1:86" s="5" customFormat="1" ht="11.95" customHeight="1" x14ac:dyDescent="0.3">
      <c r="A193" s="10" t="s">
        <v>361</v>
      </c>
      <c r="B193" s="10" t="s">
        <v>451</v>
      </c>
      <c r="C193" s="12">
        <v>27.8</v>
      </c>
      <c r="D193" s="13" t="s">
        <v>410</v>
      </c>
      <c r="E193" s="14" t="s">
        <v>462</v>
      </c>
    </row>
    <row r="194" spans="1:86" s="5" customFormat="1" ht="11.95" customHeight="1" x14ac:dyDescent="0.3">
      <c r="A194" s="10" t="s">
        <v>371</v>
      </c>
      <c r="B194" s="10" t="s">
        <v>452</v>
      </c>
      <c r="C194" s="12">
        <v>13.4</v>
      </c>
      <c r="D194" s="13" t="s">
        <v>410</v>
      </c>
      <c r="E194" s="14" t="s">
        <v>462</v>
      </c>
    </row>
    <row r="195" spans="1:86" s="5" customFormat="1" ht="11.95" customHeight="1" x14ac:dyDescent="0.3">
      <c r="A195" s="10" t="s">
        <v>374</v>
      </c>
      <c r="B195" s="10" t="s">
        <v>452</v>
      </c>
      <c r="C195" s="12">
        <v>19.399999999999999</v>
      </c>
      <c r="D195" s="13" t="s">
        <v>410</v>
      </c>
      <c r="E195" s="14" t="s">
        <v>462</v>
      </c>
    </row>
    <row r="196" spans="1:86" s="5" customFormat="1" ht="11.95" customHeight="1" x14ac:dyDescent="0.3">
      <c r="A196" s="10" t="s">
        <v>375</v>
      </c>
      <c r="B196" s="10" t="s">
        <v>452</v>
      </c>
      <c r="C196" s="12">
        <v>22.8</v>
      </c>
      <c r="D196" s="13" t="s">
        <v>411</v>
      </c>
      <c r="E196" s="14" t="s">
        <v>462</v>
      </c>
    </row>
    <row r="197" spans="1:86" s="5" customFormat="1" ht="11.95" customHeight="1" x14ac:dyDescent="0.3">
      <c r="A197" s="10" t="s">
        <v>377</v>
      </c>
      <c r="B197" s="10" t="s">
        <v>452</v>
      </c>
      <c r="C197" s="12">
        <v>28.4</v>
      </c>
      <c r="D197" s="13" t="s">
        <v>410</v>
      </c>
      <c r="E197" s="14" t="s">
        <v>462</v>
      </c>
    </row>
    <row r="198" spans="1:86" s="5" customFormat="1" ht="11.95" customHeight="1" x14ac:dyDescent="0.3">
      <c r="A198" s="10" t="s">
        <v>385</v>
      </c>
      <c r="B198" s="10" t="s">
        <v>453</v>
      </c>
      <c r="C198" s="12">
        <v>20.8</v>
      </c>
      <c r="D198" s="13" t="s">
        <v>410</v>
      </c>
      <c r="E198" s="14" t="s">
        <v>462</v>
      </c>
      <c r="F198" s="15">
        <v>2.75</v>
      </c>
      <c r="G198" s="15">
        <v>1.97</v>
      </c>
      <c r="H198" s="15">
        <v>1.55</v>
      </c>
      <c r="I198" s="16">
        <v>43.8</v>
      </c>
      <c r="J198" s="15">
        <v>0.78</v>
      </c>
      <c r="K198" s="16">
        <v>27.5</v>
      </c>
      <c r="L198" s="15">
        <v>0.97</v>
      </c>
      <c r="M198" s="16">
        <v>55</v>
      </c>
      <c r="N198" s="16">
        <v>30.9</v>
      </c>
      <c r="O198" s="16">
        <v>24.1</v>
      </c>
      <c r="P198" s="15">
        <v>-0.14000000000000001</v>
      </c>
      <c r="Q198" s="4"/>
      <c r="R198" s="4"/>
      <c r="S198" s="4"/>
      <c r="T198" s="8"/>
    </row>
    <row r="199" spans="1:86" s="5" customFormat="1" ht="11.95" customHeight="1" x14ac:dyDescent="0.3">
      <c r="A199" s="10" t="s">
        <v>387</v>
      </c>
      <c r="B199" s="10" t="s">
        <v>453</v>
      </c>
      <c r="C199" s="12">
        <v>32.799999999999997</v>
      </c>
      <c r="D199" s="13" t="s">
        <v>425</v>
      </c>
      <c r="E199" s="14" t="s">
        <v>462</v>
      </c>
    </row>
    <row r="200" spans="1:86" s="5" customFormat="1" ht="11.95" customHeight="1" x14ac:dyDescent="0.3">
      <c r="A200" s="10" t="s">
        <v>398</v>
      </c>
      <c r="B200" s="10" t="s">
        <v>454</v>
      </c>
      <c r="C200" s="12">
        <v>11.8</v>
      </c>
      <c r="D200" s="13" t="s">
        <v>410</v>
      </c>
      <c r="E200" s="14" t="s">
        <v>462</v>
      </c>
    </row>
    <row r="201" spans="1:86" s="5" customFormat="1" ht="11.95" customHeight="1" x14ac:dyDescent="0.3">
      <c r="A201" s="10" t="s">
        <v>399</v>
      </c>
      <c r="B201" s="10" t="s">
        <v>454</v>
      </c>
      <c r="C201" s="12">
        <v>12.4</v>
      </c>
      <c r="D201" s="13" t="s">
        <v>410</v>
      </c>
      <c r="E201" s="14" t="s">
        <v>462</v>
      </c>
      <c r="F201" s="15">
        <v>2.76</v>
      </c>
      <c r="G201" s="15">
        <v>2</v>
      </c>
      <c r="H201" s="15">
        <v>1.57</v>
      </c>
      <c r="I201" s="16">
        <v>43.1</v>
      </c>
      <c r="J201" s="15">
        <v>0.76</v>
      </c>
      <c r="K201" s="16">
        <v>27.2</v>
      </c>
      <c r="L201" s="15">
        <v>0.99</v>
      </c>
      <c r="M201" s="16">
        <v>58.5</v>
      </c>
      <c r="N201" s="16">
        <v>33.1</v>
      </c>
      <c r="O201" s="16">
        <v>25.4</v>
      </c>
      <c r="P201" s="15">
        <v>-0.23</v>
      </c>
      <c r="Q201" s="4"/>
      <c r="R201" s="4"/>
      <c r="S201" s="4"/>
      <c r="T201" s="8"/>
    </row>
    <row r="202" spans="1:86" s="5" customFormat="1" ht="11.95" customHeight="1" x14ac:dyDescent="0.3">
      <c r="A202" s="10" t="s">
        <v>401</v>
      </c>
      <c r="B202" s="10" t="s">
        <v>454</v>
      </c>
      <c r="C202" s="12">
        <v>15.8</v>
      </c>
      <c r="D202" s="13" t="s">
        <v>410</v>
      </c>
      <c r="E202" s="14" t="s">
        <v>462</v>
      </c>
      <c r="F202" s="15">
        <v>2.72</v>
      </c>
      <c r="G202" s="15">
        <v>2.0099999999999998</v>
      </c>
      <c r="H202" s="15">
        <v>1.6</v>
      </c>
      <c r="I202" s="16">
        <v>41.1</v>
      </c>
      <c r="J202" s="15">
        <v>0.7</v>
      </c>
      <c r="K202" s="16">
        <v>25.7</v>
      </c>
      <c r="L202" s="15">
        <v>1</v>
      </c>
      <c r="M202" s="16">
        <v>47.6</v>
      </c>
      <c r="N202" s="16">
        <v>26</v>
      </c>
      <c r="O202" s="16">
        <v>21.6</v>
      </c>
      <c r="P202" s="15">
        <v>-0.01</v>
      </c>
      <c r="Q202" s="4"/>
      <c r="R202" s="4"/>
      <c r="S202" s="4"/>
      <c r="T202" s="8"/>
    </row>
    <row r="203" spans="1:86" s="5" customFormat="1" ht="11.95" customHeight="1" x14ac:dyDescent="0.3">
      <c r="A203" s="10" t="s">
        <v>403</v>
      </c>
      <c r="B203" s="10" t="s">
        <v>454</v>
      </c>
      <c r="C203" s="12">
        <v>23.8</v>
      </c>
      <c r="D203" s="13" t="s">
        <v>410</v>
      </c>
      <c r="E203" s="14" t="s">
        <v>462</v>
      </c>
    </row>
    <row r="204" spans="1:86" s="5" customFormat="1" ht="11.95" customHeight="1" x14ac:dyDescent="0.3">
      <c r="A204" s="10" t="s">
        <v>404</v>
      </c>
      <c r="B204" s="10" t="s">
        <v>454</v>
      </c>
      <c r="C204" s="12">
        <v>25.8</v>
      </c>
      <c r="D204" s="13" t="s">
        <v>410</v>
      </c>
      <c r="E204" s="14" t="s">
        <v>462</v>
      </c>
      <c r="F204" s="15">
        <v>2.72</v>
      </c>
      <c r="G204" s="15">
        <v>1.97</v>
      </c>
      <c r="H204" s="15">
        <v>1.54</v>
      </c>
      <c r="I204" s="16">
        <v>43.5</v>
      </c>
      <c r="J204" s="15">
        <v>0.77</v>
      </c>
      <c r="K204" s="16">
        <v>28.3</v>
      </c>
      <c r="L204" s="15">
        <v>1</v>
      </c>
      <c r="M204" s="16">
        <v>51.6</v>
      </c>
      <c r="N204" s="16">
        <v>27.4</v>
      </c>
      <c r="O204" s="16">
        <v>24.2</v>
      </c>
      <c r="P204" s="15">
        <v>0.04</v>
      </c>
      <c r="Q204" s="4"/>
      <c r="R204" s="4"/>
      <c r="S204" s="4"/>
      <c r="T204" s="8"/>
    </row>
    <row r="205" spans="1:86" s="5" customFormat="1" ht="11.95" customHeight="1" x14ac:dyDescent="0.3">
      <c r="A205" s="10" t="s">
        <v>405</v>
      </c>
      <c r="B205" s="10" t="s">
        <v>454</v>
      </c>
      <c r="C205" s="12">
        <v>29.4</v>
      </c>
      <c r="D205" s="13" t="s">
        <v>410</v>
      </c>
      <c r="E205" s="14" t="s">
        <v>462</v>
      </c>
    </row>
    <row r="206" spans="1:86" s="5" customFormat="1" ht="11.95" customHeight="1" x14ac:dyDescent="0.3">
      <c r="A206" s="10" t="s">
        <v>406</v>
      </c>
      <c r="B206" s="10" t="s">
        <v>454</v>
      </c>
      <c r="C206" s="12">
        <v>33.799999999999997</v>
      </c>
      <c r="D206" s="13" t="s">
        <v>410</v>
      </c>
      <c r="E206" s="14" t="s">
        <v>462</v>
      </c>
    </row>
    <row r="207" spans="1:86" s="5" customFormat="1" ht="11.95" customHeight="1" x14ac:dyDescent="0.3">
      <c r="A207" s="10" t="s">
        <v>407</v>
      </c>
      <c r="B207" s="10" t="s">
        <v>454</v>
      </c>
      <c r="C207" s="12">
        <v>34.799999999999997</v>
      </c>
      <c r="D207" s="13" t="s">
        <v>410</v>
      </c>
      <c r="E207" s="14" t="s">
        <v>462</v>
      </c>
    </row>
    <row r="208" spans="1:86" s="5" customFormat="1" ht="11.95" customHeight="1" x14ac:dyDescent="0.3">
      <c r="A208" s="10" t="s">
        <v>47</v>
      </c>
      <c r="B208" s="11">
        <v>1</v>
      </c>
      <c r="C208" s="12">
        <v>4.4000000000000004</v>
      </c>
      <c r="D208" s="13" t="s">
        <v>411</v>
      </c>
      <c r="E208" s="14" t="s">
        <v>459</v>
      </c>
      <c r="F208" s="15">
        <v>2.71</v>
      </c>
      <c r="G208" s="15">
        <v>1.93</v>
      </c>
      <c r="H208" s="15">
        <v>1.48</v>
      </c>
      <c r="I208" s="16">
        <v>45.5</v>
      </c>
      <c r="J208" s="15">
        <v>0.83</v>
      </c>
      <c r="K208" s="16">
        <v>30.5</v>
      </c>
      <c r="L208" s="15">
        <v>0.99</v>
      </c>
      <c r="M208" s="16">
        <v>48.5</v>
      </c>
      <c r="N208" s="16">
        <v>26.9</v>
      </c>
      <c r="O208" s="16">
        <v>21.6</v>
      </c>
      <c r="P208" s="15">
        <v>0.16</v>
      </c>
      <c r="Q208" s="4"/>
      <c r="R208" s="4">
        <v>14.1</v>
      </c>
      <c r="S208" s="2">
        <v>14.1</v>
      </c>
      <c r="T208" s="3">
        <v>0.38</v>
      </c>
      <c r="U208" s="2">
        <v>9.1999999999999998E-2</v>
      </c>
      <c r="V208" s="2">
        <v>2.71</v>
      </c>
      <c r="W208" s="2">
        <v>1.85</v>
      </c>
      <c r="X208" s="2">
        <v>1.35</v>
      </c>
      <c r="Y208" s="2">
        <v>50.1</v>
      </c>
      <c r="Z208" s="2">
        <v>1</v>
      </c>
      <c r="AA208" s="2">
        <v>36.700000000000003</v>
      </c>
      <c r="AB208" s="2">
        <v>0.99</v>
      </c>
      <c r="AC208" s="2">
        <v>48.5</v>
      </c>
      <c r="AD208" s="2">
        <v>26.9</v>
      </c>
      <c r="AE208" s="2">
        <v>21.6</v>
      </c>
      <c r="AF208" s="2">
        <v>0.45</v>
      </c>
      <c r="AG208" s="2"/>
      <c r="AH208" s="3">
        <v>9.3000000000000007</v>
      </c>
      <c r="AI208" s="2">
        <v>10</v>
      </c>
      <c r="AJ208" s="3">
        <v>0.39</v>
      </c>
      <c r="AK208" s="2">
        <v>5.2999999999999999E-2</v>
      </c>
      <c r="AL208" s="5">
        <v>2.71</v>
      </c>
      <c r="AM208" s="5">
        <v>1.81</v>
      </c>
      <c r="AN208" s="5">
        <v>1.3</v>
      </c>
      <c r="AO208" s="5">
        <v>52</v>
      </c>
      <c r="AP208" s="5">
        <v>1.08</v>
      </c>
      <c r="AQ208" s="5">
        <v>39.1</v>
      </c>
      <c r="AR208" s="5">
        <v>0.98</v>
      </c>
      <c r="AS208" s="5">
        <v>48.5</v>
      </c>
      <c r="AT208" s="5">
        <v>26.9</v>
      </c>
      <c r="AU208" s="5">
        <v>21.6</v>
      </c>
      <c r="AV208" s="5">
        <v>0.56000000000000005</v>
      </c>
      <c r="AX208" s="22">
        <v>5.9</v>
      </c>
      <c r="AY208" s="22">
        <v>6.1</v>
      </c>
      <c r="AZ208" s="22">
        <v>0.4</v>
      </c>
      <c r="BA208" s="5">
        <v>2.4E-2</v>
      </c>
      <c r="BB208" s="2">
        <v>2.71</v>
      </c>
      <c r="BC208" s="2">
        <v>1.81</v>
      </c>
      <c r="BD208" s="2">
        <v>1.29</v>
      </c>
      <c r="BE208" s="2">
        <v>52.3</v>
      </c>
      <c r="BF208" s="2">
        <v>1.1000000000000001</v>
      </c>
      <c r="BG208" s="2">
        <v>40</v>
      </c>
      <c r="BH208" s="2">
        <v>0.99</v>
      </c>
      <c r="BI208" s="2">
        <v>48.5</v>
      </c>
      <c r="BJ208" s="2">
        <v>26.9</v>
      </c>
      <c r="BK208" s="2">
        <v>21.6</v>
      </c>
      <c r="BL208" s="2">
        <v>0.61</v>
      </c>
      <c r="BN208" s="22">
        <v>5.9</v>
      </c>
      <c r="BO208" s="22">
        <v>6.2</v>
      </c>
      <c r="BP208" s="22">
        <v>0.39</v>
      </c>
      <c r="BQ208" s="5">
        <v>2.1999999999999999E-2</v>
      </c>
      <c r="BR208" s="2">
        <v>2.71</v>
      </c>
      <c r="BS208" s="2">
        <v>1.8</v>
      </c>
      <c r="BT208" s="2">
        <v>1.28</v>
      </c>
      <c r="BU208" s="2">
        <v>52.8</v>
      </c>
      <c r="BV208" s="2">
        <v>1.1200000000000001</v>
      </c>
      <c r="BW208" s="2">
        <v>40.9</v>
      </c>
      <c r="BX208" s="2">
        <v>0.99</v>
      </c>
      <c r="BY208" s="2">
        <v>48.5</v>
      </c>
      <c r="BZ208" s="2">
        <v>26.9</v>
      </c>
      <c r="CA208" s="2">
        <v>21.6</v>
      </c>
      <c r="CB208" s="2">
        <v>0.65</v>
      </c>
      <c r="CC208" s="2"/>
      <c r="CD208" s="2">
        <v>5.4</v>
      </c>
      <c r="CE208" s="2">
        <v>5.9</v>
      </c>
      <c r="CF208" s="3">
        <v>0.38</v>
      </c>
      <c r="CG208" s="2">
        <v>2.1999999999999999E-2</v>
      </c>
      <c r="CH208" s="9"/>
    </row>
    <row r="209" spans="1:87" s="5" customFormat="1" ht="11.95" customHeight="1" x14ac:dyDescent="0.3">
      <c r="A209" s="10" t="s">
        <v>66</v>
      </c>
      <c r="B209" s="11">
        <v>1</v>
      </c>
      <c r="C209" s="12">
        <v>25.8</v>
      </c>
      <c r="D209" s="13" t="s">
        <v>410</v>
      </c>
      <c r="E209" s="14" t="s">
        <v>459</v>
      </c>
      <c r="F209" s="15">
        <v>2.73</v>
      </c>
      <c r="G209" s="15">
        <v>1.89</v>
      </c>
      <c r="H209" s="15">
        <v>1.43</v>
      </c>
      <c r="I209" s="16">
        <v>47.7</v>
      </c>
      <c r="J209" s="15">
        <v>0.91</v>
      </c>
      <c r="K209" s="16">
        <v>32.4</v>
      </c>
      <c r="L209" s="15">
        <v>0.97</v>
      </c>
      <c r="M209" s="16">
        <v>57.1</v>
      </c>
      <c r="N209" s="16">
        <v>33</v>
      </c>
      <c r="O209" s="16">
        <v>24.1</v>
      </c>
      <c r="P209" s="15">
        <v>-0.03</v>
      </c>
      <c r="Q209" s="4"/>
      <c r="R209" s="4"/>
      <c r="S209" s="4"/>
      <c r="T209" s="8"/>
      <c r="BB209" s="5">
        <v>2.73</v>
      </c>
      <c r="BC209" s="5">
        <v>1.75</v>
      </c>
      <c r="BD209" s="5">
        <v>1.2</v>
      </c>
      <c r="BE209" s="5">
        <v>56.1</v>
      </c>
      <c r="BF209" s="5">
        <v>1.28</v>
      </c>
      <c r="BG209" s="5">
        <v>46</v>
      </c>
      <c r="BH209" s="5">
        <v>0.98</v>
      </c>
      <c r="BI209" s="5">
        <v>57.1</v>
      </c>
      <c r="BJ209" s="5">
        <v>33</v>
      </c>
      <c r="BK209" s="5">
        <v>24.1</v>
      </c>
      <c r="BL209" s="5">
        <v>0.54</v>
      </c>
      <c r="BR209" s="5">
        <v>2.73</v>
      </c>
      <c r="BS209" s="5">
        <v>1.75</v>
      </c>
      <c r="BT209" s="5">
        <v>1.2</v>
      </c>
      <c r="BU209" s="5">
        <v>56.1</v>
      </c>
      <c r="BV209" s="5">
        <v>1.28</v>
      </c>
      <c r="BW209" s="5">
        <v>45.8</v>
      </c>
      <c r="BX209" s="5">
        <v>0.98</v>
      </c>
      <c r="BY209" s="5">
        <v>57.1</v>
      </c>
      <c r="BZ209" s="5">
        <v>33</v>
      </c>
      <c r="CA209" s="5">
        <v>24.1</v>
      </c>
      <c r="CB209" s="5">
        <v>0.53</v>
      </c>
      <c r="CH209" s="2">
        <v>0.75</v>
      </c>
      <c r="CI209" s="2">
        <v>1.7999999999999999E-2</v>
      </c>
    </row>
    <row r="210" spans="1:87" s="5" customFormat="1" ht="11.95" customHeight="1" x14ac:dyDescent="0.3">
      <c r="A210" s="10" t="s">
        <v>145</v>
      </c>
      <c r="B210" s="11">
        <v>5</v>
      </c>
      <c r="C210" s="12">
        <v>8.8000000000000007</v>
      </c>
      <c r="D210" s="13" t="s">
        <v>410</v>
      </c>
      <c r="E210" s="14" t="s">
        <v>459</v>
      </c>
      <c r="F210" s="15">
        <v>2.75</v>
      </c>
      <c r="G210" s="15">
        <v>1.94</v>
      </c>
      <c r="H210" s="15">
        <v>1.47</v>
      </c>
      <c r="I210" s="16">
        <v>46.4</v>
      </c>
      <c r="J210" s="15">
        <v>0.87</v>
      </c>
      <c r="K210" s="16">
        <v>31.5</v>
      </c>
      <c r="L210" s="15">
        <v>1</v>
      </c>
      <c r="M210" s="16">
        <v>53.4</v>
      </c>
      <c r="N210" s="16">
        <v>30.6</v>
      </c>
      <c r="O210" s="16">
        <v>22.8</v>
      </c>
      <c r="P210" s="15">
        <v>0.04</v>
      </c>
      <c r="Q210" s="4"/>
      <c r="R210" s="4"/>
      <c r="S210" s="4"/>
      <c r="T210" s="8"/>
      <c r="BB210" s="5">
        <v>2.75</v>
      </c>
      <c r="BC210" s="5">
        <v>1.82</v>
      </c>
      <c r="BD210" s="5">
        <v>1.3</v>
      </c>
      <c r="BE210" s="5">
        <v>52.7</v>
      </c>
      <c r="BF210" s="5">
        <v>1.1200000000000001</v>
      </c>
      <c r="BG210" s="5">
        <v>40</v>
      </c>
      <c r="BH210" s="5">
        <v>0.99</v>
      </c>
      <c r="BI210" s="5">
        <v>53.4</v>
      </c>
      <c r="BJ210" s="5">
        <v>30.6</v>
      </c>
      <c r="BK210" s="5">
        <v>22.8</v>
      </c>
      <c r="BL210" s="5">
        <v>0.41</v>
      </c>
      <c r="BR210" s="5">
        <v>2.75</v>
      </c>
      <c r="BS210" s="5">
        <v>1.82</v>
      </c>
      <c r="BT210" s="5">
        <v>1.3</v>
      </c>
      <c r="BU210" s="5">
        <v>52.7</v>
      </c>
      <c r="BV210" s="5">
        <v>1.1200000000000001</v>
      </c>
      <c r="BW210" s="5">
        <v>40</v>
      </c>
      <c r="BX210" s="5">
        <v>0.99</v>
      </c>
      <c r="BY210" s="5">
        <v>53.4</v>
      </c>
      <c r="BZ210" s="5">
        <v>30.6</v>
      </c>
      <c r="CA210" s="5">
        <v>22.8</v>
      </c>
      <c r="CB210" s="5">
        <v>0.41</v>
      </c>
      <c r="CH210" s="2">
        <v>0.81</v>
      </c>
      <c r="CI210" s="2">
        <v>2.1000000000000001E-2</v>
      </c>
    </row>
    <row r="211" spans="1:87" s="5" customFormat="1" ht="11.95" customHeight="1" x14ac:dyDescent="0.3">
      <c r="A211" s="10" t="s">
        <v>172</v>
      </c>
      <c r="B211" s="11">
        <v>6</v>
      </c>
      <c r="C211" s="12">
        <v>24.4</v>
      </c>
      <c r="D211" s="13" t="s">
        <v>410</v>
      </c>
      <c r="E211" s="14" t="s">
        <v>459</v>
      </c>
      <c r="F211" s="15">
        <v>2.74</v>
      </c>
      <c r="G211" s="15">
        <v>1.91</v>
      </c>
      <c r="H211" s="15">
        <v>1.44</v>
      </c>
      <c r="I211" s="16">
        <v>47.4</v>
      </c>
      <c r="J211" s="15">
        <v>0.9</v>
      </c>
      <c r="K211" s="16">
        <v>32.6</v>
      </c>
      <c r="L211" s="15">
        <v>0.99</v>
      </c>
      <c r="M211" s="16">
        <v>56.6</v>
      </c>
      <c r="N211" s="16">
        <v>32.200000000000003</v>
      </c>
      <c r="O211" s="16">
        <v>24.4</v>
      </c>
      <c r="P211" s="15">
        <v>0.01</v>
      </c>
      <c r="Q211" s="4"/>
      <c r="R211" s="4"/>
      <c r="S211" s="4"/>
      <c r="T211" s="8"/>
      <c r="BB211" s="5">
        <v>2.74</v>
      </c>
      <c r="BC211" s="5">
        <v>1.79</v>
      </c>
      <c r="BD211" s="5">
        <v>1.26</v>
      </c>
      <c r="BE211" s="5">
        <v>54</v>
      </c>
      <c r="BF211" s="5">
        <v>1.17</v>
      </c>
      <c r="BG211" s="5">
        <v>41.9</v>
      </c>
      <c r="BH211" s="5">
        <v>0.98</v>
      </c>
      <c r="BI211" s="5">
        <v>56.6</v>
      </c>
      <c r="BJ211" s="5">
        <v>32.200000000000003</v>
      </c>
      <c r="BK211" s="5">
        <v>24.4</v>
      </c>
      <c r="BL211" s="5">
        <v>0.4</v>
      </c>
      <c r="BR211" s="5">
        <v>2.74</v>
      </c>
      <c r="BS211" s="5">
        <v>1.8</v>
      </c>
      <c r="BT211" s="5">
        <v>1.26</v>
      </c>
      <c r="BU211" s="5">
        <v>53.9</v>
      </c>
      <c r="BV211" s="5">
        <v>1.17</v>
      </c>
      <c r="BW211" s="5">
        <v>42.3</v>
      </c>
      <c r="BX211" s="5">
        <v>0.99</v>
      </c>
      <c r="BY211" s="5">
        <v>56.6</v>
      </c>
      <c r="BZ211" s="5">
        <v>32.200000000000003</v>
      </c>
      <c r="CA211" s="5">
        <v>24.4</v>
      </c>
      <c r="CB211" s="5">
        <v>0.41</v>
      </c>
      <c r="CH211" s="2">
        <v>0.82</v>
      </c>
      <c r="CI211" s="2">
        <v>0.02</v>
      </c>
    </row>
    <row r="212" spans="1:87" s="5" customFormat="1" ht="11.95" customHeight="1" x14ac:dyDescent="0.3">
      <c r="A212" s="10" t="s">
        <v>175</v>
      </c>
      <c r="B212" s="11">
        <v>7</v>
      </c>
      <c r="C212" s="12">
        <v>3.8</v>
      </c>
      <c r="D212" s="13" t="s">
        <v>411</v>
      </c>
      <c r="E212" s="14" t="s">
        <v>459</v>
      </c>
      <c r="F212" s="15">
        <v>2.75</v>
      </c>
      <c r="G212" s="15">
        <v>1.95</v>
      </c>
      <c r="H212" s="15">
        <v>1.5</v>
      </c>
      <c r="I212" s="16">
        <v>45.4</v>
      </c>
      <c r="J212" s="15">
        <v>0.83</v>
      </c>
      <c r="K212" s="16">
        <v>29.7</v>
      </c>
      <c r="L212" s="15">
        <v>0.98</v>
      </c>
      <c r="M212" s="16">
        <v>45.2</v>
      </c>
      <c r="N212" s="16">
        <v>25.7</v>
      </c>
      <c r="O212" s="16">
        <v>19.5</v>
      </c>
      <c r="P212" s="15">
        <v>0.2</v>
      </c>
      <c r="Q212" s="4"/>
      <c r="R212" s="4">
        <v>15.6</v>
      </c>
      <c r="S212" s="2">
        <v>15.6</v>
      </c>
      <c r="T212" s="3">
        <v>0.37</v>
      </c>
      <c r="U212" s="2">
        <v>9.0999999999999998E-2</v>
      </c>
      <c r="V212" s="2">
        <v>2.75</v>
      </c>
      <c r="W212" s="2">
        <v>1.85</v>
      </c>
      <c r="X212" s="2">
        <v>1.37</v>
      </c>
      <c r="Y212" s="2">
        <v>50.3</v>
      </c>
      <c r="Z212" s="2">
        <v>1.01</v>
      </c>
      <c r="AA212" s="2">
        <v>35.4</v>
      </c>
      <c r="AB212" s="2">
        <v>0.96</v>
      </c>
      <c r="AC212" s="2">
        <v>45.2</v>
      </c>
      <c r="AD212" s="2">
        <v>25.7</v>
      </c>
      <c r="AE212" s="2">
        <v>19.5</v>
      </c>
      <c r="AF212" s="2">
        <v>0.5</v>
      </c>
      <c r="AG212" s="2"/>
      <c r="AH212" s="3">
        <v>8.9</v>
      </c>
      <c r="AI212" s="2">
        <v>9.8000000000000007</v>
      </c>
      <c r="AJ212" s="3">
        <v>0.37</v>
      </c>
      <c r="AK212" s="2">
        <v>0.05</v>
      </c>
      <c r="AL212" s="5">
        <v>2.75</v>
      </c>
      <c r="AM212" s="5">
        <v>1.86</v>
      </c>
      <c r="AN212" s="5">
        <v>1.37</v>
      </c>
      <c r="AO212" s="5">
        <v>50.1</v>
      </c>
      <c r="AP212" s="5">
        <v>1</v>
      </c>
      <c r="AQ212" s="5">
        <v>35.6</v>
      </c>
      <c r="AR212" s="5">
        <v>0.97</v>
      </c>
      <c r="AS212" s="5">
        <v>45.2</v>
      </c>
      <c r="AT212" s="5">
        <v>25.7</v>
      </c>
      <c r="AU212" s="5">
        <v>19.5</v>
      </c>
      <c r="AV212" s="5">
        <v>0.51</v>
      </c>
      <c r="AX212" s="22">
        <v>5.5</v>
      </c>
      <c r="AY212" s="22">
        <v>6</v>
      </c>
      <c r="AZ212" s="22">
        <v>0.39</v>
      </c>
      <c r="BA212" s="5">
        <v>2.4E-2</v>
      </c>
      <c r="BB212" s="2">
        <v>2.75</v>
      </c>
      <c r="BC212" s="2">
        <v>1.82</v>
      </c>
      <c r="BD212" s="2">
        <v>1.31</v>
      </c>
      <c r="BE212" s="2">
        <v>52.4</v>
      </c>
      <c r="BF212" s="2">
        <v>1.1000000000000001</v>
      </c>
      <c r="BG212" s="2">
        <v>39</v>
      </c>
      <c r="BH212" s="2">
        <v>0.97</v>
      </c>
      <c r="BI212" s="2">
        <v>45.2</v>
      </c>
      <c r="BJ212" s="2">
        <v>25.7</v>
      </c>
      <c r="BK212" s="2">
        <v>19.5</v>
      </c>
      <c r="BL212" s="2">
        <v>0.68</v>
      </c>
      <c r="BN212" s="22">
        <v>5.2</v>
      </c>
      <c r="BO212" s="22">
        <v>5.9</v>
      </c>
      <c r="BP212" s="22">
        <v>0.4</v>
      </c>
      <c r="BQ212" s="5">
        <v>2.4E-2</v>
      </c>
      <c r="BR212" s="2">
        <v>2.75</v>
      </c>
      <c r="BS212" s="2">
        <v>1.82</v>
      </c>
      <c r="BT212" s="2">
        <v>1.3</v>
      </c>
      <c r="BU212" s="2">
        <v>52.8</v>
      </c>
      <c r="BV212" s="2">
        <v>1.1200000000000001</v>
      </c>
      <c r="BW212" s="2">
        <v>40</v>
      </c>
      <c r="BX212" s="2">
        <v>0.98</v>
      </c>
      <c r="BY212" s="2">
        <v>45.2</v>
      </c>
      <c r="BZ212" s="2">
        <v>25.7</v>
      </c>
      <c r="CA212" s="2">
        <v>19.5</v>
      </c>
      <c r="CB212" s="2">
        <v>0.73</v>
      </c>
      <c r="CC212" s="2"/>
      <c r="CD212" s="2">
        <v>5.0999999999999996</v>
      </c>
      <c r="CE212" s="2">
        <v>5.8</v>
      </c>
      <c r="CF212" s="3">
        <v>0.39</v>
      </c>
      <c r="CG212" s="2">
        <v>2.5999999999999999E-2</v>
      </c>
      <c r="CH212" s="9"/>
    </row>
    <row r="213" spans="1:87" s="5" customFormat="1" ht="11.95" customHeight="1" x14ac:dyDescent="0.3">
      <c r="A213" s="10" t="s">
        <v>176</v>
      </c>
      <c r="B213" s="11">
        <v>7</v>
      </c>
      <c r="C213" s="12">
        <v>6.8</v>
      </c>
      <c r="D213" s="13" t="s">
        <v>410</v>
      </c>
      <c r="E213" s="14" t="s">
        <v>459</v>
      </c>
      <c r="F213" s="15">
        <v>2.74</v>
      </c>
      <c r="G213" s="15">
        <v>1.9</v>
      </c>
      <c r="H213" s="15">
        <v>1.44</v>
      </c>
      <c r="I213" s="16">
        <v>47.6</v>
      </c>
      <c r="J213" s="15">
        <v>0.91</v>
      </c>
      <c r="K213" s="16">
        <v>32.5</v>
      </c>
      <c r="L213" s="15">
        <v>0.98</v>
      </c>
      <c r="M213" s="16">
        <v>59.4</v>
      </c>
      <c r="N213" s="16">
        <v>34.200000000000003</v>
      </c>
      <c r="O213" s="16">
        <v>25.2</v>
      </c>
      <c r="P213" s="15">
        <v>-7.0000000000000007E-2</v>
      </c>
      <c r="Q213" s="4"/>
      <c r="R213" s="4"/>
      <c r="S213" s="4"/>
      <c r="T213" s="8"/>
      <c r="BB213" s="5">
        <v>2.74</v>
      </c>
      <c r="BC213" s="5">
        <v>1.74</v>
      </c>
      <c r="BD213" s="5">
        <v>1.18</v>
      </c>
      <c r="BE213" s="5">
        <v>57</v>
      </c>
      <c r="BF213" s="5">
        <v>1.33</v>
      </c>
      <c r="BG213" s="5">
        <v>47.8</v>
      </c>
      <c r="BH213" s="5">
        <v>0.99</v>
      </c>
      <c r="BI213" s="5">
        <v>59.4</v>
      </c>
      <c r="BJ213" s="5">
        <v>34.200000000000003</v>
      </c>
      <c r="BK213" s="5">
        <v>25.2</v>
      </c>
      <c r="BL213" s="5">
        <v>0.54</v>
      </c>
      <c r="BR213" s="5">
        <v>2.74</v>
      </c>
      <c r="BS213" s="5">
        <v>1.74</v>
      </c>
      <c r="BT213" s="5">
        <v>1.17</v>
      </c>
      <c r="BU213" s="5">
        <v>57.2</v>
      </c>
      <c r="BV213" s="5">
        <v>1.33</v>
      </c>
      <c r="BW213" s="5">
        <v>48.4</v>
      </c>
      <c r="BX213" s="5">
        <v>0.99</v>
      </c>
      <c r="BY213" s="5">
        <v>59.4</v>
      </c>
      <c r="BZ213" s="5">
        <v>34.200000000000003</v>
      </c>
      <c r="CA213" s="5">
        <v>25.2</v>
      </c>
      <c r="CB213" s="5">
        <v>0.56000000000000005</v>
      </c>
      <c r="CH213" s="2">
        <v>0.74</v>
      </c>
      <c r="CI213" s="2">
        <v>2.5000000000000001E-2</v>
      </c>
    </row>
    <row r="214" spans="1:87" s="5" customFormat="1" ht="11.95" customHeight="1" x14ac:dyDescent="0.3">
      <c r="A214" s="10" t="s">
        <v>208</v>
      </c>
      <c r="B214" s="11">
        <v>10</v>
      </c>
      <c r="C214" s="12">
        <v>3.4</v>
      </c>
      <c r="D214" s="13" t="s">
        <v>411</v>
      </c>
      <c r="E214" s="14" t="s">
        <v>459</v>
      </c>
      <c r="F214" s="15">
        <v>2.73</v>
      </c>
      <c r="G214" s="15">
        <v>1.91</v>
      </c>
      <c r="H214" s="15">
        <v>1.46</v>
      </c>
      <c r="I214" s="16">
        <v>46.7</v>
      </c>
      <c r="J214" s="15">
        <v>0.88</v>
      </c>
      <c r="K214" s="16">
        <v>31.1</v>
      </c>
      <c r="L214" s="15">
        <v>0.97</v>
      </c>
      <c r="M214" s="16">
        <v>44.7</v>
      </c>
      <c r="N214" s="16">
        <v>27.5</v>
      </c>
      <c r="O214" s="16">
        <v>17.2</v>
      </c>
      <c r="P214" s="15">
        <v>0.21</v>
      </c>
      <c r="Q214" s="4"/>
      <c r="R214" s="4">
        <v>14.1</v>
      </c>
      <c r="S214" s="2">
        <v>14.1</v>
      </c>
      <c r="T214" s="3">
        <v>0.34</v>
      </c>
      <c r="U214" s="2">
        <v>0.09</v>
      </c>
      <c r="V214" s="2">
        <v>2.73</v>
      </c>
      <c r="W214" s="2">
        <v>1.89</v>
      </c>
      <c r="X214" s="2">
        <v>1.42</v>
      </c>
      <c r="Y214" s="2">
        <v>48</v>
      </c>
      <c r="Z214" s="2">
        <v>0.92</v>
      </c>
      <c r="AA214" s="2">
        <v>33.1</v>
      </c>
      <c r="AB214" s="2">
        <v>0.98</v>
      </c>
      <c r="AC214" s="2">
        <v>44.7</v>
      </c>
      <c r="AD214" s="2">
        <v>27.5</v>
      </c>
      <c r="AE214" s="2">
        <v>17.2</v>
      </c>
      <c r="AF214" s="2">
        <v>0.33</v>
      </c>
      <c r="AG214" s="2"/>
      <c r="AH214" s="3">
        <v>11.3</v>
      </c>
      <c r="AI214" s="2">
        <v>12.2</v>
      </c>
      <c r="AJ214" s="3">
        <v>0.4</v>
      </c>
      <c r="AK214" s="2">
        <v>6.3E-2</v>
      </c>
      <c r="AL214" s="5">
        <v>2.73</v>
      </c>
      <c r="AM214" s="5">
        <v>1.85</v>
      </c>
      <c r="AN214" s="5">
        <v>1.36</v>
      </c>
      <c r="AO214" s="5">
        <v>50.3</v>
      </c>
      <c r="AP214" s="5">
        <v>1.01</v>
      </c>
      <c r="AQ214" s="5">
        <v>36.299999999999997</v>
      </c>
      <c r="AR214" s="5">
        <v>0.98</v>
      </c>
      <c r="AS214" s="5">
        <v>44.7</v>
      </c>
      <c r="AT214" s="5">
        <v>27.5</v>
      </c>
      <c r="AU214" s="5">
        <v>17.2</v>
      </c>
      <c r="AV214" s="5">
        <v>0.51</v>
      </c>
      <c r="AX214" s="22">
        <v>5.0999999999999996</v>
      </c>
      <c r="AY214" s="22">
        <v>6</v>
      </c>
      <c r="AZ214" s="22">
        <v>0.41</v>
      </c>
      <c r="BA214" s="5">
        <v>0.03</v>
      </c>
      <c r="BB214" s="2">
        <v>2.73</v>
      </c>
      <c r="BC214" s="2">
        <v>1.79</v>
      </c>
      <c r="BD214" s="2">
        <v>1.28</v>
      </c>
      <c r="BE214" s="2">
        <v>53.2</v>
      </c>
      <c r="BF214" s="2">
        <v>1.1399999999999999</v>
      </c>
      <c r="BG214" s="2">
        <v>40.1</v>
      </c>
      <c r="BH214" s="2">
        <v>0.96</v>
      </c>
      <c r="BI214" s="2">
        <v>44.7</v>
      </c>
      <c r="BJ214" s="2">
        <v>27.5</v>
      </c>
      <c r="BK214" s="2">
        <v>17.2</v>
      </c>
      <c r="BL214" s="2">
        <v>0.73</v>
      </c>
      <c r="BN214" s="22">
        <v>5.2</v>
      </c>
      <c r="BO214" s="22">
        <v>5.6</v>
      </c>
      <c r="BP214" s="22">
        <v>0.35</v>
      </c>
      <c r="BQ214" s="5">
        <v>0.03</v>
      </c>
      <c r="BR214" s="2">
        <v>2.73</v>
      </c>
      <c r="BS214" s="2">
        <v>1.79</v>
      </c>
      <c r="BT214" s="2">
        <v>1.26</v>
      </c>
      <c r="BU214" s="2">
        <v>53.8</v>
      </c>
      <c r="BV214" s="2">
        <v>1.17</v>
      </c>
      <c r="BW214" s="2">
        <v>41.9</v>
      </c>
      <c r="BX214" s="2">
        <v>0.98</v>
      </c>
      <c r="BY214" s="2">
        <v>44.7</v>
      </c>
      <c r="BZ214" s="2">
        <v>27.5</v>
      </c>
      <c r="CA214" s="2">
        <v>17.2</v>
      </c>
      <c r="CB214" s="2">
        <v>0.84</v>
      </c>
      <c r="CC214" s="2"/>
      <c r="CD214" s="2">
        <v>4.4000000000000004</v>
      </c>
      <c r="CE214" s="2">
        <v>4.5999999999999996</v>
      </c>
      <c r="CF214" s="3">
        <v>0.44</v>
      </c>
      <c r="CG214" s="2">
        <v>2.3E-2</v>
      </c>
      <c r="CH214" s="9"/>
    </row>
    <row r="215" spans="1:87" s="5" customFormat="1" ht="11.95" customHeight="1" x14ac:dyDescent="0.3">
      <c r="A215" s="10" t="s">
        <v>209</v>
      </c>
      <c r="B215" s="11">
        <v>10</v>
      </c>
      <c r="C215" s="12">
        <v>5.8</v>
      </c>
      <c r="D215" s="13" t="s">
        <v>410</v>
      </c>
      <c r="E215" s="14" t="s">
        <v>459</v>
      </c>
      <c r="F215" s="15">
        <v>2.74</v>
      </c>
      <c r="G215" s="15">
        <v>1.92</v>
      </c>
      <c r="H215" s="15">
        <v>1.47</v>
      </c>
      <c r="I215" s="16">
        <v>46.5</v>
      </c>
      <c r="J215" s="15">
        <v>0.87</v>
      </c>
      <c r="K215" s="16">
        <v>31</v>
      </c>
      <c r="L215" s="15">
        <v>0.98</v>
      </c>
      <c r="M215" s="16">
        <v>51.1</v>
      </c>
      <c r="N215" s="16">
        <v>29.5</v>
      </c>
      <c r="O215" s="16">
        <v>21.6</v>
      </c>
      <c r="P215" s="15">
        <v>7.0000000000000007E-2</v>
      </c>
      <c r="Q215" s="4"/>
      <c r="R215" s="4">
        <v>17.7</v>
      </c>
      <c r="S215" s="2">
        <v>17.7</v>
      </c>
      <c r="T215" s="3">
        <v>0.36</v>
      </c>
      <c r="U215" s="2">
        <v>8.4000000000000005E-2</v>
      </c>
      <c r="V215" s="2">
        <v>2.74</v>
      </c>
      <c r="W215" s="2">
        <v>1.86</v>
      </c>
      <c r="X215" s="2">
        <v>1.36</v>
      </c>
      <c r="Y215" s="2">
        <v>50.3</v>
      </c>
      <c r="Z215" s="2">
        <v>1.01</v>
      </c>
      <c r="AA215" s="2">
        <v>36.5</v>
      </c>
      <c r="AB215" s="2">
        <v>0.99</v>
      </c>
      <c r="AC215" s="2">
        <v>51.1</v>
      </c>
      <c r="AD215" s="2">
        <v>29.5</v>
      </c>
      <c r="AE215" s="2">
        <v>21.6</v>
      </c>
      <c r="AF215" s="2">
        <v>0.32</v>
      </c>
      <c r="AG215" s="2"/>
      <c r="AH215" s="3">
        <v>10.9</v>
      </c>
      <c r="AI215" s="2">
        <v>11.8</v>
      </c>
      <c r="AJ215" s="3">
        <v>0.36</v>
      </c>
      <c r="AK215" s="2">
        <v>5.6000000000000001E-2</v>
      </c>
      <c r="AL215" s="5">
        <v>2.74</v>
      </c>
      <c r="AM215" s="5">
        <v>1.85</v>
      </c>
      <c r="AN215" s="5">
        <v>1.34</v>
      </c>
      <c r="AO215" s="5">
        <v>51</v>
      </c>
      <c r="AP215" s="5">
        <v>1.04</v>
      </c>
      <c r="AQ215" s="5">
        <v>37.9</v>
      </c>
      <c r="AR215" s="5">
        <v>1</v>
      </c>
      <c r="AS215" s="5">
        <v>51.1</v>
      </c>
      <c r="AT215" s="5">
        <v>29.5</v>
      </c>
      <c r="AU215" s="5">
        <v>21.6</v>
      </c>
      <c r="AV215" s="5">
        <v>0.39</v>
      </c>
      <c r="AX215" s="22">
        <v>7.1</v>
      </c>
      <c r="AY215" s="22">
        <v>7.9</v>
      </c>
      <c r="AZ215" s="22">
        <v>0.41</v>
      </c>
      <c r="BA215" s="5">
        <v>0.03</v>
      </c>
      <c r="BB215" s="2">
        <v>2.74</v>
      </c>
      <c r="BC215" s="2">
        <v>1.82</v>
      </c>
      <c r="BD215" s="2">
        <v>1.29</v>
      </c>
      <c r="BE215" s="2">
        <v>52.8</v>
      </c>
      <c r="BF215" s="2">
        <v>1.1200000000000001</v>
      </c>
      <c r="BG215" s="2">
        <v>40.799999999999997</v>
      </c>
      <c r="BH215" s="2">
        <v>1</v>
      </c>
      <c r="BI215" s="2">
        <v>51.1</v>
      </c>
      <c r="BJ215" s="2">
        <v>29.5</v>
      </c>
      <c r="BK215" s="2">
        <v>21.6</v>
      </c>
      <c r="BL215" s="2">
        <v>0.52</v>
      </c>
      <c r="BN215" s="22">
        <v>7.2</v>
      </c>
      <c r="BO215" s="22">
        <v>8.1</v>
      </c>
      <c r="BP215" s="22">
        <v>0.37</v>
      </c>
      <c r="BQ215" s="5">
        <v>0.03</v>
      </c>
      <c r="BR215" s="2">
        <v>2.74</v>
      </c>
      <c r="BS215" s="2">
        <v>1.8</v>
      </c>
      <c r="BT215" s="2">
        <v>1.28</v>
      </c>
      <c r="BU215" s="2">
        <v>53.4</v>
      </c>
      <c r="BV215" s="2">
        <v>1.1499999999999999</v>
      </c>
      <c r="BW215" s="2">
        <v>41</v>
      </c>
      <c r="BX215" s="2">
        <v>0.98</v>
      </c>
      <c r="BY215" s="2">
        <v>51.1</v>
      </c>
      <c r="BZ215" s="2">
        <v>29.5</v>
      </c>
      <c r="CA215" s="2">
        <v>21.6</v>
      </c>
      <c r="CB215" s="2">
        <v>0.53</v>
      </c>
      <c r="CC215" s="2"/>
      <c r="CD215" s="2">
        <v>7</v>
      </c>
      <c r="CE215" s="2">
        <v>8</v>
      </c>
      <c r="CF215" s="3">
        <v>0.37</v>
      </c>
      <c r="CG215" s="2">
        <v>2.8000000000000001E-2</v>
      </c>
      <c r="CH215" s="9"/>
    </row>
    <row r="216" spans="1:87" s="5" customFormat="1" ht="11.95" customHeight="1" x14ac:dyDescent="0.3">
      <c r="A216" s="10" t="s">
        <v>248</v>
      </c>
      <c r="B216" s="11">
        <v>12</v>
      </c>
      <c r="C216" s="12">
        <v>5.8</v>
      </c>
      <c r="D216" s="13" t="s">
        <v>410</v>
      </c>
      <c r="E216" s="14" t="s">
        <v>459</v>
      </c>
      <c r="F216" s="15">
        <v>2.74</v>
      </c>
      <c r="G216" s="15">
        <v>1.9</v>
      </c>
      <c r="H216" s="15">
        <v>1.43</v>
      </c>
      <c r="I216" s="16">
        <v>47.9</v>
      </c>
      <c r="J216" s="15">
        <v>0.92</v>
      </c>
      <c r="K216" s="16">
        <v>33.299999999999997</v>
      </c>
      <c r="L216" s="15">
        <v>0.99</v>
      </c>
      <c r="M216" s="16">
        <v>62.9</v>
      </c>
      <c r="N216" s="16">
        <v>36.1</v>
      </c>
      <c r="O216" s="16">
        <v>26.8</v>
      </c>
      <c r="P216" s="15">
        <v>-0.11</v>
      </c>
      <c r="Q216" s="4"/>
      <c r="R216" s="4">
        <v>18.7</v>
      </c>
      <c r="S216" s="2">
        <v>18.7</v>
      </c>
      <c r="T216" s="3">
        <v>0.25</v>
      </c>
      <c r="U216" s="2">
        <v>0.108</v>
      </c>
      <c r="V216" s="2">
        <v>2.74</v>
      </c>
      <c r="W216" s="2">
        <v>1.83</v>
      </c>
      <c r="X216" s="2">
        <v>1.32</v>
      </c>
      <c r="Y216" s="2">
        <v>51.7</v>
      </c>
      <c r="Z216" s="2">
        <v>1.07</v>
      </c>
      <c r="AA216" s="2">
        <v>38.4</v>
      </c>
      <c r="AB216" s="2">
        <v>0.98</v>
      </c>
      <c r="AC216" s="2">
        <v>62.9</v>
      </c>
      <c r="AD216" s="2">
        <v>36.1</v>
      </c>
      <c r="AE216" s="2">
        <v>26.8</v>
      </c>
      <c r="AF216" s="2">
        <v>0.09</v>
      </c>
      <c r="AG216" s="2"/>
      <c r="AH216" s="3">
        <v>14.3</v>
      </c>
      <c r="AI216" s="2">
        <v>14.8</v>
      </c>
      <c r="AJ216" s="3">
        <v>0.33</v>
      </c>
      <c r="AK216" s="2">
        <v>7.3999999999999996E-2</v>
      </c>
      <c r="AL216" s="5">
        <v>2.74</v>
      </c>
      <c r="AM216" s="5">
        <v>1.75</v>
      </c>
      <c r="AN216" s="5">
        <v>1.21</v>
      </c>
      <c r="AO216" s="5">
        <v>56</v>
      </c>
      <c r="AP216" s="5">
        <v>1.27</v>
      </c>
      <c r="AQ216" s="5">
        <v>45</v>
      </c>
      <c r="AR216" s="5">
        <v>0.97</v>
      </c>
      <c r="AS216" s="5">
        <v>62.9</v>
      </c>
      <c r="AT216" s="5">
        <v>36.1</v>
      </c>
      <c r="AU216" s="5">
        <v>26.8</v>
      </c>
      <c r="AV216" s="5">
        <v>0.33</v>
      </c>
      <c r="AX216" s="22">
        <v>9.6</v>
      </c>
      <c r="AY216" s="22">
        <v>10.4</v>
      </c>
      <c r="AZ216" s="22">
        <v>0.36</v>
      </c>
      <c r="BA216" s="5">
        <v>3.5999999999999997E-2</v>
      </c>
      <c r="BB216" s="2">
        <v>2.74</v>
      </c>
      <c r="BC216" s="2">
        <v>1.75</v>
      </c>
      <c r="BD216" s="2">
        <v>1.2</v>
      </c>
      <c r="BE216" s="2">
        <v>56.3</v>
      </c>
      <c r="BF216" s="2">
        <v>1.29</v>
      </c>
      <c r="BG216" s="2">
        <v>46</v>
      </c>
      <c r="BH216" s="2">
        <v>0.98</v>
      </c>
      <c r="BI216" s="2">
        <v>62.9</v>
      </c>
      <c r="BJ216" s="2">
        <v>36.1</v>
      </c>
      <c r="BK216" s="2">
        <v>26.8</v>
      </c>
      <c r="BL216" s="2">
        <v>0.37</v>
      </c>
      <c r="BN216" s="22">
        <v>9.6</v>
      </c>
      <c r="BO216" s="22">
        <v>10.9</v>
      </c>
      <c r="BP216" s="22">
        <v>0.39</v>
      </c>
      <c r="BQ216" s="5">
        <v>3.5999999999999997E-2</v>
      </c>
      <c r="BR216" s="2">
        <v>2.74</v>
      </c>
      <c r="BS216" s="2">
        <v>1.73</v>
      </c>
      <c r="BT216" s="2">
        <v>1.17</v>
      </c>
      <c r="BU216" s="2">
        <v>57.3</v>
      </c>
      <c r="BV216" s="2">
        <v>1.34</v>
      </c>
      <c r="BW216" s="2">
        <v>48.3</v>
      </c>
      <c r="BX216" s="2">
        <v>0.98</v>
      </c>
      <c r="BY216" s="2">
        <v>62.9</v>
      </c>
      <c r="BZ216" s="2">
        <v>36.1</v>
      </c>
      <c r="CA216" s="2">
        <v>26.8</v>
      </c>
      <c r="CB216" s="2">
        <v>0.45</v>
      </c>
      <c r="CC216" s="2"/>
      <c r="CD216" s="2">
        <v>8</v>
      </c>
      <c r="CE216" s="2">
        <v>8.1999999999999993</v>
      </c>
      <c r="CF216" s="3">
        <v>0.36</v>
      </c>
      <c r="CG216" s="2">
        <v>3.1E-2</v>
      </c>
      <c r="CH216" s="9"/>
    </row>
    <row r="217" spans="1:87" s="5" customFormat="1" ht="11.95" customHeight="1" x14ac:dyDescent="0.3">
      <c r="A217" s="10" t="s">
        <v>256</v>
      </c>
      <c r="B217" s="11">
        <v>12</v>
      </c>
      <c r="C217" s="12">
        <v>17.8</v>
      </c>
      <c r="D217" s="13" t="s">
        <v>410</v>
      </c>
      <c r="E217" s="14" t="s">
        <v>459</v>
      </c>
      <c r="F217" s="15">
        <v>2.75</v>
      </c>
      <c r="G217" s="15">
        <v>1.93</v>
      </c>
      <c r="H217" s="15">
        <v>1.46</v>
      </c>
      <c r="I217" s="16">
        <v>46.8</v>
      </c>
      <c r="J217" s="15">
        <v>0.88</v>
      </c>
      <c r="K217" s="16">
        <v>31.7</v>
      </c>
      <c r="L217" s="15">
        <v>0.99</v>
      </c>
      <c r="M217" s="16">
        <v>53.9</v>
      </c>
      <c r="N217" s="16">
        <v>30.1</v>
      </c>
      <c r="O217" s="16">
        <v>23.8</v>
      </c>
      <c r="P217" s="15">
        <v>7.0000000000000007E-2</v>
      </c>
      <c r="Q217" s="4"/>
      <c r="R217" s="4"/>
      <c r="S217" s="4"/>
      <c r="T217" s="8"/>
      <c r="BB217" s="5">
        <v>2.75</v>
      </c>
      <c r="BC217" s="5">
        <v>1.8</v>
      </c>
      <c r="BD217" s="5">
        <v>1.26</v>
      </c>
      <c r="BE217" s="5">
        <v>54.2</v>
      </c>
      <c r="BF217" s="5">
        <v>1.18</v>
      </c>
      <c r="BG217" s="5">
        <v>42.8</v>
      </c>
      <c r="BH217" s="5">
        <v>1</v>
      </c>
      <c r="BI217" s="5">
        <v>53.9</v>
      </c>
      <c r="BJ217" s="5">
        <v>30.1</v>
      </c>
      <c r="BK217" s="5">
        <v>23.8</v>
      </c>
      <c r="BL217" s="5">
        <v>0.53</v>
      </c>
      <c r="BR217" s="5">
        <v>2.75</v>
      </c>
      <c r="BS217" s="5">
        <v>1.78</v>
      </c>
      <c r="BT217" s="5">
        <v>1.24</v>
      </c>
      <c r="BU217" s="5">
        <v>55</v>
      </c>
      <c r="BV217" s="5">
        <v>1.22</v>
      </c>
      <c r="BW217" s="5">
        <v>43.7</v>
      </c>
      <c r="BX217" s="5">
        <v>0.98</v>
      </c>
      <c r="BY217" s="5">
        <v>53.9</v>
      </c>
      <c r="BZ217" s="5">
        <v>30.1</v>
      </c>
      <c r="CA217" s="5">
        <v>23.8</v>
      </c>
      <c r="CB217" s="5">
        <v>0.56999999999999995</v>
      </c>
      <c r="CH217" s="2">
        <v>0.77</v>
      </c>
      <c r="CI217" s="2">
        <v>2.1999999999999999E-2</v>
      </c>
    </row>
    <row r="218" spans="1:87" s="5" customFormat="1" ht="11.95" customHeight="1" x14ac:dyDescent="0.3">
      <c r="A218" s="10" t="s">
        <v>273</v>
      </c>
      <c r="B218" s="11">
        <v>14</v>
      </c>
      <c r="C218" s="12">
        <v>1.8</v>
      </c>
      <c r="D218" s="13" t="s">
        <v>410</v>
      </c>
      <c r="E218" s="14" t="s">
        <v>459</v>
      </c>
      <c r="F218" s="15">
        <v>2.73</v>
      </c>
      <c r="G218" s="15">
        <v>1.89</v>
      </c>
      <c r="H218" s="15">
        <v>1.42</v>
      </c>
      <c r="I218" s="16">
        <v>48.1</v>
      </c>
      <c r="J218" s="15">
        <v>0.93</v>
      </c>
      <c r="K218" s="16">
        <v>33.5</v>
      </c>
      <c r="L218" s="15">
        <v>0.99</v>
      </c>
      <c r="M218" s="16">
        <v>59.2</v>
      </c>
      <c r="N218" s="16">
        <v>33</v>
      </c>
      <c r="O218" s="16">
        <v>26.2</v>
      </c>
      <c r="P218" s="15">
        <v>0.02</v>
      </c>
      <c r="Q218" s="4"/>
      <c r="R218" s="4">
        <v>15.9</v>
      </c>
      <c r="S218" s="2">
        <v>15.9</v>
      </c>
      <c r="T218" s="3">
        <v>0.37</v>
      </c>
      <c r="U218" s="2">
        <v>7.1999999999999995E-2</v>
      </c>
      <c r="V218" s="2">
        <v>2.73</v>
      </c>
      <c r="W218" s="2">
        <v>1.8</v>
      </c>
      <c r="X218" s="2">
        <v>1.28</v>
      </c>
      <c r="Y218" s="2">
        <v>53.1</v>
      </c>
      <c r="Z218" s="2">
        <v>1.1299999999999999</v>
      </c>
      <c r="AA218" s="2">
        <v>40.700000000000003</v>
      </c>
      <c r="AB218" s="2">
        <v>0.98</v>
      </c>
      <c r="AC218" s="2">
        <v>59.2</v>
      </c>
      <c r="AD218" s="2">
        <v>33</v>
      </c>
      <c r="AE218" s="2">
        <v>26.2</v>
      </c>
      <c r="AF218" s="2">
        <v>0.28999999999999998</v>
      </c>
      <c r="AG218" s="2"/>
      <c r="AH218" s="3">
        <v>10.7</v>
      </c>
      <c r="AI218" s="2">
        <v>11.3</v>
      </c>
      <c r="AJ218" s="3">
        <v>0.39</v>
      </c>
      <c r="AK218" s="2">
        <v>5.6000000000000001E-2</v>
      </c>
      <c r="AL218" s="5">
        <v>2.73</v>
      </c>
      <c r="AM218" s="5">
        <v>1.79</v>
      </c>
      <c r="AN218" s="5">
        <v>1.26</v>
      </c>
      <c r="AO218" s="5">
        <v>54</v>
      </c>
      <c r="AP218" s="5">
        <v>1.17</v>
      </c>
      <c r="AQ218" s="5">
        <v>42.6</v>
      </c>
      <c r="AR218" s="5">
        <v>0.99</v>
      </c>
      <c r="AS218" s="5">
        <v>59.2</v>
      </c>
      <c r="AT218" s="5">
        <v>33</v>
      </c>
      <c r="AU218" s="5">
        <v>26.2</v>
      </c>
      <c r="AV218" s="5">
        <v>0.37</v>
      </c>
      <c r="AX218" s="22">
        <v>7.8</v>
      </c>
      <c r="AY218" s="22">
        <v>7.8</v>
      </c>
      <c r="AZ218" s="22">
        <v>0.4</v>
      </c>
      <c r="BA218" s="5">
        <v>3.6999999999999998E-2</v>
      </c>
      <c r="BB218" s="2">
        <v>2.73</v>
      </c>
      <c r="BC218" s="2">
        <v>1.76</v>
      </c>
      <c r="BD218" s="2">
        <v>1.22</v>
      </c>
      <c r="BE218" s="2">
        <v>55.4</v>
      </c>
      <c r="BF218" s="2">
        <v>1.24</v>
      </c>
      <c r="BG218" s="2">
        <v>44.4</v>
      </c>
      <c r="BH218" s="2">
        <v>0.98</v>
      </c>
      <c r="BI218" s="2">
        <v>59.2</v>
      </c>
      <c r="BJ218" s="2">
        <v>33</v>
      </c>
      <c r="BK218" s="2">
        <v>26.2</v>
      </c>
      <c r="BL218" s="2">
        <v>0.44</v>
      </c>
      <c r="BN218" s="22">
        <v>7.6</v>
      </c>
      <c r="BO218" s="22">
        <v>8.1</v>
      </c>
      <c r="BP218" s="22">
        <v>0.38</v>
      </c>
      <c r="BQ218" s="5">
        <v>3.6999999999999998E-2</v>
      </c>
      <c r="BR218" s="2">
        <v>2.73</v>
      </c>
      <c r="BS218" s="2">
        <v>1.75</v>
      </c>
      <c r="BT218" s="2">
        <v>1.2</v>
      </c>
      <c r="BU218" s="2">
        <v>56.1</v>
      </c>
      <c r="BV218" s="2">
        <v>1.28</v>
      </c>
      <c r="BW218" s="2">
        <v>46.3</v>
      </c>
      <c r="BX218" s="2">
        <v>0.99</v>
      </c>
      <c r="BY218" s="2">
        <v>59.2</v>
      </c>
      <c r="BZ218" s="2">
        <v>33</v>
      </c>
      <c r="CA218" s="2">
        <v>26.2</v>
      </c>
      <c r="CB218" s="2">
        <v>0.51</v>
      </c>
      <c r="CC218" s="2"/>
      <c r="CD218" s="2">
        <v>8.1</v>
      </c>
      <c r="CE218" s="2">
        <v>9.1999999999999993</v>
      </c>
      <c r="CF218" s="3">
        <v>0.34</v>
      </c>
      <c r="CG218" s="2">
        <v>3.2000000000000001E-2</v>
      </c>
      <c r="CH218" s="9"/>
    </row>
    <row r="219" spans="1:87" s="5" customFormat="1" ht="11.95" customHeight="1" x14ac:dyDescent="0.3">
      <c r="A219" s="10" t="s">
        <v>317</v>
      </c>
      <c r="B219" s="11">
        <v>17</v>
      </c>
      <c r="C219" s="12">
        <v>11.8</v>
      </c>
      <c r="D219" s="13" t="s">
        <v>410</v>
      </c>
      <c r="E219" s="14" t="s">
        <v>459</v>
      </c>
      <c r="F219" s="15">
        <v>2.73</v>
      </c>
      <c r="G219" s="15">
        <v>1.91</v>
      </c>
      <c r="H219" s="15">
        <v>1.44</v>
      </c>
      <c r="I219" s="16">
        <v>47.2</v>
      </c>
      <c r="J219" s="15">
        <v>0.89</v>
      </c>
      <c r="K219" s="16">
        <v>32.4</v>
      </c>
      <c r="L219" s="15">
        <v>0.99</v>
      </c>
      <c r="M219" s="16">
        <v>57.9</v>
      </c>
      <c r="N219" s="16">
        <v>33.799999999999997</v>
      </c>
      <c r="O219" s="16">
        <v>24.1</v>
      </c>
      <c r="P219" s="15">
        <v>-0.06</v>
      </c>
      <c r="Q219" s="4"/>
      <c r="R219" s="4"/>
      <c r="S219" s="4"/>
      <c r="T219" s="8"/>
      <c r="BB219" s="5">
        <v>2.73</v>
      </c>
      <c r="BC219" s="5">
        <v>1.78</v>
      </c>
      <c r="BD219" s="5">
        <v>1.24</v>
      </c>
      <c r="BE219" s="5">
        <v>54.5</v>
      </c>
      <c r="BF219" s="5">
        <v>1.2</v>
      </c>
      <c r="BG219" s="5">
        <v>43.4</v>
      </c>
      <c r="BH219" s="5">
        <v>0.99</v>
      </c>
      <c r="BI219" s="5">
        <v>57.9</v>
      </c>
      <c r="BJ219" s="5">
        <v>33.799999999999997</v>
      </c>
      <c r="BK219" s="5">
        <v>24.1</v>
      </c>
      <c r="BL219" s="5">
        <v>0.4</v>
      </c>
      <c r="BR219" s="5">
        <v>2.73</v>
      </c>
      <c r="BS219" s="5">
        <v>1.76</v>
      </c>
      <c r="BT219" s="5">
        <v>1.22</v>
      </c>
      <c r="BU219" s="5">
        <v>55.2</v>
      </c>
      <c r="BV219" s="5">
        <v>1.23</v>
      </c>
      <c r="BW219" s="5">
        <v>44.2</v>
      </c>
      <c r="BX219" s="5">
        <v>0.98</v>
      </c>
      <c r="BY219" s="5">
        <v>57.9</v>
      </c>
      <c r="BZ219" s="5">
        <v>33.799999999999997</v>
      </c>
      <c r="CA219" s="5">
        <v>24.1</v>
      </c>
      <c r="CB219" s="5">
        <v>0.43</v>
      </c>
      <c r="CH219" s="2">
        <v>0.78</v>
      </c>
      <c r="CI219" s="2">
        <v>2.4E-2</v>
      </c>
    </row>
    <row r="220" spans="1:87" s="5" customFormat="1" ht="11.95" customHeight="1" x14ac:dyDescent="0.3">
      <c r="A220" s="10" t="s">
        <v>54</v>
      </c>
      <c r="B220" s="10" t="s">
        <v>429</v>
      </c>
      <c r="C220" s="12">
        <v>11.4</v>
      </c>
      <c r="D220" s="13" t="s">
        <v>411</v>
      </c>
      <c r="E220" s="14" t="s">
        <v>459</v>
      </c>
      <c r="F220" s="24"/>
      <c r="G220" s="24"/>
    </row>
    <row r="221" spans="1:87" s="5" customFormat="1" ht="11.95" customHeight="1" x14ac:dyDescent="0.3">
      <c r="A221" s="10" t="s">
        <v>93</v>
      </c>
      <c r="B221" s="10" t="s">
        <v>431</v>
      </c>
      <c r="C221" s="12">
        <v>20.399999999999999</v>
      </c>
      <c r="D221" s="13" t="s">
        <v>410</v>
      </c>
      <c r="E221" s="14" t="s">
        <v>459</v>
      </c>
      <c r="F221" s="15">
        <v>2.77</v>
      </c>
      <c r="G221" s="15">
        <v>1.9</v>
      </c>
      <c r="H221" s="15">
        <v>1.44</v>
      </c>
      <c r="I221" s="16">
        <v>48.2</v>
      </c>
      <c r="J221" s="15">
        <v>0.93</v>
      </c>
      <c r="K221" s="16">
        <v>32.5</v>
      </c>
      <c r="L221" s="15">
        <v>0.97</v>
      </c>
      <c r="M221" s="16">
        <v>56.5</v>
      </c>
      <c r="N221" s="16">
        <v>33.1</v>
      </c>
      <c r="O221" s="16">
        <v>23.4</v>
      </c>
      <c r="P221" s="15">
        <v>-0.02</v>
      </c>
      <c r="Q221" s="4"/>
      <c r="R221" s="4"/>
      <c r="S221" s="4"/>
      <c r="T221" s="8"/>
    </row>
    <row r="222" spans="1:87" s="5" customFormat="1" ht="11.95" customHeight="1" x14ac:dyDescent="0.3">
      <c r="A222" s="10" t="s">
        <v>94</v>
      </c>
      <c r="B222" s="10" t="s">
        <v>431</v>
      </c>
      <c r="C222" s="12">
        <v>24.8</v>
      </c>
      <c r="D222" s="13" t="s">
        <v>411</v>
      </c>
      <c r="E222" s="14" t="s">
        <v>459</v>
      </c>
      <c r="F222" s="24"/>
      <c r="G222" s="24"/>
    </row>
    <row r="223" spans="1:87" s="5" customFormat="1" ht="11.95" customHeight="1" x14ac:dyDescent="0.3">
      <c r="A223" s="10" t="s">
        <v>123</v>
      </c>
      <c r="B223" s="10" t="s">
        <v>433</v>
      </c>
      <c r="C223" s="12">
        <v>21.8</v>
      </c>
      <c r="D223" s="13" t="s">
        <v>425</v>
      </c>
      <c r="E223" s="14" t="s">
        <v>459</v>
      </c>
      <c r="F223" s="24"/>
      <c r="G223" s="24"/>
    </row>
    <row r="224" spans="1:87" s="5" customFormat="1" ht="11.95" customHeight="1" x14ac:dyDescent="0.3">
      <c r="A224" s="10" t="s">
        <v>124</v>
      </c>
      <c r="B224" s="10" t="s">
        <v>433</v>
      </c>
      <c r="C224" s="12">
        <v>25.8</v>
      </c>
      <c r="D224" s="13" t="s">
        <v>410</v>
      </c>
      <c r="E224" s="14" t="s">
        <v>459</v>
      </c>
      <c r="F224" s="24"/>
      <c r="G224" s="24"/>
    </row>
    <row r="225" spans="1:87" s="5" customFormat="1" ht="11.95" customHeight="1" x14ac:dyDescent="0.3">
      <c r="A225" s="10" t="s">
        <v>144</v>
      </c>
      <c r="B225" s="10" t="s">
        <v>437</v>
      </c>
      <c r="C225" s="12">
        <v>7.8</v>
      </c>
      <c r="D225" s="13" t="s">
        <v>410</v>
      </c>
      <c r="E225" s="14" t="s">
        <v>459</v>
      </c>
      <c r="F225" s="15">
        <v>2.72</v>
      </c>
      <c r="G225" s="15">
        <v>1.9</v>
      </c>
      <c r="H225" s="15">
        <v>1.44</v>
      </c>
      <c r="I225" s="16">
        <v>47.2</v>
      </c>
      <c r="J225" s="15">
        <v>0.89</v>
      </c>
      <c r="K225" s="16">
        <v>32.5</v>
      </c>
      <c r="L225" s="15">
        <v>0.99</v>
      </c>
      <c r="M225" s="16">
        <v>53.9</v>
      </c>
      <c r="N225" s="16">
        <v>31.1</v>
      </c>
      <c r="O225" s="16">
        <v>22.8</v>
      </c>
      <c r="P225" s="15">
        <v>0.06</v>
      </c>
      <c r="Q225" s="4"/>
      <c r="R225" s="4"/>
      <c r="S225" s="4"/>
      <c r="T225" s="8"/>
    </row>
    <row r="226" spans="1:87" s="5" customFormat="1" ht="11.95" customHeight="1" x14ac:dyDescent="0.3">
      <c r="A226" s="10" t="s">
        <v>204</v>
      </c>
      <c r="B226" s="10" t="s">
        <v>441</v>
      </c>
      <c r="C226" s="12">
        <v>29.8</v>
      </c>
      <c r="D226" s="13" t="s">
        <v>410</v>
      </c>
      <c r="E226" s="14" t="s">
        <v>459</v>
      </c>
      <c r="F226" s="24"/>
      <c r="G226" s="24"/>
    </row>
    <row r="227" spans="1:87" s="5" customFormat="1" ht="11.95" customHeight="1" x14ac:dyDescent="0.3">
      <c r="A227" s="10" t="s">
        <v>210</v>
      </c>
      <c r="B227" s="10" t="s">
        <v>442</v>
      </c>
      <c r="C227" s="12">
        <v>6.8</v>
      </c>
      <c r="D227" s="13" t="s">
        <v>410</v>
      </c>
      <c r="E227" s="14" t="s">
        <v>459</v>
      </c>
      <c r="F227" s="24"/>
      <c r="G227" s="24"/>
    </row>
    <row r="228" spans="1:87" s="5" customFormat="1" ht="11.95" customHeight="1" x14ac:dyDescent="0.3">
      <c r="A228" s="10" t="s">
        <v>211</v>
      </c>
      <c r="B228" s="10" t="s">
        <v>442</v>
      </c>
      <c r="C228" s="12">
        <v>7.4</v>
      </c>
      <c r="D228" s="13" t="s">
        <v>410</v>
      </c>
      <c r="E228" s="14" t="s">
        <v>459</v>
      </c>
      <c r="F228" s="15">
        <v>2.75</v>
      </c>
      <c r="G228" s="15">
        <v>1.92</v>
      </c>
      <c r="H228" s="15">
        <v>1.46</v>
      </c>
      <c r="I228" s="16">
        <v>47</v>
      </c>
      <c r="J228" s="15">
        <v>0.89</v>
      </c>
      <c r="K228" s="16">
        <v>31.6</v>
      </c>
      <c r="L228" s="15">
        <v>0.98</v>
      </c>
      <c r="M228" s="16">
        <v>57.3</v>
      </c>
      <c r="N228" s="16">
        <v>34.5</v>
      </c>
      <c r="O228" s="16">
        <v>22.8</v>
      </c>
      <c r="P228" s="15">
        <v>-0.13</v>
      </c>
      <c r="Q228" s="4"/>
      <c r="R228" s="4"/>
      <c r="S228" s="4"/>
      <c r="T228" s="8"/>
    </row>
    <row r="229" spans="1:87" s="5" customFormat="1" ht="11.95" customHeight="1" x14ac:dyDescent="0.3">
      <c r="A229" s="10" t="s">
        <v>215</v>
      </c>
      <c r="B229" s="10" t="s">
        <v>442</v>
      </c>
      <c r="C229" s="12">
        <v>11.4</v>
      </c>
      <c r="D229" s="13" t="s">
        <v>410</v>
      </c>
      <c r="E229" s="14" t="s">
        <v>459</v>
      </c>
      <c r="F229" s="15">
        <v>2.75</v>
      </c>
      <c r="G229" s="15">
        <v>1.92</v>
      </c>
      <c r="H229" s="15">
        <v>1.45</v>
      </c>
      <c r="I229" s="16">
        <v>47.4</v>
      </c>
      <c r="J229" s="15">
        <v>0.9</v>
      </c>
      <c r="K229" s="16">
        <v>32.4</v>
      </c>
      <c r="L229" s="15">
        <v>0.99</v>
      </c>
      <c r="M229" s="16">
        <v>57.6</v>
      </c>
      <c r="N229" s="16">
        <v>32.799999999999997</v>
      </c>
      <c r="O229" s="16">
        <v>24.8</v>
      </c>
      <c r="P229" s="15">
        <v>-0.02</v>
      </c>
      <c r="Q229" s="4"/>
      <c r="R229" s="4"/>
      <c r="S229" s="4"/>
      <c r="T229" s="8"/>
    </row>
    <row r="230" spans="1:87" s="5" customFormat="1" ht="11.95" customHeight="1" x14ac:dyDescent="0.3">
      <c r="A230" s="10" t="s">
        <v>217</v>
      </c>
      <c r="B230" s="10" t="s">
        <v>442</v>
      </c>
      <c r="C230" s="12">
        <v>19.8</v>
      </c>
      <c r="D230" s="13" t="s">
        <v>411</v>
      </c>
      <c r="E230" s="14" t="s">
        <v>459</v>
      </c>
      <c r="F230" s="24"/>
      <c r="G230" s="24"/>
    </row>
    <row r="231" spans="1:87" s="5" customFormat="1" ht="11.95" customHeight="1" x14ac:dyDescent="0.3">
      <c r="A231" s="10" t="s">
        <v>219</v>
      </c>
      <c r="B231" s="10" t="s">
        <v>442</v>
      </c>
      <c r="C231" s="12">
        <v>24.8</v>
      </c>
      <c r="D231" s="13" t="s">
        <v>410</v>
      </c>
      <c r="E231" s="14" t="s">
        <v>459</v>
      </c>
      <c r="F231" s="24"/>
      <c r="G231" s="24"/>
    </row>
    <row r="232" spans="1:87" s="5" customFormat="1" ht="11.95" customHeight="1" x14ac:dyDescent="0.3">
      <c r="A232" s="10" t="s">
        <v>221</v>
      </c>
      <c r="B232" s="10" t="s">
        <v>442</v>
      </c>
      <c r="C232" s="12">
        <v>36.799999999999997</v>
      </c>
      <c r="D232" s="13" t="s">
        <v>410</v>
      </c>
      <c r="E232" s="14" t="s">
        <v>459</v>
      </c>
      <c r="F232" s="24"/>
      <c r="G232" s="24"/>
    </row>
    <row r="233" spans="1:87" s="5" customFormat="1" ht="11.95" customHeight="1" x14ac:dyDescent="0.3">
      <c r="A233" s="10" t="s">
        <v>346</v>
      </c>
      <c r="B233" s="10" t="s">
        <v>451</v>
      </c>
      <c r="C233" s="12">
        <v>14.8</v>
      </c>
      <c r="D233" s="13" t="s">
        <v>410</v>
      </c>
      <c r="E233" s="14" t="s">
        <v>459</v>
      </c>
      <c r="F233" s="15">
        <v>2.74</v>
      </c>
      <c r="G233" s="15">
        <v>1.91</v>
      </c>
      <c r="H233" s="15">
        <v>1.44</v>
      </c>
      <c r="I233" s="16">
        <v>47.5</v>
      </c>
      <c r="J233" s="15">
        <v>0.9</v>
      </c>
      <c r="K233" s="16">
        <v>32.700000000000003</v>
      </c>
      <c r="L233" s="15">
        <v>0.99</v>
      </c>
      <c r="M233" s="16">
        <v>56.4</v>
      </c>
      <c r="N233" s="16">
        <v>32.200000000000003</v>
      </c>
      <c r="O233" s="16">
        <v>24.2</v>
      </c>
      <c r="P233" s="15">
        <v>0.02</v>
      </c>
      <c r="Q233" s="4"/>
      <c r="R233" s="4"/>
      <c r="S233" s="4"/>
      <c r="T233" s="8"/>
    </row>
    <row r="234" spans="1:87" s="5" customFormat="1" ht="11.95" customHeight="1" x14ac:dyDescent="0.3">
      <c r="A234" s="10" t="s">
        <v>370</v>
      </c>
      <c r="B234" s="10" t="s">
        <v>452</v>
      </c>
      <c r="C234" s="12">
        <v>11.8</v>
      </c>
      <c r="D234" s="13" t="s">
        <v>411</v>
      </c>
      <c r="E234" s="14" t="s">
        <v>459</v>
      </c>
    </row>
    <row r="235" spans="1:87" s="5" customFormat="1" ht="11.95" customHeight="1" x14ac:dyDescent="0.3">
      <c r="A235" s="10" t="s">
        <v>384</v>
      </c>
      <c r="B235" s="10" t="s">
        <v>453</v>
      </c>
      <c r="C235" s="12">
        <v>14.8</v>
      </c>
      <c r="D235" s="13" t="s">
        <v>410</v>
      </c>
      <c r="E235" s="14" t="s">
        <v>459</v>
      </c>
      <c r="F235" s="15">
        <v>2.74</v>
      </c>
      <c r="G235" s="15">
        <v>1.93</v>
      </c>
      <c r="H235" s="15">
        <v>1.48</v>
      </c>
      <c r="I235" s="16">
        <v>46</v>
      </c>
      <c r="J235" s="15">
        <v>0.85</v>
      </c>
      <c r="K235" s="16">
        <v>30.5</v>
      </c>
      <c r="L235" s="15">
        <v>0.98</v>
      </c>
      <c r="M235" s="16">
        <v>53.4</v>
      </c>
      <c r="N235" s="16">
        <v>29.9</v>
      </c>
      <c r="O235" s="16">
        <v>23.5</v>
      </c>
      <c r="P235" s="15">
        <v>0.03</v>
      </c>
      <c r="Q235" s="4"/>
      <c r="R235" s="4"/>
      <c r="S235" s="4"/>
      <c r="T235" s="8"/>
    </row>
    <row r="236" spans="1:87" s="5" customFormat="1" ht="11.95" customHeight="1" x14ac:dyDescent="0.3">
      <c r="A236" s="10" t="s">
        <v>402</v>
      </c>
      <c r="B236" s="10" t="s">
        <v>454</v>
      </c>
      <c r="C236" s="12">
        <v>18.399999999999999</v>
      </c>
      <c r="D236" s="13" t="s">
        <v>411</v>
      </c>
      <c r="E236" s="14" t="s">
        <v>459</v>
      </c>
    </row>
    <row r="237" spans="1:87" s="5" customFormat="1" ht="11.95" customHeight="1" x14ac:dyDescent="0.3">
      <c r="A237" s="10" t="s">
        <v>79</v>
      </c>
      <c r="B237" s="11">
        <v>2</v>
      </c>
      <c r="C237" s="12">
        <v>5.4</v>
      </c>
      <c r="D237" s="13" t="s">
        <v>411</v>
      </c>
      <c r="E237" s="14" t="s">
        <v>465</v>
      </c>
      <c r="F237" s="15">
        <v>2.75</v>
      </c>
      <c r="G237" s="15">
        <v>1.88</v>
      </c>
      <c r="H237" s="15">
        <v>1.39</v>
      </c>
      <c r="I237" s="16">
        <v>49.5</v>
      </c>
      <c r="J237" s="15">
        <v>0.98</v>
      </c>
      <c r="K237" s="16">
        <v>35.6</v>
      </c>
      <c r="L237" s="15">
        <v>1</v>
      </c>
      <c r="M237" s="16">
        <v>55.8</v>
      </c>
      <c r="N237" s="16">
        <v>32.1</v>
      </c>
      <c r="O237" s="16">
        <v>23.7</v>
      </c>
      <c r="P237" s="15">
        <v>0.15</v>
      </c>
      <c r="Q237" s="4"/>
      <c r="R237" s="4">
        <v>15.3</v>
      </c>
      <c r="S237" s="2">
        <v>15.3</v>
      </c>
      <c r="T237" s="3">
        <v>0.35</v>
      </c>
      <c r="U237" s="2">
        <v>6.8000000000000005E-2</v>
      </c>
      <c r="V237" s="2">
        <v>2.75</v>
      </c>
      <c r="W237" s="2">
        <v>1.82</v>
      </c>
      <c r="X237" s="2">
        <v>1.32</v>
      </c>
      <c r="Y237" s="2">
        <v>52.1</v>
      </c>
      <c r="Z237" s="2">
        <v>1.0900000000000001</v>
      </c>
      <c r="AA237" s="2">
        <v>38.200000000000003</v>
      </c>
      <c r="AB237" s="2">
        <v>0.97</v>
      </c>
      <c r="AC237" s="2">
        <v>55.8</v>
      </c>
      <c r="AD237" s="2">
        <v>32.1</v>
      </c>
      <c r="AE237" s="2">
        <v>23.7</v>
      </c>
      <c r="AF237" s="2">
        <v>0.26</v>
      </c>
      <c r="AG237" s="2"/>
      <c r="AH237" s="3">
        <v>11.8</v>
      </c>
      <c r="AI237" s="2">
        <v>12.4</v>
      </c>
      <c r="AJ237" s="3">
        <v>0.42</v>
      </c>
      <c r="AK237" s="2">
        <v>5.7000000000000002E-2</v>
      </c>
      <c r="AL237" s="5">
        <v>2.75</v>
      </c>
      <c r="AM237" s="5">
        <v>1.82</v>
      </c>
      <c r="AN237" s="5">
        <v>1.29</v>
      </c>
      <c r="AO237" s="5">
        <v>53</v>
      </c>
      <c r="AP237" s="5">
        <v>1.1299999999999999</v>
      </c>
      <c r="AQ237" s="5">
        <v>40.700000000000003</v>
      </c>
      <c r="AR237" s="5">
        <v>0.99</v>
      </c>
      <c r="AS237" s="5">
        <v>55.8</v>
      </c>
      <c r="AT237" s="5">
        <v>32.1</v>
      </c>
      <c r="AU237" s="5">
        <v>23.7</v>
      </c>
      <c r="AV237" s="5">
        <v>0.36</v>
      </c>
      <c r="AX237" s="22">
        <v>7.2</v>
      </c>
      <c r="AY237" s="22">
        <v>7.9</v>
      </c>
      <c r="AZ237" s="22">
        <v>0.38</v>
      </c>
      <c r="BA237" s="5">
        <v>3.4000000000000002E-2</v>
      </c>
      <c r="BB237" s="2">
        <v>2.75</v>
      </c>
      <c r="BC237" s="2">
        <v>1.8</v>
      </c>
      <c r="BD237" s="2">
        <v>1.27</v>
      </c>
      <c r="BE237" s="2">
        <v>53.8</v>
      </c>
      <c r="BF237" s="2">
        <v>1.1599999999999999</v>
      </c>
      <c r="BG237" s="2">
        <v>41.7</v>
      </c>
      <c r="BH237" s="2">
        <v>0.98</v>
      </c>
      <c r="BI237" s="2">
        <v>55.8</v>
      </c>
      <c r="BJ237" s="2">
        <v>32.1</v>
      </c>
      <c r="BK237" s="2">
        <v>23.7</v>
      </c>
      <c r="BL237" s="2">
        <v>0.41</v>
      </c>
      <c r="BN237" s="22">
        <v>7.3</v>
      </c>
      <c r="BO237" s="22">
        <v>7.6</v>
      </c>
      <c r="BP237" s="22">
        <v>0.35</v>
      </c>
      <c r="BQ237" s="5">
        <v>3.5999999999999997E-2</v>
      </c>
      <c r="BR237" s="2">
        <v>2.75</v>
      </c>
      <c r="BS237" s="2">
        <v>1.79</v>
      </c>
      <c r="BT237" s="2">
        <v>1.26</v>
      </c>
      <c r="BU237" s="2">
        <v>54.1</v>
      </c>
      <c r="BV237" s="2">
        <v>1.18</v>
      </c>
      <c r="BW237" s="2">
        <v>42.2</v>
      </c>
      <c r="BX237" s="2">
        <v>0.98</v>
      </c>
      <c r="BY237" s="2">
        <v>55.8</v>
      </c>
      <c r="BZ237" s="2">
        <v>32.1</v>
      </c>
      <c r="CA237" s="2">
        <v>23.7</v>
      </c>
      <c r="CB237" s="2">
        <v>0.43</v>
      </c>
      <c r="CC237" s="2"/>
      <c r="CD237" s="2">
        <v>7.5</v>
      </c>
      <c r="CE237" s="2">
        <v>8.3000000000000007</v>
      </c>
      <c r="CF237" s="3">
        <v>0.35</v>
      </c>
      <c r="CG237" s="2">
        <v>2.8000000000000001E-2</v>
      </c>
      <c r="CH237" s="2">
        <v>0.72</v>
      </c>
      <c r="CI237" s="2">
        <v>0.02</v>
      </c>
    </row>
    <row r="238" spans="1:87" s="5" customFormat="1" ht="11.95" customHeight="1" x14ac:dyDescent="0.3">
      <c r="A238" s="10" t="s">
        <v>251</v>
      </c>
      <c r="B238" s="11">
        <v>12</v>
      </c>
      <c r="C238" s="12">
        <v>8.4</v>
      </c>
      <c r="D238" s="13" t="s">
        <v>411</v>
      </c>
      <c r="E238" s="14" t="s">
        <v>465</v>
      </c>
      <c r="F238" s="15">
        <v>2.73</v>
      </c>
      <c r="G238" s="15">
        <v>1.89</v>
      </c>
      <c r="H238" s="15">
        <v>1.4</v>
      </c>
      <c r="I238" s="16">
        <v>48.8</v>
      </c>
      <c r="J238" s="15">
        <v>0.95</v>
      </c>
      <c r="K238" s="16">
        <v>34.799999999999997</v>
      </c>
      <c r="L238" s="15">
        <v>1</v>
      </c>
      <c r="M238" s="16">
        <v>55.2</v>
      </c>
      <c r="N238" s="16">
        <v>31.4</v>
      </c>
      <c r="O238" s="16">
        <v>23.8</v>
      </c>
      <c r="P238" s="15">
        <v>0.14000000000000001</v>
      </c>
      <c r="Q238" s="4"/>
      <c r="R238" s="4">
        <v>15.9</v>
      </c>
      <c r="S238" s="2">
        <v>15.9</v>
      </c>
      <c r="T238" s="3">
        <v>0.34</v>
      </c>
      <c r="U238" s="2">
        <v>7.0000000000000007E-2</v>
      </c>
      <c r="V238" s="2">
        <v>2.73</v>
      </c>
      <c r="W238" s="2">
        <v>1.8</v>
      </c>
      <c r="X238" s="2">
        <v>1.28</v>
      </c>
      <c r="Y238" s="2">
        <v>53.2</v>
      </c>
      <c r="Z238" s="2">
        <v>1.1399999999999999</v>
      </c>
      <c r="AA238" s="2">
        <v>41</v>
      </c>
      <c r="AB238" s="2">
        <v>0.98</v>
      </c>
      <c r="AC238" s="2">
        <v>55.2</v>
      </c>
      <c r="AD238" s="2">
        <v>31.4</v>
      </c>
      <c r="AE238" s="2">
        <v>23.8</v>
      </c>
      <c r="AF238" s="2">
        <v>0.4</v>
      </c>
      <c r="AG238" s="2"/>
      <c r="AH238" s="3">
        <v>10.199999999999999</v>
      </c>
      <c r="AI238" s="2">
        <v>10.9</v>
      </c>
      <c r="AJ238" s="3">
        <v>0.37</v>
      </c>
      <c r="AK238" s="2">
        <v>4.8000000000000001E-2</v>
      </c>
      <c r="AL238" s="5">
        <v>2.73</v>
      </c>
      <c r="AM238" s="5">
        <v>1.77</v>
      </c>
      <c r="AN238" s="5">
        <v>1.23</v>
      </c>
      <c r="AO238" s="5">
        <v>55</v>
      </c>
      <c r="AP238" s="5">
        <v>1.22</v>
      </c>
      <c r="AQ238" s="5">
        <v>44.1</v>
      </c>
      <c r="AR238" s="5">
        <v>0.98</v>
      </c>
      <c r="AS238" s="5">
        <v>55.2</v>
      </c>
      <c r="AT238" s="5">
        <v>31.4</v>
      </c>
      <c r="AU238" s="5">
        <v>23.8</v>
      </c>
      <c r="AV238" s="5">
        <v>0.53</v>
      </c>
      <c r="AX238" s="22">
        <v>6.2</v>
      </c>
      <c r="AY238" s="22">
        <v>6.8</v>
      </c>
      <c r="AZ238" s="22">
        <v>0.42</v>
      </c>
      <c r="BA238" s="5">
        <v>2.9000000000000001E-2</v>
      </c>
      <c r="BB238" s="2">
        <v>2.73</v>
      </c>
      <c r="BC238" s="2">
        <v>1.74</v>
      </c>
      <c r="BD238" s="2">
        <v>1.2</v>
      </c>
      <c r="BE238" s="2">
        <v>56</v>
      </c>
      <c r="BF238" s="2">
        <v>1.28</v>
      </c>
      <c r="BG238" s="2">
        <v>45</v>
      </c>
      <c r="BH238" s="2">
        <v>0.96</v>
      </c>
      <c r="BI238" s="2">
        <v>55.2</v>
      </c>
      <c r="BJ238" s="2">
        <v>31.4</v>
      </c>
      <c r="BK238" s="2">
        <v>23.8</v>
      </c>
      <c r="BL238" s="2">
        <v>0.56999999999999995</v>
      </c>
      <c r="BN238" s="22">
        <v>6.1</v>
      </c>
      <c r="BO238" s="22">
        <v>6.6</v>
      </c>
      <c r="BP238" s="22">
        <v>0.36</v>
      </c>
      <c r="BQ238" s="5">
        <v>0.03</v>
      </c>
      <c r="BR238" s="2">
        <v>2.73</v>
      </c>
      <c r="BS238" s="2">
        <v>1.75</v>
      </c>
      <c r="BT238" s="2">
        <v>1.2</v>
      </c>
      <c r="BU238" s="2">
        <v>56.2</v>
      </c>
      <c r="BV238" s="2">
        <v>1.28</v>
      </c>
      <c r="BW238" s="2">
        <v>46.1</v>
      </c>
      <c r="BX238" s="2">
        <v>0.98</v>
      </c>
      <c r="BY238" s="2">
        <v>55.2</v>
      </c>
      <c r="BZ238" s="2">
        <v>31.4</v>
      </c>
      <c r="CA238" s="2">
        <v>23.8</v>
      </c>
      <c r="CB238" s="2">
        <v>0.62</v>
      </c>
      <c r="CC238" s="2"/>
      <c r="CD238" s="2">
        <v>5.3</v>
      </c>
      <c r="CE238" s="2">
        <v>5.6</v>
      </c>
      <c r="CF238" s="3">
        <v>0.4</v>
      </c>
      <c r="CG238" s="2">
        <v>3.1E-2</v>
      </c>
      <c r="CH238" s="2">
        <v>0.64</v>
      </c>
      <c r="CI238" s="2">
        <v>1.9E-2</v>
      </c>
    </row>
    <row r="239" spans="1:87" s="5" customFormat="1" ht="11.95" customHeight="1" x14ac:dyDescent="0.3">
      <c r="A239" s="10" t="s">
        <v>274</v>
      </c>
      <c r="B239" s="11">
        <v>14</v>
      </c>
      <c r="C239" s="12">
        <v>4.8</v>
      </c>
      <c r="D239" s="13" t="s">
        <v>411</v>
      </c>
      <c r="E239" s="14" t="s">
        <v>465</v>
      </c>
      <c r="F239" s="15">
        <v>2.74</v>
      </c>
      <c r="G239" s="15">
        <v>1.87</v>
      </c>
      <c r="H239" s="15">
        <v>1.37</v>
      </c>
      <c r="I239" s="16">
        <v>50</v>
      </c>
      <c r="J239" s="15">
        <v>1</v>
      </c>
      <c r="K239" s="16">
        <v>36.1</v>
      </c>
      <c r="L239" s="15">
        <v>0.99</v>
      </c>
      <c r="M239" s="16">
        <v>55.8</v>
      </c>
      <c r="N239" s="16">
        <v>32.200000000000003</v>
      </c>
      <c r="O239" s="16">
        <v>23.6</v>
      </c>
      <c r="P239" s="15">
        <v>0.17</v>
      </c>
      <c r="Q239" s="4"/>
      <c r="R239" s="4">
        <v>14.2</v>
      </c>
      <c r="S239" s="2">
        <v>14.2</v>
      </c>
      <c r="T239" s="3">
        <v>0.38</v>
      </c>
      <c r="U239" s="2">
        <v>6.5000000000000002E-2</v>
      </c>
      <c r="V239" s="2">
        <v>2.74</v>
      </c>
      <c r="W239" s="2">
        <v>1.8</v>
      </c>
      <c r="X239" s="2">
        <v>1.28</v>
      </c>
      <c r="Y239" s="2">
        <v>53.3</v>
      </c>
      <c r="Z239" s="2">
        <v>1.1399999999999999</v>
      </c>
      <c r="AA239" s="2">
        <v>40.799999999999997</v>
      </c>
      <c r="AB239" s="2">
        <v>0.98</v>
      </c>
      <c r="AC239" s="2">
        <v>55.8</v>
      </c>
      <c r="AD239" s="2">
        <v>32.200000000000003</v>
      </c>
      <c r="AE239" s="2">
        <v>23.6</v>
      </c>
      <c r="AF239" s="2">
        <v>0.36</v>
      </c>
      <c r="AG239" s="2"/>
      <c r="AH239" s="3">
        <v>9.3000000000000007</v>
      </c>
      <c r="AI239" s="2">
        <v>10.4</v>
      </c>
      <c r="AJ239" s="3">
        <v>0.42</v>
      </c>
      <c r="AK239" s="2">
        <v>4.2000000000000003E-2</v>
      </c>
      <c r="AL239" s="5">
        <v>2.74</v>
      </c>
      <c r="AM239" s="5">
        <v>1.78</v>
      </c>
      <c r="AN239" s="5">
        <v>1.24</v>
      </c>
      <c r="AO239" s="5">
        <v>54.9</v>
      </c>
      <c r="AP239" s="5">
        <v>1.22</v>
      </c>
      <c r="AQ239" s="5">
        <v>44</v>
      </c>
      <c r="AR239" s="5">
        <v>0.99</v>
      </c>
      <c r="AS239" s="5">
        <v>55.8</v>
      </c>
      <c r="AT239" s="5">
        <v>32.200000000000003</v>
      </c>
      <c r="AU239" s="5">
        <v>23.6</v>
      </c>
      <c r="AV239" s="5">
        <v>0.5</v>
      </c>
      <c r="AX239" s="22">
        <v>5.5</v>
      </c>
      <c r="AY239" s="22">
        <v>5.8</v>
      </c>
      <c r="AZ239" s="22">
        <v>0.38</v>
      </c>
      <c r="BA239" s="5">
        <v>3.1E-2</v>
      </c>
      <c r="BB239" s="2">
        <v>2.74</v>
      </c>
      <c r="BC239" s="2">
        <v>1.76</v>
      </c>
      <c r="BD239" s="2">
        <v>1.21</v>
      </c>
      <c r="BE239" s="2">
        <v>55.9</v>
      </c>
      <c r="BF239" s="2">
        <v>1.27</v>
      </c>
      <c r="BG239" s="2">
        <v>45.5</v>
      </c>
      <c r="BH239" s="2">
        <v>0.99</v>
      </c>
      <c r="BI239" s="2">
        <v>55.8</v>
      </c>
      <c r="BJ239" s="2">
        <v>32.200000000000003</v>
      </c>
      <c r="BK239" s="2">
        <v>23.6</v>
      </c>
      <c r="BL239" s="2">
        <v>0.56000000000000005</v>
      </c>
      <c r="BN239" s="22">
        <v>5.6</v>
      </c>
      <c r="BO239" s="22">
        <v>6</v>
      </c>
      <c r="BP239" s="22">
        <v>0.36</v>
      </c>
      <c r="BQ239" s="5">
        <v>3.2000000000000001E-2</v>
      </c>
      <c r="BR239" s="2">
        <v>2.74</v>
      </c>
      <c r="BS239" s="2">
        <v>1.75</v>
      </c>
      <c r="BT239" s="2">
        <v>1.2</v>
      </c>
      <c r="BU239" s="2">
        <v>56.2</v>
      </c>
      <c r="BV239" s="2">
        <v>1.28</v>
      </c>
      <c r="BW239" s="2">
        <v>46</v>
      </c>
      <c r="BX239" s="2">
        <v>0.98</v>
      </c>
      <c r="BY239" s="2">
        <v>55.8</v>
      </c>
      <c r="BZ239" s="2">
        <v>32.200000000000003</v>
      </c>
      <c r="CA239" s="2">
        <v>23.6</v>
      </c>
      <c r="CB239" s="2">
        <v>0.57999999999999996</v>
      </c>
      <c r="CC239" s="2"/>
      <c r="CD239" s="2">
        <v>5.8</v>
      </c>
      <c r="CE239" s="2">
        <v>6.3</v>
      </c>
      <c r="CF239" s="3">
        <v>0.4</v>
      </c>
      <c r="CG239" s="2">
        <v>0.03</v>
      </c>
      <c r="CH239" s="2">
        <v>0.66</v>
      </c>
      <c r="CI239" s="2">
        <v>1.7999999999999999E-2</v>
      </c>
    </row>
    <row r="240" spans="1:87" s="5" customFormat="1" ht="11.95" customHeight="1" x14ac:dyDescent="0.3">
      <c r="A240" s="10" t="s">
        <v>275</v>
      </c>
      <c r="B240" s="11">
        <v>14</v>
      </c>
      <c r="C240" s="12">
        <v>5.4</v>
      </c>
      <c r="D240" s="13" t="s">
        <v>411</v>
      </c>
      <c r="E240" s="14" t="s">
        <v>465</v>
      </c>
      <c r="F240" s="15">
        <v>2.73</v>
      </c>
      <c r="G240" s="15">
        <v>1.89</v>
      </c>
      <c r="H240" s="15">
        <v>1.41</v>
      </c>
      <c r="I240" s="16">
        <v>48.4</v>
      </c>
      <c r="J240" s="15">
        <v>0.94</v>
      </c>
      <c r="K240" s="16">
        <v>34.299999999999997</v>
      </c>
      <c r="L240" s="15">
        <v>1</v>
      </c>
      <c r="M240" s="16">
        <v>56.8</v>
      </c>
      <c r="N240" s="16">
        <v>32</v>
      </c>
      <c r="O240" s="16">
        <v>24.8</v>
      </c>
      <c r="P240" s="15">
        <v>0.09</v>
      </c>
      <c r="Q240" s="4"/>
      <c r="R240" s="4">
        <v>14.9</v>
      </c>
      <c r="S240" s="2">
        <v>14.9</v>
      </c>
      <c r="T240" s="3">
        <v>0.36</v>
      </c>
      <c r="U240" s="2">
        <v>8.4000000000000005E-2</v>
      </c>
      <c r="V240" s="2">
        <v>2.73</v>
      </c>
      <c r="W240" s="2">
        <v>1.81</v>
      </c>
      <c r="X240" s="2">
        <v>1.31</v>
      </c>
      <c r="Y240" s="2">
        <v>52</v>
      </c>
      <c r="Z240" s="2">
        <v>1.08</v>
      </c>
      <c r="AA240" s="2">
        <v>38.200000000000003</v>
      </c>
      <c r="AB240" s="2">
        <v>0.96</v>
      </c>
      <c r="AC240" s="2">
        <v>56.8</v>
      </c>
      <c r="AD240" s="2">
        <v>32</v>
      </c>
      <c r="AE240" s="2">
        <v>24.8</v>
      </c>
      <c r="AF240" s="2">
        <v>0.25</v>
      </c>
      <c r="AG240" s="2"/>
      <c r="AH240" s="3">
        <v>12.2</v>
      </c>
      <c r="AI240" s="2">
        <v>13</v>
      </c>
      <c r="AJ240" s="3">
        <v>0.33</v>
      </c>
      <c r="AK240" s="2">
        <v>5.3999999999999999E-2</v>
      </c>
      <c r="AL240" s="5">
        <v>2.73</v>
      </c>
      <c r="AM240" s="5">
        <v>1.79</v>
      </c>
      <c r="AN240" s="5">
        <v>1.26</v>
      </c>
      <c r="AO240" s="5">
        <v>53.8</v>
      </c>
      <c r="AP240" s="5">
        <v>1.17</v>
      </c>
      <c r="AQ240" s="5">
        <v>42</v>
      </c>
      <c r="AR240" s="5">
        <v>0.98</v>
      </c>
      <c r="AS240" s="5">
        <v>56.8</v>
      </c>
      <c r="AT240" s="5">
        <v>32</v>
      </c>
      <c r="AU240" s="5">
        <v>24.8</v>
      </c>
      <c r="AV240" s="5">
        <v>0.4</v>
      </c>
      <c r="AX240" s="22">
        <v>6.6</v>
      </c>
      <c r="AY240" s="22">
        <v>6.9</v>
      </c>
      <c r="AZ240" s="22">
        <v>0.35</v>
      </c>
      <c r="BA240" s="5">
        <v>3.1E-2</v>
      </c>
      <c r="BB240" s="2">
        <v>2.73</v>
      </c>
      <c r="BC240" s="2">
        <v>1.75</v>
      </c>
      <c r="BD240" s="2">
        <v>1.22</v>
      </c>
      <c r="BE240" s="2">
        <v>55.4</v>
      </c>
      <c r="BF240" s="2">
        <v>1.24</v>
      </c>
      <c r="BG240" s="2">
        <v>43.7</v>
      </c>
      <c r="BH240" s="2">
        <v>0.96</v>
      </c>
      <c r="BI240" s="2">
        <v>56.8</v>
      </c>
      <c r="BJ240" s="2">
        <v>32</v>
      </c>
      <c r="BK240" s="2">
        <v>24.8</v>
      </c>
      <c r="BL240" s="2">
        <v>0.47</v>
      </c>
      <c r="BN240" s="22">
        <v>6.7</v>
      </c>
      <c r="BO240" s="22">
        <v>6.8</v>
      </c>
      <c r="BP240" s="22">
        <v>0.4</v>
      </c>
      <c r="BQ240" s="5">
        <v>3.5000000000000003E-2</v>
      </c>
      <c r="BR240" s="2">
        <v>2.73</v>
      </c>
      <c r="BS240" s="2">
        <v>1.76</v>
      </c>
      <c r="BT240" s="2">
        <v>1.2</v>
      </c>
      <c r="BU240" s="2">
        <v>56</v>
      </c>
      <c r="BV240" s="2">
        <v>1.28</v>
      </c>
      <c r="BW240" s="2">
        <v>46.3</v>
      </c>
      <c r="BX240" s="2">
        <v>0.99</v>
      </c>
      <c r="BY240" s="2">
        <v>56.8</v>
      </c>
      <c r="BZ240" s="2">
        <v>32</v>
      </c>
      <c r="CA240" s="2">
        <v>24.8</v>
      </c>
      <c r="CB240" s="2">
        <v>0.57999999999999996</v>
      </c>
      <c r="CC240" s="2"/>
      <c r="CD240" s="2">
        <v>6.3</v>
      </c>
      <c r="CE240" s="2">
        <v>6.5</v>
      </c>
      <c r="CF240" s="3">
        <v>0.37</v>
      </c>
      <c r="CG240" s="2">
        <v>2.5999999999999999E-2</v>
      </c>
      <c r="CH240" s="2">
        <v>0.64</v>
      </c>
      <c r="CI240" s="2">
        <v>1.7999999999999999E-2</v>
      </c>
    </row>
    <row r="241" spans="1:87" s="5" customFormat="1" ht="11.95" customHeight="1" x14ac:dyDescent="0.3">
      <c r="A241" s="10" t="s">
        <v>281</v>
      </c>
      <c r="B241" s="11">
        <v>14</v>
      </c>
      <c r="C241" s="12">
        <v>8.8000000000000007</v>
      </c>
      <c r="D241" s="13" t="s">
        <v>411</v>
      </c>
      <c r="E241" s="14" t="s">
        <v>465</v>
      </c>
      <c r="F241" s="15">
        <v>2.72</v>
      </c>
      <c r="G241" s="15">
        <v>1.88</v>
      </c>
      <c r="H241" s="15">
        <v>1.4</v>
      </c>
      <c r="I241" s="16">
        <v>48.7</v>
      </c>
      <c r="J241" s="15">
        <v>0.95</v>
      </c>
      <c r="K241" s="16">
        <v>34.6</v>
      </c>
      <c r="L241" s="15">
        <v>0.99</v>
      </c>
      <c r="M241" s="16">
        <v>55.1</v>
      </c>
      <c r="N241" s="16">
        <v>29.9</v>
      </c>
      <c r="O241" s="16">
        <v>25.2</v>
      </c>
      <c r="P241" s="15">
        <v>0.19</v>
      </c>
      <c r="Q241" s="4"/>
      <c r="R241" s="4">
        <v>14.7</v>
      </c>
      <c r="S241" s="2">
        <v>14.7</v>
      </c>
      <c r="T241" s="3">
        <v>0.36</v>
      </c>
      <c r="U241" s="2">
        <v>5.8999999999999997E-2</v>
      </c>
      <c r="V241" s="2">
        <v>2.72</v>
      </c>
      <c r="W241" s="2">
        <v>1.82</v>
      </c>
      <c r="X241" s="2">
        <v>1.3</v>
      </c>
      <c r="Y241" s="2">
        <v>52.1</v>
      </c>
      <c r="Z241" s="2">
        <v>1.0900000000000001</v>
      </c>
      <c r="AA241" s="2">
        <v>39.700000000000003</v>
      </c>
      <c r="AB241" s="2">
        <v>0.99</v>
      </c>
      <c r="AC241" s="2">
        <v>55.1</v>
      </c>
      <c r="AD241" s="2">
        <v>29.9</v>
      </c>
      <c r="AE241" s="2">
        <v>25.2</v>
      </c>
      <c r="AF241" s="2">
        <v>0.39</v>
      </c>
      <c r="AG241" s="2"/>
      <c r="AH241" s="3">
        <v>9.3000000000000007</v>
      </c>
      <c r="AI241" s="2">
        <v>9.9</v>
      </c>
      <c r="AJ241" s="3">
        <v>0.39</v>
      </c>
      <c r="AK241" s="2">
        <v>4.2000000000000003E-2</v>
      </c>
      <c r="AL241" s="5">
        <v>2.72</v>
      </c>
      <c r="AM241" s="5">
        <v>1.8</v>
      </c>
      <c r="AN241" s="5">
        <v>1.29</v>
      </c>
      <c r="AO241" s="5">
        <v>52.6</v>
      </c>
      <c r="AP241" s="5">
        <v>1.1100000000000001</v>
      </c>
      <c r="AQ241" s="5">
        <v>39.700000000000003</v>
      </c>
      <c r="AR241" s="5">
        <v>0.97</v>
      </c>
      <c r="AS241" s="5">
        <v>55.1</v>
      </c>
      <c r="AT241" s="5">
        <v>29.9</v>
      </c>
      <c r="AU241" s="5">
        <v>25.2</v>
      </c>
      <c r="AV241" s="5">
        <v>0.39</v>
      </c>
      <c r="AX241" s="22">
        <v>6.3</v>
      </c>
      <c r="AY241" s="22">
        <v>6.4</v>
      </c>
      <c r="AZ241" s="22">
        <v>0.35</v>
      </c>
      <c r="BA241" s="5">
        <v>3.2000000000000001E-2</v>
      </c>
      <c r="BB241" s="2">
        <v>2.72</v>
      </c>
      <c r="BC241" s="2">
        <v>1.79</v>
      </c>
      <c r="BD241" s="2">
        <v>1.26</v>
      </c>
      <c r="BE241" s="2">
        <v>53.8</v>
      </c>
      <c r="BF241" s="2">
        <v>1.1599999999999999</v>
      </c>
      <c r="BG241" s="2">
        <v>42.4</v>
      </c>
      <c r="BH241" s="2">
        <v>0.99</v>
      </c>
      <c r="BI241" s="2">
        <v>55.1</v>
      </c>
      <c r="BJ241" s="2">
        <v>29.9</v>
      </c>
      <c r="BK241" s="2">
        <v>25.2</v>
      </c>
      <c r="BL241" s="2">
        <v>0.5</v>
      </c>
      <c r="BN241" s="22">
        <v>6</v>
      </c>
      <c r="BO241" s="22">
        <v>6.1</v>
      </c>
      <c r="BP241" s="22">
        <v>0.39</v>
      </c>
      <c r="BQ241" s="5">
        <v>0.03</v>
      </c>
      <c r="BR241" s="2">
        <v>2.72</v>
      </c>
      <c r="BS241" s="2">
        <v>1.78</v>
      </c>
      <c r="BT241" s="2">
        <v>1.24</v>
      </c>
      <c r="BU241" s="2">
        <v>54.4</v>
      </c>
      <c r="BV241" s="2">
        <v>1.19</v>
      </c>
      <c r="BW241" s="2">
        <v>43.6</v>
      </c>
      <c r="BX241" s="2">
        <v>1</v>
      </c>
      <c r="BY241" s="2">
        <v>55.1</v>
      </c>
      <c r="BZ241" s="2">
        <v>29.9</v>
      </c>
      <c r="CA241" s="2">
        <v>25.2</v>
      </c>
      <c r="CB241" s="2">
        <v>0.54</v>
      </c>
      <c r="CC241" s="2"/>
      <c r="CD241" s="2">
        <v>5.9</v>
      </c>
      <c r="CE241" s="2">
        <v>6.1</v>
      </c>
      <c r="CF241" s="3">
        <v>0.34</v>
      </c>
      <c r="CG241" s="2">
        <v>2.8000000000000001E-2</v>
      </c>
      <c r="CH241" s="2">
        <v>0.79</v>
      </c>
      <c r="CI241" s="2">
        <v>2.1000000000000001E-2</v>
      </c>
    </row>
    <row r="242" spans="1:87" s="5" customFormat="1" ht="11.95" customHeight="1" x14ac:dyDescent="0.3">
      <c r="A242" s="10" t="s">
        <v>314</v>
      </c>
      <c r="B242" s="11">
        <v>17</v>
      </c>
      <c r="C242" s="12">
        <v>8.4</v>
      </c>
      <c r="D242" s="13" t="s">
        <v>411</v>
      </c>
      <c r="E242" s="14" t="s">
        <v>465</v>
      </c>
      <c r="F242" s="15">
        <v>2.73</v>
      </c>
      <c r="G242" s="15">
        <v>1.88</v>
      </c>
      <c r="H242" s="15">
        <v>1.41</v>
      </c>
      <c r="I242" s="16">
        <v>48.4</v>
      </c>
      <c r="J242" s="15">
        <v>0.94</v>
      </c>
      <c r="K242" s="16">
        <v>33.700000000000003</v>
      </c>
      <c r="L242" s="15">
        <v>0.98</v>
      </c>
      <c r="M242" s="16">
        <v>55</v>
      </c>
      <c r="N242" s="16">
        <v>30.4</v>
      </c>
      <c r="O242" s="16">
        <v>24.6</v>
      </c>
      <c r="P242" s="15">
        <v>0.13</v>
      </c>
      <c r="Q242" s="4"/>
      <c r="R242" s="4">
        <v>15.2</v>
      </c>
      <c r="S242" s="2">
        <v>15.2</v>
      </c>
      <c r="T242" s="3">
        <v>0.36</v>
      </c>
      <c r="U242" s="2">
        <v>7.0000000000000007E-2</v>
      </c>
      <c r="V242" s="2">
        <v>2.73</v>
      </c>
      <c r="W242" s="2">
        <v>1.82</v>
      </c>
      <c r="X242" s="2">
        <v>1.32</v>
      </c>
      <c r="Y242" s="2">
        <v>51.7</v>
      </c>
      <c r="Z242" s="2">
        <v>1.07</v>
      </c>
      <c r="AA242" s="2">
        <v>38.1</v>
      </c>
      <c r="AB242" s="2">
        <v>0.97</v>
      </c>
      <c r="AC242" s="2">
        <v>55</v>
      </c>
      <c r="AD242" s="2">
        <v>30.4</v>
      </c>
      <c r="AE242" s="2">
        <v>24.6</v>
      </c>
      <c r="AF242" s="2">
        <v>0.31</v>
      </c>
      <c r="AG242" s="2"/>
      <c r="AH242" s="3">
        <v>11.1</v>
      </c>
      <c r="AI242" s="2">
        <v>11.3</v>
      </c>
      <c r="AJ242" s="3">
        <v>0.38</v>
      </c>
      <c r="AK242" s="2">
        <v>4.8000000000000001E-2</v>
      </c>
      <c r="AL242" s="5">
        <v>2.73</v>
      </c>
      <c r="AM242" s="5">
        <v>1.8</v>
      </c>
      <c r="AN242" s="5">
        <v>1.28</v>
      </c>
      <c r="AO242" s="5">
        <v>53.1</v>
      </c>
      <c r="AP242" s="5">
        <v>1.1299999999999999</v>
      </c>
      <c r="AQ242" s="5">
        <v>40.5</v>
      </c>
      <c r="AR242" s="5">
        <v>0.98</v>
      </c>
      <c r="AS242" s="5">
        <v>55</v>
      </c>
      <c r="AT242" s="5">
        <v>30.4</v>
      </c>
      <c r="AU242" s="5">
        <v>24.6</v>
      </c>
      <c r="AV242" s="5">
        <v>0.41</v>
      </c>
      <c r="AX242" s="22">
        <v>6.3</v>
      </c>
      <c r="AY242" s="22">
        <v>7.5</v>
      </c>
      <c r="AZ242" s="22">
        <v>0.38</v>
      </c>
      <c r="BA242" s="5">
        <v>0.03</v>
      </c>
      <c r="BB242" s="2">
        <v>2.73</v>
      </c>
      <c r="BC242" s="2">
        <v>1.77</v>
      </c>
      <c r="BD242" s="2">
        <v>1.23</v>
      </c>
      <c r="BE242" s="2">
        <v>54.9</v>
      </c>
      <c r="BF242" s="2">
        <v>1.22</v>
      </c>
      <c r="BG242" s="2">
        <v>43.7</v>
      </c>
      <c r="BH242" s="2">
        <v>0.98</v>
      </c>
      <c r="BI242" s="2">
        <v>55</v>
      </c>
      <c r="BJ242" s="2">
        <v>30.4</v>
      </c>
      <c r="BK242" s="2">
        <v>24.6</v>
      </c>
      <c r="BL242" s="2">
        <v>0.54</v>
      </c>
      <c r="BN242" s="22">
        <v>6.4</v>
      </c>
      <c r="BO242" s="22">
        <v>6.8</v>
      </c>
      <c r="BP242" s="22">
        <v>0.34</v>
      </c>
      <c r="BQ242" s="5">
        <v>3.1E-2</v>
      </c>
      <c r="BR242" s="2">
        <v>2.73</v>
      </c>
      <c r="BS242" s="2">
        <v>1.77</v>
      </c>
      <c r="BT242" s="2">
        <v>1.23</v>
      </c>
      <c r="BU242" s="2">
        <v>55.1</v>
      </c>
      <c r="BV242" s="2">
        <v>1.23</v>
      </c>
      <c r="BW242" s="2">
        <v>44.2</v>
      </c>
      <c r="BX242" s="2">
        <v>0.98</v>
      </c>
      <c r="BY242" s="2">
        <v>55</v>
      </c>
      <c r="BZ242" s="2">
        <v>30.4</v>
      </c>
      <c r="CA242" s="2">
        <v>24.6</v>
      </c>
      <c r="CB242" s="2">
        <v>0.56000000000000005</v>
      </c>
      <c r="CC242" s="2"/>
      <c r="CD242" s="2">
        <v>6.3</v>
      </c>
      <c r="CE242" s="2">
        <v>7.2</v>
      </c>
      <c r="CF242" s="3">
        <v>0.38</v>
      </c>
      <c r="CG242" s="2">
        <v>2.7E-2</v>
      </c>
      <c r="CH242" s="2">
        <v>0.73</v>
      </c>
      <c r="CI242" s="2">
        <v>2.1999999999999999E-2</v>
      </c>
    </row>
    <row r="243" spans="1:87" s="5" customFormat="1" ht="11.95" customHeight="1" x14ac:dyDescent="0.3">
      <c r="A243" s="10" t="s">
        <v>205</v>
      </c>
      <c r="B243" s="10" t="s">
        <v>441</v>
      </c>
      <c r="C243" s="12">
        <v>34.799999999999997</v>
      </c>
      <c r="D243" s="13" t="s">
        <v>425</v>
      </c>
      <c r="E243" s="14" t="s">
        <v>465</v>
      </c>
      <c r="F243" s="15">
        <v>2.72</v>
      </c>
      <c r="G243" s="15">
        <v>1.81</v>
      </c>
      <c r="H243" s="15">
        <v>1.31</v>
      </c>
      <c r="I243" s="16">
        <v>51.8</v>
      </c>
      <c r="J243" s="15">
        <v>1.07</v>
      </c>
      <c r="K243" s="16">
        <v>38.299999999999997</v>
      </c>
      <c r="L243" s="15">
        <v>0.97</v>
      </c>
      <c r="M243" s="16">
        <v>64.5</v>
      </c>
      <c r="N243" s="16">
        <v>36.4</v>
      </c>
      <c r="O243" s="16">
        <v>28.1</v>
      </c>
      <c r="P243" s="15">
        <v>7.0000000000000007E-2</v>
      </c>
      <c r="Q243" s="4"/>
      <c r="R243" s="4"/>
      <c r="S243" s="4"/>
      <c r="T243" s="8"/>
    </row>
    <row r="244" spans="1:87" s="5" customFormat="1" ht="11.95" customHeight="1" x14ac:dyDescent="0.3">
      <c r="A244" s="10" t="s">
        <v>283</v>
      </c>
      <c r="B244" s="10" t="s">
        <v>446</v>
      </c>
      <c r="C244" s="12">
        <v>9.8000000000000007</v>
      </c>
      <c r="D244" s="13" t="s">
        <v>411</v>
      </c>
      <c r="E244" s="14" t="s">
        <v>465</v>
      </c>
      <c r="F244" s="15">
        <v>2.71</v>
      </c>
      <c r="G244" s="15">
        <v>1.84</v>
      </c>
      <c r="H244" s="15">
        <v>1.35</v>
      </c>
      <c r="I244" s="16">
        <v>50</v>
      </c>
      <c r="J244" s="15">
        <v>1</v>
      </c>
      <c r="K244" s="16">
        <v>36.200000000000003</v>
      </c>
      <c r="L244" s="15">
        <v>0.98</v>
      </c>
      <c r="M244" s="16">
        <v>55.8</v>
      </c>
      <c r="N244" s="16">
        <v>31.5</v>
      </c>
      <c r="O244" s="16">
        <v>24.3</v>
      </c>
      <c r="P244" s="15">
        <v>0.19</v>
      </c>
      <c r="Q244" s="4"/>
      <c r="R244" s="4"/>
      <c r="S244" s="4"/>
      <c r="T244" s="8"/>
    </row>
    <row r="245" spans="1:87" s="5" customFormat="1" ht="11.95" customHeight="1" x14ac:dyDescent="0.3">
      <c r="A245" s="10" t="s">
        <v>299</v>
      </c>
      <c r="B245" s="10" t="s">
        <v>447</v>
      </c>
      <c r="C245" s="12">
        <v>21.8</v>
      </c>
      <c r="D245" s="13" t="s">
        <v>411</v>
      </c>
      <c r="E245" s="14" t="s">
        <v>465</v>
      </c>
      <c r="F245" s="15">
        <v>2.7</v>
      </c>
      <c r="G245" s="15">
        <v>1.85</v>
      </c>
      <c r="H245" s="15">
        <v>1.36</v>
      </c>
      <c r="I245" s="16">
        <v>49.7</v>
      </c>
      <c r="J245" s="15">
        <v>0.99</v>
      </c>
      <c r="K245" s="16">
        <v>36.6</v>
      </c>
      <c r="L245" s="15">
        <v>1</v>
      </c>
      <c r="M245" s="16">
        <v>58.5</v>
      </c>
      <c r="N245" s="16">
        <v>33.9</v>
      </c>
      <c r="O245" s="16">
        <v>24.6</v>
      </c>
      <c r="P245" s="15">
        <v>0.11</v>
      </c>
      <c r="Q245" s="4"/>
      <c r="R245" s="4"/>
      <c r="S245" s="4"/>
      <c r="T245" s="8"/>
    </row>
    <row r="246" spans="1:87" s="5" customFormat="1" ht="11.95" customHeight="1" x14ac:dyDescent="0.3">
      <c r="A246" s="10" t="s">
        <v>315</v>
      </c>
      <c r="B246" s="10" t="s">
        <v>449</v>
      </c>
      <c r="C246" s="12">
        <v>8.8000000000000007</v>
      </c>
      <c r="D246" s="13" t="s">
        <v>411</v>
      </c>
      <c r="E246" s="14" t="s">
        <v>465</v>
      </c>
      <c r="F246" s="15">
        <v>2.72</v>
      </c>
      <c r="G246" s="15">
        <v>1.89</v>
      </c>
      <c r="H246" s="15">
        <v>1.41</v>
      </c>
      <c r="I246" s="16">
        <v>48.3</v>
      </c>
      <c r="J246" s="15">
        <v>0.94</v>
      </c>
      <c r="K246" s="16">
        <v>34.4</v>
      </c>
      <c r="L246" s="15">
        <v>1</v>
      </c>
      <c r="M246" s="16">
        <v>54.6</v>
      </c>
      <c r="N246" s="16">
        <v>30.5</v>
      </c>
      <c r="O246" s="16">
        <v>24.1</v>
      </c>
      <c r="P246" s="15">
        <v>0.16</v>
      </c>
      <c r="Q246" s="4"/>
      <c r="R246" s="4"/>
      <c r="S246" s="4"/>
      <c r="T246" s="8"/>
    </row>
    <row r="247" spans="1:87" s="5" customFormat="1" ht="11.95" customHeight="1" x14ac:dyDescent="0.3">
      <c r="A247" s="10" t="s">
        <v>372</v>
      </c>
      <c r="B247" s="10" t="s">
        <v>452</v>
      </c>
      <c r="C247" s="12">
        <v>13.8</v>
      </c>
      <c r="D247" s="13" t="s">
        <v>411</v>
      </c>
      <c r="E247" s="14" t="s">
        <v>465</v>
      </c>
      <c r="F247" s="15">
        <v>2.72</v>
      </c>
      <c r="G247" s="15">
        <v>1.86</v>
      </c>
      <c r="H247" s="15">
        <v>1.36</v>
      </c>
      <c r="I247" s="16">
        <v>49.9</v>
      </c>
      <c r="J247" s="15">
        <v>0.99</v>
      </c>
      <c r="K247" s="16">
        <v>36.5</v>
      </c>
      <c r="L247" s="15">
        <v>1</v>
      </c>
      <c r="M247" s="16">
        <v>56.6</v>
      </c>
      <c r="N247" s="16">
        <v>31.5</v>
      </c>
      <c r="O247" s="16">
        <v>25.1</v>
      </c>
      <c r="P247" s="15">
        <v>0.2</v>
      </c>
      <c r="Q247" s="4"/>
      <c r="R247" s="4"/>
      <c r="S247" s="4"/>
      <c r="T247" s="8"/>
    </row>
    <row r="248" spans="1:87" s="5" customFormat="1" ht="11.95" customHeight="1" x14ac:dyDescent="0.3">
      <c r="A248" s="10" t="s">
        <v>96</v>
      </c>
      <c r="B248" s="11">
        <v>2</v>
      </c>
      <c r="C248" s="12">
        <v>30.8</v>
      </c>
      <c r="D248" s="13" t="s">
        <v>410</v>
      </c>
      <c r="E248" s="14" t="s">
        <v>466</v>
      </c>
      <c r="F248" s="15">
        <v>2.74</v>
      </c>
      <c r="G248" s="15">
        <v>2.0699999999999998</v>
      </c>
      <c r="H248" s="15">
        <v>1.68</v>
      </c>
      <c r="I248" s="16">
        <v>38.700000000000003</v>
      </c>
      <c r="J248" s="15">
        <v>0.63</v>
      </c>
      <c r="K248" s="16">
        <v>23</v>
      </c>
      <c r="L248" s="15">
        <v>1</v>
      </c>
      <c r="M248" s="16">
        <v>52.8</v>
      </c>
      <c r="N248" s="16">
        <v>29.4</v>
      </c>
      <c r="O248" s="16">
        <v>23.4</v>
      </c>
      <c r="P248" s="15">
        <v>-0.27</v>
      </c>
      <c r="Q248" s="4"/>
      <c r="R248" s="4"/>
      <c r="S248" s="4"/>
      <c r="T248" s="8"/>
      <c r="BB248" s="5">
        <v>2.74</v>
      </c>
      <c r="BC248" s="5">
        <v>1.82</v>
      </c>
      <c r="BD248" s="5">
        <v>1.32</v>
      </c>
      <c r="BE248" s="5">
        <v>51.9</v>
      </c>
      <c r="BF248" s="5">
        <v>1.08</v>
      </c>
      <c r="BG248" s="5">
        <v>38.200000000000003</v>
      </c>
      <c r="BH248" s="5">
        <v>0.97</v>
      </c>
      <c r="BI248" s="5">
        <v>52.8</v>
      </c>
      <c r="BJ248" s="5">
        <v>29.4</v>
      </c>
      <c r="BK248" s="5">
        <v>23.4</v>
      </c>
      <c r="BL248" s="5">
        <v>0.38</v>
      </c>
      <c r="BR248" s="5">
        <v>2.74</v>
      </c>
      <c r="BS248" s="5">
        <v>1.83</v>
      </c>
      <c r="BT248" s="5">
        <v>1.32</v>
      </c>
      <c r="BU248" s="5">
        <v>51.8</v>
      </c>
      <c r="BV248" s="5">
        <v>1.07</v>
      </c>
      <c r="BW248" s="5">
        <v>38.9</v>
      </c>
      <c r="BX248" s="5">
        <v>0.99</v>
      </c>
      <c r="BY248" s="5">
        <v>52.8</v>
      </c>
      <c r="BZ248" s="5">
        <v>29.4</v>
      </c>
      <c r="CA248" s="5">
        <v>23.4</v>
      </c>
      <c r="CB248" s="5">
        <v>0.4</v>
      </c>
      <c r="CH248" s="2">
        <v>0.88</v>
      </c>
      <c r="CI248" s="2">
        <v>1.6E-2</v>
      </c>
    </row>
    <row r="249" spans="1:87" s="5" customFormat="1" ht="11.95" customHeight="1" x14ac:dyDescent="0.3">
      <c r="A249" s="10" t="s">
        <v>149</v>
      </c>
      <c r="B249" s="11">
        <v>5</v>
      </c>
      <c r="C249" s="12">
        <v>14.8</v>
      </c>
      <c r="D249" s="13" t="s">
        <v>410</v>
      </c>
      <c r="E249" s="14" t="s">
        <v>466</v>
      </c>
      <c r="F249" s="15">
        <v>2.75</v>
      </c>
      <c r="G249" s="15">
        <v>2.0099999999999998</v>
      </c>
      <c r="H249" s="15">
        <v>1.61</v>
      </c>
      <c r="I249" s="16">
        <v>41.6</v>
      </c>
      <c r="J249" s="15">
        <v>0.71</v>
      </c>
      <c r="K249" s="16">
        <v>25.4</v>
      </c>
      <c r="L249" s="15">
        <v>0.98</v>
      </c>
      <c r="M249" s="16">
        <v>53.6</v>
      </c>
      <c r="N249" s="16">
        <v>30.3</v>
      </c>
      <c r="O249" s="16">
        <v>23.3</v>
      </c>
      <c r="P249" s="15">
        <v>-0.21</v>
      </c>
      <c r="Q249" s="4"/>
      <c r="R249" s="4">
        <v>22.5</v>
      </c>
      <c r="S249" s="2">
        <v>22.5</v>
      </c>
      <c r="T249" s="3">
        <v>0.28999999999999998</v>
      </c>
      <c r="U249" s="2">
        <v>0.14799999999999999</v>
      </c>
      <c r="V249" s="2">
        <v>2.75</v>
      </c>
      <c r="W249" s="2">
        <v>1.91</v>
      </c>
      <c r="X249" s="2">
        <v>1.44</v>
      </c>
      <c r="Y249" s="2">
        <v>47.6</v>
      </c>
      <c r="Z249" s="2">
        <v>0.91</v>
      </c>
      <c r="AA249" s="2">
        <v>32.5</v>
      </c>
      <c r="AB249" s="2">
        <v>0.98</v>
      </c>
      <c r="AC249" s="2">
        <v>53.6</v>
      </c>
      <c r="AD249" s="2">
        <v>30.3</v>
      </c>
      <c r="AE249" s="2">
        <v>23.3</v>
      </c>
      <c r="AF249" s="2">
        <v>0.09</v>
      </c>
      <c r="AG249" s="2"/>
      <c r="AH249" s="3">
        <v>15.5</v>
      </c>
      <c r="AI249" s="2">
        <v>17.899999999999999</v>
      </c>
      <c r="AJ249" s="3">
        <v>0.34</v>
      </c>
      <c r="AK249" s="2">
        <v>9.6000000000000002E-2</v>
      </c>
      <c r="AL249" s="5">
        <v>2.75</v>
      </c>
      <c r="AM249" s="5">
        <v>1.84</v>
      </c>
      <c r="AN249" s="5">
        <v>1.33</v>
      </c>
      <c r="AO249" s="5">
        <v>51.6</v>
      </c>
      <c r="AP249" s="5">
        <v>1.07</v>
      </c>
      <c r="AQ249" s="5">
        <v>38.299999999999997</v>
      </c>
      <c r="AR249" s="5">
        <v>0.99</v>
      </c>
      <c r="AS249" s="5">
        <v>53.6</v>
      </c>
      <c r="AT249" s="5">
        <v>30.3</v>
      </c>
      <c r="AU249" s="5">
        <v>23.3</v>
      </c>
      <c r="AV249" s="5">
        <v>0.34</v>
      </c>
      <c r="AX249" s="22">
        <v>7.6</v>
      </c>
      <c r="AY249" s="22">
        <v>8.3000000000000007</v>
      </c>
      <c r="AZ249" s="22">
        <v>0.37</v>
      </c>
      <c r="BA249" s="5">
        <v>0.04</v>
      </c>
      <c r="BB249" s="2">
        <v>2.75</v>
      </c>
      <c r="BC249" s="2">
        <v>1.8</v>
      </c>
      <c r="BD249" s="2">
        <v>1.29</v>
      </c>
      <c r="BE249" s="2">
        <v>53.2</v>
      </c>
      <c r="BF249" s="2">
        <v>1.1399999999999999</v>
      </c>
      <c r="BG249" s="2">
        <v>39.799999999999997</v>
      </c>
      <c r="BH249" s="2">
        <v>0.96</v>
      </c>
      <c r="BI249" s="2">
        <v>53.6</v>
      </c>
      <c r="BJ249" s="2">
        <v>30.3</v>
      </c>
      <c r="BK249" s="2">
        <v>23.3</v>
      </c>
      <c r="BL249" s="2">
        <v>0.41</v>
      </c>
      <c r="BN249" s="22">
        <v>7.5</v>
      </c>
      <c r="BO249" s="22">
        <v>8</v>
      </c>
      <c r="BP249" s="22">
        <v>0.39</v>
      </c>
      <c r="BQ249" s="5">
        <v>3.9E-2</v>
      </c>
      <c r="BR249" s="2">
        <v>2.75</v>
      </c>
      <c r="BS249" s="2">
        <v>1.8</v>
      </c>
      <c r="BT249" s="2">
        <v>1.27</v>
      </c>
      <c r="BU249" s="2">
        <v>53.8</v>
      </c>
      <c r="BV249" s="2">
        <v>1.1599999999999999</v>
      </c>
      <c r="BW249" s="2">
        <v>41.8</v>
      </c>
      <c r="BX249" s="2">
        <v>0.99</v>
      </c>
      <c r="BY249" s="2">
        <v>53.6</v>
      </c>
      <c r="BZ249" s="2">
        <v>30.3</v>
      </c>
      <c r="CA249" s="2">
        <v>23.3</v>
      </c>
      <c r="CB249" s="2">
        <v>0.49</v>
      </c>
      <c r="CC249" s="2"/>
      <c r="CD249" s="2">
        <v>6.3</v>
      </c>
      <c r="CE249" s="2">
        <v>6.4</v>
      </c>
      <c r="CF249" s="3">
        <v>0.34</v>
      </c>
      <c r="CG249" s="2">
        <v>2.5000000000000001E-2</v>
      </c>
      <c r="CH249" s="9"/>
    </row>
    <row r="250" spans="1:87" s="5" customFormat="1" ht="11.95" customHeight="1" x14ac:dyDescent="0.3">
      <c r="A250" s="10" t="s">
        <v>152</v>
      </c>
      <c r="B250" s="11">
        <v>5</v>
      </c>
      <c r="C250" s="12">
        <v>17.8</v>
      </c>
      <c r="D250" s="13" t="s">
        <v>410</v>
      </c>
      <c r="E250" s="14" t="s">
        <v>466</v>
      </c>
      <c r="F250" s="15">
        <v>2.74</v>
      </c>
      <c r="G250" s="15">
        <v>2.04</v>
      </c>
      <c r="H250" s="15">
        <v>1.64</v>
      </c>
      <c r="I250" s="16">
        <v>40.299999999999997</v>
      </c>
      <c r="J250" s="15">
        <v>0.67</v>
      </c>
      <c r="K250" s="16">
        <v>24.4</v>
      </c>
      <c r="L250" s="15">
        <v>0.99</v>
      </c>
      <c r="M250" s="16">
        <v>49.7</v>
      </c>
      <c r="N250" s="16">
        <v>28.2</v>
      </c>
      <c r="O250" s="16">
        <v>21.5</v>
      </c>
      <c r="P250" s="15">
        <v>-0.18</v>
      </c>
      <c r="Q250" s="4"/>
      <c r="R250" s="4">
        <v>23.9</v>
      </c>
      <c r="S250" s="2">
        <v>23.9</v>
      </c>
      <c r="T250" s="3">
        <v>0.28999999999999998</v>
      </c>
      <c r="U250" s="2">
        <v>0.152</v>
      </c>
      <c r="V250" s="2">
        <v>2.74</v>
      </c>
      <c r="W250" s="2">
        <v>1.94</v>
      </c>
      <c r="X250" s="2">
        <v>1.49</v>
      </c>
      <c r="Y250" s="2">
        <v>45.6</v>
      </c>
      <c r="Z250" s="2">
        <v>0.84</v>
      </c>
      <c r="AA250" s="2">
        <v>30.2</v>
      </c>
      <c r="AB250" s="2">
        <v>0.99</v>
      </c>
      <c r="AC250" s="2">
        <v>49.7</v>
      </c>
      <c r="AD250" s="2">
        <v>28.2</v>
      </c>
      <c r="AE250" s="2">
        <v>21.5</v>
      </c>
      <c r="AF250" s="2">
        <v>0.09</v>
      </c>
      <c r="AG250" s="2"/>
      <c r="AH250" s="3">
        <v>17.600000000000001</v>
      </c>
      <c r="AI250" s="2">
        <v>19.600000000000001</v>
      </c>
      <c r="AJ250" s="3">
        <v>0.36</v>
      </c>
      <c r="AK250" s="2">
        <v>0.106</v>
      </c>
      <c r="AL250" s="5">
        <v>2.74</v>
      </c>
      <c r="AM250" s="5">
        <v>1.84</v>
      </c>
      <c r="AN250" s="5">
        <v>1.35</v>
      </c>
      <c r="AO250" s="5">
        <v>50.8</v>
      </c>
      <c r="AP250" s="5">
        <v>1.03</v>
      </c>
      <c r="AQ250" s="5">
        <v>36.6</v>
      </c>
      <c r="AR250" s="5">
        <v>0.97</v>
      </c>
      <c r="AS250" s="5">
        <v>49.7</v>
      </c>
      <c r="AT250" s="5">
        <v>28.2</v>
      </c>
      <c r="AU250" s="5">
        <v>21.5</v>
      </c>
      <c r="AV250" s="5">
        <v>0.39</v>
      </c>
      <c r="AX250" s="22">
        <v>7</v>
      </c>
      <c r="AY250" s="22">
        <v>7.4</v>
      </c>
      <c r="AZ250" s="22">
        <v>0.34</v>
      </c>
      <c r="BA250" s="5">
        <v>3.5999999999999997E-2</v>
      </c>
      <c r="BB250" s="2">
        <v>2.74</v>
      </c>
      <c r="BC250" s="2">
        <v>1.82</v>
      </c>
      <c r="BD250" s="2">
        <v>1.31</v>
      </c>
      <c r="BE250" s="2">
        <v>52.2</v>
      </c>
      <c r="BF250" s="2">
        <v>1.0900000000000001</v>
      </c>
      <c r="BG250" s="2">
        <v>39.1</v>
      </c>
      <c r="BH250" s="2">
        <v>0.98</v>
      </c>
      <c r="BI250" s="2">
        <v>49.7</v>
      </c>
      <c r="BJ250" s="2">
        <v>28.2</v>
      </c>
      <c r="BK250" s="2">
        <v>21.5</v>
      </c>
      <c r="BL250" s="2">
        <v>0.51</v>
      </c>
      <c r="BN250" s="22">
        <v>7</v>
      </c>
      <c r="BO250" s="22">
        <v>7.4</v>
      </c>
      <c r="BP250" s="22">
        <v>0.42</v>
      </c>
      <c r="BQ250" s="5">
        <v>3.5999999999999997E-2</v>
      </c>
      <c r="BR250" s="2">
        <v>2.74</v>
      </c>
      <c r="BS250" s="2">
        <v>1.81</v>
      </c>
      <c r="BT250" s="2">
        <v>1.28</v>
      </c>
      <c r="BU250" s="2">
        <v>53.2</v>
      </c>
      <c r="BV250" s="2">
        <v>1.1299999999999999</v>
      </c>
      <c r="BW250" s="2">
        <v>41.2</v>
      </c>
      <c r="BX250" s="2">
        <v>0.99</v>
      </c>
      <c r="BY250" s="2">
        <v>49.7</v>
      </c>
      <c r="BZ250" s="2">
        <v>28.2</v>
      </c>
      <c r="CA250" s="2">
        <v>21.5</v>
      </c>
      <c r="CB250" s="2">
        <v>0.6</v>
      </c>
      <c r="CC250" s="2"/>
      <c r="CD250" s="2">
        <v>5.7</v>
      </c>
      <c r="CE250" s="2">
        <v>6.4</v>
      </c>
      <c r="CF250" s="3">
        <v>0.37</v>
      </c>
      <c r="CG250" s="2">
        <v>2.5999999999999999E-2</v>
      </c>
      <c r="CH250" s="9"/>
    </row>
    <row r="251" spans="1:87" s="5" customFormat="1" ht="11.95" customHeight="1" x14ac:dyDescent="0.3">
      <c r="A251" s="10" t="s">
        <v>260</v>
      </c>
      <c r="B251" s="11">
        <v>13</v>
      </c>
      <c r="C251" s="12">
        <v>1.8</v>
      </c>
      <c r="D251" s="13" t="s">
        <v>410</v>
      </c>
      <c r="E251" s="14" t="s">
        <v>466</v>
      </c>
      <c r="F251" s="15">
        <v>2.74</v>
      </c>
      <c r="G251" s="15">
        <v>2.0499999999999998</v>
      </c>
      <c r="H251" s="15">
        <v>1.66</v>
      </c>
      <c r="I251" s="16">
        <v>39.299999999999997</v>
      </c>
      <c r="J251" s="15">
        <v>0.65</v>
      </c>
      <c r="K251" s="16">
        <v>23.4</v>
      </c>
      <c r="L251" s="15">
        <v>0.99</v>
      </c>
      <c r="M251" s="16">
        <v>50.7</v>
      </c>
      <c r="N251" s="16">
        <v>27.9</v>
      </c>
      <c r="O251" s="16">
        <v>22.8</v>
      </c>
      <c r="P251" s="15">
        <v>-0.2</v>
      </c>
      <c r="Q251" s="4"/>
      <c r="R251" s="4">
        <v>23.5</v>
      </c>
      <c r="S251" s="2">
        <v>23.5</v>
      </c>
      <c r="T251" s="3">
        <v>0.21</v>
      </c>
      <c r="U251" s="2">
        <v>0.14799999999999999</v>
      </c>
      <c r="V251" s="2">
        <v>2.74</v>
      </c>
      <c r="W251" s="2">
        <v>1.91</v>
      </c>
      <c r="X251" s="2">
        <v>1.44</v>
      </c>
      <c r="Y251" s="2">
        <v>47.4</v>
      </c>
      <c r="Z251" s="2">
        <v>0.9</v>
      </c>
      <c r="AA251" s="2">
        <v>32.5</v>
      </c>
      <c r="AB251" s="2">
        <v>0.99</v>
      </c>
      <c r="AC251" s="2">
        <v>50.7</v>
      </c>
      <c r="AD251" s="2">
        <v>27.9</v>
      </c>
      <c r="AE251" s="2">
        <v>22.8</v>
      </c>
      <c r="AF251" s="2">
        <v>0.2</v>
      </c>
      <c r="AG251" s="2"/>
      <c r="AH251" s="3">
        <v>14.8</v>
      </c>
      <c r="AI251" s="2">
        <v>16</v>
      </c>
      <c r="AJ251" s="3">
        <v>0.38</v>
      </c>
      <c r="AK251" s="2">
        <v>8.7999999999999995E-2</v>
      </c>
      <c r="AL251" s="5">
        <v>2.74</v>
      </c>
      <c r="AM251" s="5">
        <v>1.85</v>
      </c>
      <c r="AN251" s="5">
        <v>1.36</v>
      </c>
      <c r="AO251" s="5">
        <v>50.3</v>
      </c>
      <c r="AP251" s="5">
        <v>1.01</v>
      </c>
      <c r="AQ251" s="5">
        <v>35.9</v>
      </c>
      <c r="AR251" s="5">
        <v>0.97</v>
      </c>
      <c r="AS251" s="5">
        <v>50.7</v>
      </c>
      <c r="AT251" s="5">
        <v>27.9</v>
      </c>
      <c r="AU251" s="5">
        <v>22.8</v>
      </c>
      <c r="AV251" s="5">
        <v>0.35</v>
      </c>
      <c r="AX251" s="22">
        <v>6.8</v>
      </c>
      <c r="AY251" s="22">
        <v>7.1</v>
      </c>
      <c r="AZ251" s="22">
        <v>0.38</v>
      </c>
      <c r="BA251" s="5">
        <v>3.3000000000000002E-2</v>
      </c>
      <c r="BB251" s="2">
        <v>2.74</v>
      </c>
      <c r="BC251" s="2">
        <v>1.83</v>
      </c>
      <c r="BD251" s="2">
        <v>1.31</v>
      </c>
      <c r="BE251" s="2">
        <v>52.1</v>
      </c>
      <c r="BF251" s="2">
        <v>1.0900000000000001</v>
      </c>
      <c r="BG251" s="2">
        <v>39.5</v>
      </c>
      <c r="BH251" s="2">
        <v>0.99</v>
      </c>
      <c r="BI251" s="2">
        <v>50.7</v>
      </c>
      <c r="BJ251" s="2">
        <v>27.9</v>
      </c>
      <c r="BK251" s="2">
        <v>22.8</v>
      </c>
      <c r="BL251" s="2">
        <v>0.51</v>
      </c>
      <c r="BN251" s="22">
        <v>6.7</v>
      </c>
      <c r="BO251" s="22">
        <v>7.1</v>
      </c>
      <c r="BP251" s="22">
        <v>0.41</v>
      </c>
      <c r="BQ251" s="5">
        <v>3.4000000000000002E-2</v>
      </c>
      <c r="BR251" s="2">
        <v>2.74</v>
      </c>
      <c r="BS251" s="2">
        <v>1.82</v>
      </c>
      <c r="BT251" s="2">
        <v>1.3</v>
      </c>
      <c r="BU251" s="2">
        <v>52.7</v>
      </c>
      <c r="BV251" s="2">
        <v>1.1100000000000001</v>
      </c>
      <c r="BW251" s="2">
        <v>40.4</v>
      </c>
      <c r="BX251" s="2">
        <v>0.99</v>
      </c>
      <c r="BY251" s="2">
        <v>50.7</v>
      </c>
      <c r="BZ251" s="2">
        <v>27.9</v>
      </c>
      <c r="CA251" s="2">
        <v>22.8</v>
      </c>
      <c r="CB251" s="2">
        <v>0.55000000000000004</v>
      </c>
      <c r="CC251" s="2"/>
      <c r="CD251" s="2">
        <v>7.1</v>
      </c>
      <c r="CE251" s="2">
        <v>7.7</v>
      </c>
      <c r="CF251" s="3">
        <v>0.39</v>
      </c>
      <c r="CG251" s="2">
        <v>2.4E-2</v>
      </c>
      <c r="CH251" s="9"/>
    </row>
    <row r="252" spans="1:87" s="5" customFormat="1" ht="11.95" customHeight="1" x14ac:dyDescent="0.3">
      <c r="A252" s="10" t="s">
        <v>271</v>
      </c>
      <c r="B252" s="11">
        <v>13</v>
      </c>
      <c r="C252" s="12">
        <v>20.8</v>
      </c>
      <c r="D252" s="13" t="s">
        <v>410</v>
      </c>
      <c r="E252" s="14" t="s">
        <v>466</v>
      </c>
      <c r="F252" s="15">
        <v>2.72</v>
      </c>
      <c r="G252" s="15">
        <v>2.02</v>
      </c>
      <c r="H252" s="15">
        <v>1.61</v>
      </c>
      <c r="I252" s="16">
        <v>40.9</v>
      </c>
      <c r="J252" s="15">
        <v>0.69</v>
      </c>
      <c r="K252" s="16">
        <v>25.4</v>
      </c>
      <c r="L252" s="15">
        <v>1</v>
      </c>
      <c r="M252" s="16">
        <v>48.2</v>
      </c>
      <c r="N252" s="16">
        <v>27.7</v>
      </c>
      <c r="O252" s="16">
        <v>20.5</v>
      </c>
      <c r="P252" s="15">
        <v>-0.11</v>
      </c>
      <c r="Q252" s="4"/>
      <c r="R252" s="4"/>
      <c r="S252" s="4"/>
      <c r="T252" s="8"/>
      <c r="BB252" s="5">
        <v>2.72</v>
      </c>
      <c r="BC252" s="5">
        <v>1.85</v>
      </c>
      <c r="BD252" s="5">
        <v>1.36</v>
      </c>
      <c r="BE252" s="5">
        <v>50.1</v>
      </c>
      <c r="BF252" s="5">
        <v>1</v>
      </c>
      <c r="BG252" s="5">
        <v>36.299999999999997</v>
      </c>
      <c r="BH252" s="5">
        <v>0.98</v>
      </c>
      <c r="BI252" s="5">
        <v>48.2</v>
      </c>
      <c r="BJ252" s="5">
        <v>27.7</v>
      </c>
      <c r="BK252" s="5">
        <v>20.5</v>
      </c>
      <c r="BL252" s="5">
        <v>0.42</v>
      </c>
      <c r="BR252" s="5">
        <v>2.72</v>
      </c>
      <c r="BS252" s="5">
        <v>1.83</v>
      </c>
      <c r="BT252" s="5">
        <v>1.33</v>
      </c>
      <c r="BU252" s="5">
        <v>51.3</v>
      </c>
      <c r="BV252" s="5">
        <v>1.05</v>
      </c>
      <c r="BW252" s="5">
        <v>38.299999999999997</v>
      </c>
      <c r="BX252" s="5">
        <v>0.99</v>
      </c>
      <c r="BY252" s="5">
        <v>48.2</v>
      </c>
      <c r="BZ252" s="5">
        <v>27.7</v>
      </c>
      <c r="CA252" s="5">
        <v>20.5</v>
      </c>
      <c r="CB252" s="5">
        <v>0.52</v>
      </c>
      <c r="CH252" s="2">
        <v>0.76</v>
      </c>
      <c r="CI252" s="2">
        <v>1.4999999999999999E-2</v>
      </c>
    </row>
    <row r="253" spans="1:87" s="5" customFormat="1" ht="11.95" customHeight="1" x14ac:dyDescent="0.3">
      <c r="A253" s="10" t="s">
        <v>304</v>
      </c>
      <c r="B253" s="11">
        <v>16</v>
      </c>
      <c r="C253" s="12">
        <v>3.8</v>
      </c>
      <c r="D253" s="13" t="s">
        <v>410</v>
      </c>
      <c r="E253" s="14" t="s">
        <v>466</v>
      </c>
      <c r="F253" s="15">
        <v>2.71</v>
      </c>
      <c r="G253" s="15">
        <v>2.04</v>
      </c>
      <c r="H253" s="15">
        <v>1.67</v>
      </c>
      <c r="I253" s="16">
        <v>38.4</v>
      </c>
      <c r="J253" s="15">
        <v>0.62</v>
      </c>
      <c r="K253" s="16">
        <v>22.3</v>
      </c>
      <c r="L253" s="15">
        <v>0.97</v>
      </c>
      <c r="M253" s="16">
        <v>51.6</v>
      </c>
      <c r="N253" s="16">
        <v>29.2</v>
      </c>
      <c r="O253" s="16">
        <v>22.4</v>
      </c>
      <c r="P253" s="15">
        <v>-0.31</v>
      </c>
      <c r="Q253" s="4"/>
      <c r="R253" s="4">
        <v>28.9</v>
      </c>
      <c r="S253" s="2">
        <v>28.9</v>
      </c>
      <c r="T253" s="3">
        <v>0.28999999999999998</v>
      </c>
      <c r="U253" s="2">
        <v>0.16800000000000001</v>
      </c>
      <c r="V253" s="2">
        <v>2.71</v>
      </c>
      <c r="W253" s="2">
        <v>1.9</v>
      </c>
      <c r="X253" s="2">
        <v>1.43</v>
      </c>
      <c r="Y253" s="2">
        <v>47.1</v>
      </c>
      <c r="Z253" s="2">
        <v>0.89</v>
      </c>
      <c r="AA253" s="2">
        <v>32.6</v>
      </c>
      <c r="AB253" s="2">
        <v>0.99</v>
      </c>
      <c r="AC253" s="2">
        <v>51.6</v>
      </c>
      <c r="AD253" s="2">
        <v>29.2</v>
      </c>
      <c r="AE253" s="2">
        <v>22.4</v>
      </c>
      <c r="AF253" s="2">
        <v>0.15</v>
      </c>
      <c r="AG253" s="2"/>
      <c r="AH253" s="3">
        <v>16.8</v>
      </c>
      <c r="AI253" s="2">
        <v>18.5</v>
      </c>
      <c r="AJ253" s="3">
        <v>0.32</v>
      </c>
      <c r="AK253" s="2">
        <v>8.5999999999999993E-2</v>
      </c>
      <c r="AL253" s="5">
        <v>2.71</v>
      </c>
      <c r="AM253" s="5">
        <v>1.85</v>
      </c>
      <c r="AN253" s="5">
        <v>1.37</v>
      </c>
      <c r="AO253" s="5">
        <v>49.4</v>
      </c>
      <c r="AP253" s="5">
        <v>0.98</v>
      </c>
      <c r="AQ253" s="5">
        <v>35</v>
      </c>
      <c r="AR253" s="5">
        <v>0.97</v>
      </c>
      <c r="AS253" s="5">
        <v>51.6</v>
      </c>
      <c r="AT253" s="5">
        <v>29.2</v>
      </c>
      <c r="AU253" s="5">
        <v>22.4</v>
      </c>
      <c r="AV253" s="5">
        <v>0.26</v>
      </c>
      <c r="AX253" s="22">
        <v>8.9</v>
      </c>
      <c r="AY253" s="22">
        <v>9.6999999999999993</v>
      </c>
      <c r="AZ253" s="22">
        <v>0.37</v>
      </c>
      <c r="BA253" s="5">
        <v>3.7999999999999999E-2</v>
      </c>
      <c r="BB253" s="2">
        <v>2.71</v>
      </c>
      <c r="BC253" s="2">
        <v>1.81</v>
      </c>
      <c r="BD253" s="2">
        <v>1.3</v>
      </c>
      <c r="BE253" s="2">
        <v>52</v>
      </c>
      <c r="BF253" s="2">
        <v>1.08</v>
      </c>
      <c r="BG253" s="2">
        <v>39.200000000000003</v>
      </c>
      <c r="BH253" s="2">
        <v>0.98</v>
      </c>
      <c r="BI253" s="2">
        <v>51.6</v>
      </c>
      <c r="BJ253" s="2">
        <v>29.2</v>
      </c>
      <c r="BK253" s="2">
        <v>22.4</v>
      </c>
      <c r="BL253" s="2">
        <v>0.45</v>
      </c>
      <c r="BN253" s="22">
        <v>8.8000000000000007</v>
      </c>
      <c r="BO253" s="22">
        <v>9.1</v>
      </c>
      <c r="BP253" s="22">
        <v>0.4</v>
      </c>
      <c r="BQ253" s="5">
        <v>3.9E-2</v>
      </c>
      <c r="BR253" s="2">
        <v>2.71</v>
      </c>
      <c r="BS253" s="2">
        <v>1.81</v>
      </c>
      <c r="BT253" s="2">
        <v>1.3</v>
      </c>
      <c r="BU253" s="2">
        <v>52.1</v>
      </c>
      <c r="BV253" s="2">
        <v>1.0900000000000001</v>
      </c>
      <c r="BW253" s="2">
        <v>39.299999999999997</v>
      </c>
      <c r="BX253" s="2">
        <v>0.98</v>
      </c>
      <c r="BY253" s="2">
        <v>51.6</v>
      </c>
      <c r="BZ253" s="2">
        <v>29.2</v>
      </c>
      <c r="CA253" s="2">
        <v>22.4</v>
      </c>
      <c r="CB253" s="2">
        <v>0.45</v>
      </c>
      <c r="CC253" s="2"/>
      <c r="CD253" s="2">
        <v>7.2</v>
      </c>
      <c r="CE253" s="2">
        <v>8.1999999999999993</v>
      </c>
      <c r="CF253" s="3">
        <v>0.4</v>
      </c>
      <c r="CG253" s="2">
        <v>3.5000000000000003E-2</v>
      </c>
      <c r="CH253" s="9"/>
    </row>
    <row r="254" spans="1:87" s="5" customFormat="1" ht="11.95" customHeight="1" x14ac:dyDescent="0.3">
      <c r="A254" s="10" t="s">
        <v>327</v>
      </c>
      <c r="B254" s="11">
        <v>18</v>
      </c>
      <c r="C254" s="12">
        <v>7.8</v>
      </c>
      <c r="D254" s="13" t="s">
        <v>410</v>
      </c>
      <c r="E254" s="14" t="s">
        <v>466</v>
      </c>
      <c r="F254" s="15">
        <v>2.75</v>
      </c>
      <c r="G254" s="15">
        <v>2</v>
      </c>
      <c r="H254" s="15">
        <v>1.58</v>
      </c>
      <c r="I254" s="16">
        <v>42.4</v>
      </c>
      <c r="J254" s="15">
        <v>0.74</v>
      </c>
      <c r="K254" s="16">
        <v>26.5</v>
      </c>
      <c r="L254" s="15">
        <v>0.99</v>
      </c>
      <c r="M254" s="16">
        <v>52.3</v>
      </c>
      <c r="N254" s="16">
        <v>29.5</v>
      </c>
      <c r="O254" s="16">
        <v>22.8</v>
      </c>
      <c r="P254" s="15">
        <v>-0.13</v>
      </c>
      <c r="Q254" s="4"/>
      <c r="R254" s="4">
        <v>20.9</v>
      </c>
      <c r="S254" s="2">
        <v>20.9</v>
      </c>
      <c r="T254" s="3">
        <v>0.25</v>
      </c>
      <c r="U254" s="2">
        <v>0.158</v>
      </c>
      <c r="V254" s="2">
        <v>2.75</v>
      </c>
      <c r="W254" s="2">
        <v>1.88</v>
      </c>
      <c r="X254" s="2">
        <v>1.4</v>
      </c>
      <c r="Y254" s="2">
        <v>49</v>
      </c>
      <c r="Z254" s="2">
        <v>0.96</v>
      </c>
      <c r="AA254" s="2">
        <v>34.1</v>
      </c>
      <c r="AB254" s="2">
        <v>0.98</v>
      </c>
      <c r="AC254" s="2">
        <v>52.3</v>
      </c>
      <c r="AD254" s="2">
        <v>29.5</v>
      </c>
      <c r="AE254" s="2">
        <v>22.8</v>
      </c>
      <c r="AF254" s="2">
        <v>0.2</v>
      </c>
      <c r="AG254" s="2"/>
      <c r="AH254" s="3">
        <v>12.3</v>
      </c>
      <c r="AI254" s="2">
        <v>12.9</v>
      </c>
      <c r="AJ254" s="3">
        <v>0.33</v>
      </c>
      <c r="AK254" s="2">
        <v>7.8E-2</v>
      </c>
      <c r="AL254" s="5">
        <v>2.75</v>
      </c>
      <c r="AM254" s="5">
        <v>1.83</v>
      </c>
      <c r="AN254" s="5">
        <v>1.32</v>
      </c>
      <c r="AO254" s="5">
        <v>51.9</v>
      </c>
      <c r="AP254" s="5">
        <v>1.08</v>
      </c>
      <c r="AQ254" s="5">
        <v>38.4</v>
      </c>
      <c r="AR254" s="5">
        <v>0.98</v>
      </c>
      <c r="AS254" s="5">
        <v>52.3</v>
      </c>
      <c r="AT254" s="5">
        <v>29.5</v>
      </c>
      <c r="AU254" s="5">
        <v>22.8</v>
      </c>
      <c r="AV254" s="5">
        <v>0.39</v>
      </c>
      <c r="AX254" s="22">
        <v>6.3</v>
      </c>
      <c r="AY254" s="22">
        <v>7.6</v>
      </c>
      <c r="AZ254" s="22">
        <v>0.35</v>
      </c>
      <c r="BA254" s="5">
        <v>2.8000000000000001E-2</v>
      </c>
      <c r="BB254" s="2">
        <v>2.75</v>
      </c>
      <c r="BC254" s="2">
        <v>1.8</v>
      </c>
      <c r="BD254" s="2">
        <v>1.27</v>
      </c>
      <c r="BE254" s="2">
        <v>53.8</v>
      </c>
      <c r="BF254" s="2">
        <v>1.17</v>
      </c>
      <c r="BG254" s="2">
        <v>41.8</v>
      </c>
      <c r="BH254" s="2">
        <v>0.99</v>
      </c>
      <c r="BI254" s="2">
        <v>52.3</v>
      </c>
      <c r="BJ254" s="2">
        <v>29.5</v>
      </c>
      <c r="BK254" s="2">
        <v>22.8</v>
      </c>
      <c r="BL254" s="2">
        <v>0.54</v>
      </c>
      <c r="BN254" s="22">
        <v>6.5</v>
      </c>
      <c r="BO254" s="22">
        <v>7.4</v>
      </c>
      <c r="BP254" s="22">
        <v>0.41</v>
      </c>
      <c r="BQ254" s="5">
        <v>2.9000000000000001E-2</v>
      </c>
      <c r="BR254" s="2">
        <v>2.75</v>
      </c>
      <c r="BS254" s="2">
        <v>1.8</v>
      </c>
      <c r="BT254" s="2">
        <v>1.26</v>
      </c>
      <c r="BU254" s="2">
        <v>54.2</v>
      </c>
      <c r="BV254" s="2">
        <v>1.18</v>
      </c>
      <c r="BW254" s="2">
        <v>42.5</v>
      </c>
      <c r="BX254" s="2">
        <v>0.99</v>
      </c>
      <c r="BY254" s="2">
        <v>52.3</v>
      </c>
      <c r="BZ254" s="2">
        <v>29.5</v>
      </c>
      <c r="CA254" s="2">
        <v>22.8</v>
      </c>
      <c r="CB254" s="2">
        <v>0.56999999999999995</v>
      </c>
      <c r="CC254" s="2"/>
      <c r="CD254" s="2">
        <v>6.7</v>
      </c>
      <c r="CE254" s="2">
        <v>7.1</v>
      </c>
      <c r="CF254" s="3">
        <v>0.38</v>
      </c>
      <c r="CG254" s="2">
        <v>2.4E-2</v>
      </c>
      <c r="CH254" s="9"/>
    </row>
    <row r="255" spans="1:87" s="5" customFormat="1" ht="11.95" customHeight="1" x14ac:dyDescent="0.3">
      <c r="A255" s="10" t="s">
        <v>328</v>
      </c>
      <c r="B255" s="11">
        <v>18</v>
      </c>
      <c r="C255" s="12">
        <v>9.8000000000000007</v>
      </c>
      <c r="D255" s="13" t="s">
        <v>410</v>
      </c>
      <c r="E255" s="14" t="s">
        <v>466</v>
      </c>
      <c r="F255" s="15">
        <v>2.74</v>
      </c>
      <c r="G255" s="15">
        <v>2.02</v>
      </c>
      <c r="H255" s="15">
        <v>1.61</v>
      </c>
      <c r="I255" s="16">
        <v>41.1</v>
      </c>
      <c r="J255" s="15">
        <v>0.7</v>
      </c>
      <c r="K255" s="16">
        <v>24.9</v>
      </c>
      <c r="L255" s="15">
        <v>0.98</v>
      </c>
      <c r="M255" s="16">
        <v>52.6</v>
      </c>
      <c r="N255" s="16">
        <v>29.5</v>
      </c>
      <c r="O255" s="16">
        <v>23.1</v>
      </c>
      <c r="P255" s="15">
        <v>-0.2</v>
      </c>
      <c r="Q255" s="4"/>
      <c r="R255" s="4">
        <v>22.6</v>
      </c>
      <c r="S255" s="2">
        <v>22.6</v>
      </c>
      <c r="T255" s="3">
        <v>0.26</v>
      </c>
      <c r="U255" s="2">
        <v>0.152</v>
      </c>
      <c r="V255" s="2">
        <v>2.74</v>
      </c>
      <c r="W255" s="2">
        <v>1.86</v>
      </c>
      <c r="X255" s="2">
        <v>1.38</v>
      </c>
      <c r="Y255" s="2">
        <v>49.8</v>
      </c>
      <c r="Z255" s="2">
        <v>0.99</v>
      </c>
      <c r="AA255" s="2">
        <v>35.1</v>
      </c>
      <c r="AB255" s="2">
        <v>0.97</v>
      </c>
      <c r="AC255" s="2">
        <v>52.6</v>
      </c>
      <c r="AD255" s="2">
        <v>29.5</v>
      </c>
      <c r="AE255" s="2">
        <v>23.1</v>
      </c>
      <c r="AF255" s="2">
        <v>0.24</v>
      </c>
      <c r="AG255" s="2"/>
      <c r="AH255" s="3">
        <v>11.4</v>
      </c>
      <c r="AI255" s="2">
        <v>12.4</v>
      </c>
      <c r="AJ255" s="3">
        <v>0.31</v>
      </c>
      <c r="AK255" s="2">
        <v>7.2999999999999995E-2</v>
      </c>
      <c r="AL255" s="5">
        <v>2.74</v>
      </c>
      <c r="AM255" s="5">
        <v>1.82</v>
      </c>
      <c r="AN255" s="5">
        <v>1.3</v>
      </c>
      <c r="AO255" s="5">
        <v>52.7</v>
      </c>
      <c r="AP255" s="5">
        <v>1.1100000000000001</v>
      </c>
      <c r="AQ255" s="5">
        <v>40.299999999999997</v>
      </c>
      <c r="AR255" s="5">
        <v>0.99</v>
      </c>
      <c r="AS255" s="5">
        <v>52.6</v>
      </c>
      <c r="AT255" s="5">
        <v>29.5</v>
      </c>
      <c r="AU255" s="5">
        <v>23.1</v>
      </c>
      <c r="AV255" s="5">
        <v>0.47</v>
      </c>
      <c r="AX255" s="22">
        <v>5.4</v>
      </c>
      <c r="AY255" s="22">
        <v>6.1</v>
      </c>
      <c r="AZ255" s="22">
        <v>0.36</v>
      </c>
      <c r="BA255" s="5">
        <v>2.5999999999999999E-2</v>
      </c>
      <c r="BB255" s="2">
        <v>2.74</v>
      </c>
      <c r="BC255" s="2">
        <v>1.78</v>
      </c>
      <c r="BD255" s="2">
        <v>1.24</v>
      </c>
      <c r="BE255" s="2">
        <v>54.7</v>
      </c>
      <c r="BF255" s="2">
        <v>1.21</v>
      </c>
      <c r="BG255" s="2">
        <v>43.4</v>
      </c>
      <c r="BH255" s="2">
        <v>0.98</v>
      </c>
      <c r="BI255" s="2">
        <v>52.6</v>
      </c>
      <c r="BJ255" s="2">
        <v>29.5</v>
      </c>
      <c r="BK255" s="2">
        <v>23.1</v>
      </c>
      <c r="BL255" s="2">
        <v>0.6</v>
      </c>
      <c r="BN255" s="22">
        <v>5.4</v>
      </c>
      <c r="BO255" s="22">
        <v>5.9</v>
      </c>
      <c r="BP255" s="22">
        <v>0.35</v>
      </c>
      <c r="BQ255" s="5">
        <v>2.7E-2</v>
      </c>
      <c r="BR255" s="2">
        <v>2.74</v>
      </c>
      <c r="BS255" s="2">
        <v>1.78</v>
      </c>
      <c r="BT255" s="2">
        <v>1.23</v>
      </c>
      <c r="BU255" s="2">
        <v>55.1</v>
      </c>
      <c r="BV255" s="2">
        <v>1.22</v>
      </c>
      <c r="BW255" s="2">
        <v>44.1</v>
      </c>
      <c r="BX255" s="2">
        <v>0.99</v>
      </c>
      <c r="BY255" s="2">
        <v>52.6</v>
      </c>
      <c r="BZ255" s="2">
        <v>29.5</v>
      </c>
      <c r="CA255" s="2">
        <v>23.1</v>
      </c>
      <c r="CB255" s="2">
        <v>0.63</v>
      </c>
      <c r="CC255" s="2"/>
      <c r="CD255" s="2">
        <v>4.7</v>
      </c>
      <c r="CE255" s="2">
        <v>5</v>
      </c>
      <c r="CF255" s="3">
        <v>0.4</v>
      </c>
      <c r="CG255" s="2">
        <v>2.1000000000000001E-2</v>
      </c>
      <c r="CH255" s="9"/>
    </row>
    <row r="256" spans="1:87" s="5" customFormat="1" ht="11.95" customHeight="1" x14ac:dyDescent="0.3">
      <c r="A256" s="10" t="s">
        <v>333</v>
      </c>
      <c r="B256" s="11">
        <v>18</v>
      </c>
      <c r="C256" s="12">
        <v>24.8</v>
      </c>
      <c r="D256" s="13" t="s">
        <v>410</v>
      </c>
      <c r="E256" s="14" t="s">
        <v>466</v>
      </c>
      <c r="F256" s="15">
        <v>2.76</v>
      </c>
      <c r="G256" s="15">
        <v>2.06</v>
      </c>
      <c r="H256" s="15">
        <v>1.67</v>
      </c>
      <c r="I256" s="16">
        <v>39.5</v>
      </c>
      <c r="J256" s="15">
        <v>0.65</v>
      </c>
      <c r="K256" s="16">
        <v>23.7</v>
      </c>
      <c r="L256" s="15">
        <v>1</v>
      </c>
      <c r="M256" s="16">
        <v>53.6</v>
      </c>
      <c r="N256" s="16">
        <v>28.1</v>
      </c>
      <c r="O256" s="16">
        <v>25.5</v>
      </c>
      <c r="P256" s="15">
        <v>-0.17</v>
      </c>
      <c r="Q256" s="4"/>
      <c r="R256" s="4"/>
      <c r="S256" s="4"/>
      <c r="T256" s="8"/>
      <c r="BB256" s="5">
        <v>2.76</v>
      </c>
      <c r="BC256" s="5">
        <v>1.8</v>
      </c>
      <c r="BD256" s="5">
        <v>1.29</v>
      </c>
      <c r="BE256" s="5">
        <v>53.3</v>
      </c>
      <c r="BF256" s="5">
        <v>1.1399999999999999</v>
      </c>
      <c r="BG256" s="5">
        <v>39.799999999999997</v>
      </c>
      <c r="BH256" s="5">
        <v>0.96</v>
      </c>
      <c r="BI256" s="5">
        <v>53.6</v>
      </c>
      <c r="BJ256" s="5">
        <v>28.1</v>
      </c>
      <c r="BK256" s="5">
        <v>25.5</v>
      </c>
      <c r="BL256" s="5">
        <v>0.46</v>
      </c>
      <c r="BR256" s="5">
        <v>2.76</v>
      </c>
      <c r="BS256" s="5">
        <v>1.82</v>
      </c>
      <c r="BT256" s="5">
        <v>1.3</v>
      </c>
      <c r="BU256" s="5">
        <v>52.8</v>
      </c>
      <c r="BV256" s="5">
        <v>1.1200000000000001</v>
      </c>
      <c r="BW256" s="5">
        <v>39.799999999999997</v>
      </c>
      <c r="BX256" s="5">
        <v>0.98</v>
      </c>
      <c r="BY256" s="5">
        <v>53.6</v>
      </c>
      <c r="BZ256" s="5">
        <v>28.1</v>
      </c>
      <c r="CA256" s="5">
        <v>25.5</v>
      </c>
      <c r="CB256" s="5">
        <v>0.46</v>
      </c>
      <c r="CH256" s="2">
        <v>0.71</v>
      </c>
      <c r="CI256" s="2">
        <v>1.4E-2</v>
      </c>
    </row>
    <row r="257" spans="1:87" s="5" customFormat="1" ht="11.95" customHeight="1" x14ac:dyDescent="0.3">
      <c r="A257" s="10" t="s">
        <v>359</v>
      </c>
      <c r="B257" s="11">
        <v>19</v>
      </c>
      <c r="C257" s="12">
        <v>23.8</v>
      </c>
      <c r="D257" s="13" t="s">
        <v>410</v>
      </c>
      <c r="E257" s="14" t="s">
        <v>466</v>
      </c>
      <c r="F257" s="15">
        <v>2.74</v>
      </c>
      <c r="G257" s="15">
        <v>2.0699999999999998</v>
      </c>
      <c r="H257" s="15">
        <v>1.7</v>
      </c>
      <c r="I257" s="16">
        <v>37.799999999999997</v>
      </c>
      <c r="J257" s="15">
        <v>0.61</v>
      </c>
      <c r="K257" s="16">
        <v>21.7</v>
      </c>
      <c r="L257" s="15">
        <v>0.98</v>
      </c>
      <c r="M257" s="16">
        <v>47.9</v>
      </c>
      <c r="N257" s="16">
        <v>26.3</v>
      </c>
      <c r="O257" s="16">
        <v>21.6</v>
      </c>
      <c r="P257" s="15">
        <v>-0.21</v>
      </c>
      <c r="Q257" s="4"/>
      <c r="R257" s="4"/>
      <c r="S257" s="4"/>
      <c r="T257" s="8"/>
      <c r="BB257" s="5">
        <v>2.74</v>
      </c>
      <c r="BC257" s="5">
        <v>1.85</v>
      </c>
      <c r="BD257" s="5">
        <v>1.37</v>
      </c>
      <c r="BE257" s="5">
        <v>50.1</v>
      </c>
      <c r="BF257" s="5">
        <v>1.01</v>
      </c>
      <c r="BG257" s="5">
        <v>35.4</v>
      </c>
      <c r="BH257" s="5">
        <v>0.96</v>
      </c>
      <c r="BI257" s="5">
        <v>47.9</v>
      </c>
      <c r="BJ257" s="5">
        <v>26.3</v>
      </c>
      <c r="BK257" s="5">
        <v>21.6</v>
      </c>
      <c r="BL257" s="5">
        <v>0.42</v>
      </c>
      <c r="BR257" s="5">
        <v>2.74</v>
      </c>
      <c r="BS257" s="5">
        <v>1.86</v>
      </c>
      <c r="BT257" s="5">
        <v>1.37</v>
      </c>
      <c r="BU257" s="5">
        <v>50.1</v>
      </c>
      <c r="BV257" s="5">
        <v>1</v>
      </c>
      <c r="BW257" s="5">
        <v>35.9</v>
      </c>
      <c r="BX257" s="5">
        <v>0.98</v>
      </c>
      <c r="BY257" s="5">
        <v>47.9</v>
      </c>
      <c r="BZ257" s="5">
        <v>26.3</v>
      </c>
      <c r="CA257" s="5">
        <v>21.6</v>
      </c>
      <c r="CB257" s="5">
        <v>0.44</v>
      </c>
      <c r="CH257" s="2">
        <v>0.8</v>
      </c>
      <c r="CI257" s="2">
        <v>2.1999999999999999E-2</v>
      </c>
    </row>
    <row r="258" spans="1:87" s="5" customFormat="1" ht="11.95" customHeight="1" x14ac:dyDescent="0.3">
      <c r="A258" s="10" t="s">
        <v>376</v>
      </c>
      <c r="B258" s="11">
        <v>20</v>
      </c>
      <c r="C258" s="12">
        <v>26.4</v>
      </c>
      <c r="D258" s="13" t="s">
        <v>410</v>
      </c>
      <c r="E258" s="14" t="s">
        <v>466</v>
      </c>
      <c r="F258" s="15">
        <v>2.73</v>
      </c>
      <c r="G258" s="15">
        <v>2.04</v>
      </c>
      <c r="H258" s="15">
        <v>1.65</v>
      </c>
      <c r="I258" s="16">
        <v>39.700000000000003</v>
      </c>
      <c r="J258" s="15">
        <v>0.66</v>
      </c>
      <c r="K258" s="16">
        <v>23.6</v>
      </c>
      <c r="L258" s="15">
        <v>0.98</v>
      </c>
      <c r="M258" s="16">
        <v>46.7</v>
      </c>
      <c r="N258" s="16">
        <v>27.1</v>
      </c>
      <c r="O258" s="16">
        <v>19.600000000000001</v>
      </c>
      <c r="P258" s="15">
        <v>-0.18</v>
      </c>
      <c r="Q258" s="4"/>
      <c r="R258" s="4"/>
      <c r="S258" s="4"/>
      <c r="T258" s="8"/>
      <c r="BB258" s="5">
        <v>2.73</v>
      </c>
      <c r="BC258" s="5">
        <v>1.83</v>
      </c>
      <c r="BD258" s="5">
        <v>1.34</v>
      </c>
      <c r="BE258" s="5">
        <v>50.9</v>
      </c>
      <c r="BF258" s="5">
        <v>1.04</v>
      </c>
      <c r="BG258" s="5">
        <v>36.6</v>
      </c>
      <c r="BH258" s="5">
        <v>0.96</v>
      </c>
      <c r="BI258" s="5">
        <v>46.7</v>
      </c>
      <c r="BJ258" s="5">
        <v>27.1</v>
      </c>
      <c r="BK258" s="5">
        <v>19.600000000000001</v>
      </c>
      <c r="BL258" s="5">
        <v>0.48</v>
      </c>
      <c r="BR258" s="5">
        <v>2.73</v>
      </c>
      <c r="BS258" s="5">
        <v>1.83</v>
      </c>
      <c r="BT258" s="5">
        <v>1.32</v>
      </c>
      <c r="BU258" s="5">
        <v>51.5</v>
      </c>
      <c r="BV258" s="5">
        <v>1.06</v>
      </c>
      <c r="BW258" s="5">
        <v>38.4</v>
      </c>
      <c r="BX258" s="5">
        <v>0.99</v>
      </c>
      <c r="BY258" s="5">
        <v>46.7</v>
      </c>
      <c r="BZ258" s="5">
        <v>27.1</v>
      </c>
      <c r="CA258" s="5">
        <v>19.600000000000001</v>
      </c>
      <c r="CB258" s="5">
        <v>0.57999999999999996</v>
      </c>
      <c r="CH258" s="2">
        <v>0.74</v>
      </c>
      <c r="CI258" s="2">
        <v>1.4999999999999999E-2</v>
      </c>
    </row>
    <row r="259" spans="1:87" s="5" customFormat="1" ht="11.95" customHeight="1" x14ac:dyDescent="0.3">
      <c r="A259" s="10" t="s">
        <v>386</v>
      </c>
      <c r="B259" s="11">
        <v>21</v>
      </c>
      <c r="C259" s="12">
        <v>27.8</v>
      </c>
      <c r="D259" s="13" t="s">
        <v>410</v>
      </c>
      <c r="E259" s="14" t="s">
        <v>466</v>
      </c>
      <c r="F259" s="15">
        <v>2.73</v>
      </c>
      <c r="G259" s="15">
        <v>2.0299999999999998</v>
      </c>
      <c r="H259" s="15">
        <v>1.65</v>
      </c>
      <c r="I259" s="16">
        <v>39.5</v>
      </c>
      <c r="J259" s="15">
        <v>0.65</v>
      </c>
      <c r="K259" s="16">
        <v>23.2</v>
      </c>
      <c r="L259" s="15">
        <v>0.97</v>
      </c>
      <c r="M259" s="16">
        <v>52.4</v>
      </c>
      <c r="N259" s="16">
        <v>29.6</v>
      </c>
      <c r="O259" s="16">
        <v>22.8</v>
      </c>
      <c r="P259" s="15">
        <v>-0.28000000000000003</v>
      </c>
      <c r="Q259" s="4"/>
      <c r="R259" s="4"/>
      <c r="S259" s="4"/>
      <c r="T259" s="8"/>
      <c r="BB259" s="5">
        <v>2.73</v>
      </c>
      <c r="BC259" s="5">
        <v>1.81</v>
      </c>
      <c r="BD259" s="5">
        <v>1.3</v>
      </c>
      <c r="BE259" s="5">
        <v>52.4</v>
      </c>
      <c r="BF259" s="5">
        <v>1.1000000000000001</v>
      </c>
      <c r="BG259" s="5">
        <v>39.200000000000003</v>
      </c>
      <c r="BH259" s="5">
        <v>0.97</v>
      </c>
      <c r="BI259" s="5">
        <v>52.4</v>
      </c>
      <c r="BJ259" s="5">
        <v>29.6</v>
      </c>
      <c r="BK259" s="5">
        <v>22.8</v>
      </c>
      <c r="BL259" s="5">
        <v>0.42</v>
      </c>
      <c r="BR259" s="5">
        <v>2.73</v>
      </c>
      <c r="BS259" s="5">
        <v>1.82</v>
      </c>
      <c r="BT259" s="5">
        <v>1.3</v>
      </c>
      <c r="BU259" s="5">
        <v>52.3</v>
      </c>
      <c r="BV259" s="5">
        <v>1.1000000000000001</v>
      </c>
      <c r="BW259" s="5">
        <v>39.6</v>
      </c>
      <c r="BX259" s="5">
        <v>0.99</v>
      </c>
      <c r="BY259" s="5">
        <v>52.4</v>
      </c>
      <c r="BZ259" s="5">
        <v>29.6</v>
      </c>
      <c r="CA259" s="5">
        <v>22.8</v>
      </c>
      <c r="CB259" s="5">
        <v>0.44</v>
      </c>
      <c r="CH259" s="2">
        <v>0.73</v>
      </c>
      <c r="CI259" s="2">
        <v>1.4999999999999999E-2</v>
      </c>
    </row>
    <row r="260" spans="1:87" s="5" customFormat="1" ht="11.95" customHeight="1" x14ac:dyDescent="0.3">
      <c r="A260" s="10" t="s">
        <v>218</v>
      </c>
      <c r="B260" s="10" t="s">
        <v>442</v>
      </c>
      <c r="C260" s="12">
        <v>20.399999999999999</v>
      </c>
      <c r="D260" s="13" t="s">
        <v>410</v>
      </c>
      <c r="E260" s="14" t="s">
        <v>466</v>
      </c>
      <c r="F260" s="15">
        <v>2.72</v>
      </c>
      <c r="G260" s="15">
        <v>2.0299999999999998</v>
      </c>
      <c r="H260" s="15">
        <v>1.63</v>
      </c>
      <c r="I260" s="16">
        <v>39.9</v>
      </c>
      <c r="J260" s="15">
        <v>0.66</v>
      </c>
      <c r="K260" s="16">
        <v>23.9</v>
      </c>
      <c r="L260" s="15">
        <v>0.98</v>
      </c>
      <c r="M260" s="16">
        <v>50.2</v>
      </c>
      <c r="N260" s="16">
        <v>27.5</v>
      </c>
      <c r="O260" s="16">
        <v>22.7</v>
      </c>
      <c r="P260" s="15">
        <v>-0.16</v>
      </c>
      <c r="Q260" s="4"/>
      <c r="R260" s="4"/>
      <c r="S260" s="4"/>
      <c r="T260" s="8"/>
    </row>
    <row r="261" spans="1:87" s="5" customFormat="1" ht="11.95" customHeight="1" x14ac:dyDescent="0.3">
      <c r="A261" s="10" t="s">
        <v>239</v>
      </c>
      <c r="B261" s="10" t="s">
        <v>443</v>
      </c>
      <c r="C261" s="12">
        <v>18.399999999999999</v>
      </c>
      <c r="D261" s="13" t="s">
        <v>410</v>
      </c>
      <c r="E261" s="14" t="s">
        <v>466</v>
      </c>
      <c r="F261" s="15">
        <v>2.72</v>
      </c>
      <c r="G261" s="15">
        <v>2.0699999999999998</v>
      </c>
      <c r="H261" s="15">
        <v>1.7</v>
      </c>
      <c r="I261" s="16">
        <v>37.4</v>
      </c>
      <c r="J261" s="15">
        <v>0.6</v>
      </c>
      <c r="K261" s="16">
        <v>21.7</v>
      </c>
      <c r="L261" s="15">
        <v>0.99</v>
      </c>
      <c r="M261" s="16">
        <v>53.5</v>
      </c>
      <c r="N261" s="16">
        <v>29.8</v>
      </c>
      <c r="O261" s="16">
        <v>23.7</v>
      </c>
      <c r="P261" s="15">
        <v>-0.34</v>
      </c>
      <c r="Q261" s="4"/>
      <c r="R261" s="4"/>
      <c r="S261" s="4"/>
      <c r="T261" s="8"/>
    </row>
    <row r="262" spans="1:87" s="5" customFormat="1" ht="11.95" customHeight="1" x14ac:dyDescent="0.3">
      <c r="A262" s="10" t="s">
        <v>240</v>
      </c>
      <c r="B262" s="10" t="s">
        <v>443</v>
      </c>
      <c r="C262" s="12">
        <v>20.8</v>
      </c>
      <c r="D262" s="13" t="s">
        <v>410</v>
      </c>
      <c r="E262" s="14" t="s">
        <v>466</v>
      </c>
      <c r="F262" s="15">
        <v>2.72</v>
      </c>
      <c r="G262" s="15">
        <v>2.06</v>
      </c>
      <c r="H262" s="15">
        <v>1.67</v>
      </c>
      <c r="I262" s="16">
        <v>38.4</v>
      </c>
      <c r="J262" s="15">
        <v>0.62</v>
      </c>
      <c r="K262" s="16">
        <v>22.7</v>
      </c>
      <c r="L262" s="15">
        <v>0.99</v>
      </c>
      <c r="M262" s="16">
        <v>53.1</v>
      </c>
      <c r="N262" s="16">
        <v>29</v>
      </c>
      <c r="O262" s="16">
        <v>24.1</v>
      </c>
      <c r="P262" s="15">
        <v>-0.26</v>
      </c>
      <c r="Q262" s="4"/>
      <c r="R262" s="4"/>
      <c r="S262" s="4"/>
      <c r="T262" s="8"/>
    </row>
    <row r="263" spans="1:87" s="5" customFormat="1" ht="11.95" customHeight="1" x14ac:dyDescent="0.3">
      <c r="A263" s="10" t="s">
        <v>296</v>
      </c>
      <c r="B263" s="10" t="s">
        <v>447</v>
      </c>
      <c r="C263" s="12">
        <v>15.8</v>
      </c>
      <c r="D263" s="13" t="s">
        <v>410</v>
      </c>
      <c r="E263" s="14" t="s">
        <v>466</v>
      </c>
      <c r="F263" s="15">
        <v>2.72</v>
      </c>
      <c r="G263" s="15">
        <v>2.0499999999999998</v>
      </c>
      <c r="H263" s="15">
        <v>1.66</v>
      </c>
      <c r="I263" s="16">
        <v>38.9</v>
      </c>
      <c r="J263" s="15">
        <v>0.64</v>
      </c>
      <c r="K263" s="16">
        <v>23.1</v>
      </c>
      <c r="L263" s="15">
        <v>0.99</v>
      </c>
      <c r="M263" s="16">
        <v>49</v>
      </c>
      <c r="N263" s="16">
        <v>27.9</v>
      </c>
      <c r="O263" s="16">
        <v>21.1</v>
      </c>
      <c r="P263" s="15">
        <v>-0.23</v>
      </c>
      <c r="Q263" s="4"/>
      <c r="R263" s="4"/>
      <c r="S263" s="4"/>
      <c r="T263" s="8"/>
    </row>
    <row r="264" spans="1:87" s="5" customFormat="1" ht="11.95" customHeight="1" x14ac:dyDescent="0.3">
      <c r="A264" s="10" t="s">
        <v>308</v>
      </c>
      <c r="B264" s="10" t="s">
        <v>448</v>
      </c>
      <c r="C264" s="12">
        <v>14.8</v>
      </c>
      <c r="D264" s="13" t="s">
        <v>410</v>
      </c>
      <c r="E264" s="14" t="s">
        <v>466</v>
      </c>
      <c r="F264" s="15">
        <v>2.75</v>
      </c>
      <c r="G264" s="15">
        <v>2.04</v>
      </c>
      <c r="H264" s="15">
        <v>1.64</v>
      </c>
      <c r="I264" s="16">
        <v>40.4</v>
      </c>
      <c r="J264" s="15">
        <v>0.68</v>
      </c>
      <c r="K264" s="16">
        <v>24.6</v>
      </c>
      <c r="L264" s="15">
        <v>1</v>
      </c>
      <c r="M264" s="16">
        <v>56.7</v>
      </c>
      <c r="N264" s="16">
        <v>30.9</v>
      </c>
      <c r="O264" s="16">
        <v>25.8</v>
      </c>
      <c r="P264" s="15">
        <v>-0.24</v>
      </c>
      <c r="Q264" s="4"/>
      <c r="R264" s="4"/>
      <c r="S264" s="4"/>
      <c r="T264" s="8"/>
    </row>
    <row r="265" spans="1:87" s="5" customFormat="1" ht="11.95" customHeight="1" x14ac:dyDescent="0.3">
      <c r="A265" s="10" t="s">
        <v>348</v>
      </c>
      <c r="B265" s="10" t="s">
        <v>451</v>
      </c>
      <c r="C265" s="12">
        <v>17.8</v>
      </c>
      <c r="D265" s="13" t="s">
        <v>410</v>
      </c>
      <c r="E265" s="14" t="s">
        <v>466</v>
      </c>
      <c r="F265" s="15">
        <v>2.73</v>
      </c>
      <c r="G265" s="15">
        <v>2.0299999999999998</v>
      </c>
      <c r="H265" s="15">
        <v>1.64</v>
      </c>
      <c r="I265" s="16">
        <v>39.799999999999997</v>
      </c>
      <c r="J265" s="15">
        <v>0.66</v>
      </c>
      <c r="K265" s="16">
        <v>23.8</v>
      </c>
      <c r="L265" s="15">
        <v>0.98</v>
      </c>
      <c r="M265" s="16">
        <v>47.4</v>
      </c>
      <c r="N265" s="16">
        <v>27</v>
      </c>
      <c r="O265" s="16">
        <v>20.399999999999999</v>
      </c>
      <c r="P265" s="15">
        <v>-0.16</v>
      </c>
      <c r="Q265" s="4"/>
      <c r="R265" s="4"/>
      <c r="S265" s="4"/>
      <c r="T265" s="8"/>
    </row>
    <row r="266" spans="1:87" s="5" customFormat="1" ht="11.95" customHeight="1" x14ac:dyDescent="0.3">
      <c r="A266" s="10" t="s">
        <v>46</v>
      </c>
      <c r="B266" s="11">
        <v>1</v>
      </c>
      <c r="C266" s="12">
        <v>2.4</v>
      </c>
      <c r="D266" s="13" t="s">
        <v>411</v>
      </c>
      <c r="E266" s="14" t="s">
        <v>458</v>
      </c>
      <c r="F266" s="15">
        <v>2.73</v>
      </c>
      <c r="G266" s="15">
        <v>1.85</v>
      </c>
      <c r="H266" s="15">
        <v>1.37</v>
      </c>
      <c r="I266" s="16">
        <v>49.7</v>
      </c>
      <c r="J266" s="15">
        <v>0.99</v>
      </c>
      <c r="K266" s="16">
        <v>35.200000000000003</v>
      </c>
      <c r="L266" s="15">
        <v>0.97</v>
      </c>
      <c r="M266" s="16">
        <v>50.7</v>
      </c>
      <c r="N266" s="16">
        <v>26.1</v>
      </c>
      <c r="O266" s="16">
        <v>24.6</v>
      </c>
      <c r="P266" s="15">
        <v>0.37</v>
      </c>
      <c r="Q266" s="4"/>
      <c r="R266" s="4">
        <v>12.5</v>
      </c>
      <c r="S266" s="2">
        <v>12.5</v>
      </c>
      <c r="T266" s="3">
        <v>0.34</v>
      </c>
      <c r="U266" s="2">
        <v>5.3999999999999999E-2</v>
      </c>
      <c r="V266" s="2">
        <v>2.73</v>
      </c>
      <c r="W266" s="2">
        <v>1.85</v>
      </c>
      <c r="X266" s="2">
        <v>1.34</v>
      </c>
      <c r="Y266" s="2">
        <v>50.8</v>
      </c>
      <c r="Z266" s="2">
        <v>1.03</v>
      </c>
      <c r="AA266" s="2">
        <v>37.799999999999997</v>
      </c>
      <c r="AB266" s="2">
        <v>1</v>
      </c>
      <c r="AC266" s="2">
        <v>50.7</v>
      </c>
      <c r="AD266" s="2">
        <v>26.1</v>
      </c>
      <c r="AE266" s="2">
        <v>24.6</v>
      </c>
      <c r="AF266" s="2">
        <v>0.48</v>
      </c>
      <c r="AG266" s="2"/>
      <c r="AH266" s="3">
        <v>9.1</v>
      </c>
      <c r="AI266" s="2">
        <v>9.3000000000000007</v>
      </c>
      <c r="AJ266" s="3">
        <v>0.37</v>
      </c>
      <c r="AK266" s="2">
        <v>4.2000000000000003E-2</v>
      </c>
      <c r="AL266" s="5">
        <v>2.73</v>
      </c>
      <c r="AM266" s="5">
        <v>1.82</v>
      </c>
      <c r="AN266" s="5">
        <v>1.3</v>
      </c>
      <c r="AO266" s="5">
        <v>52.4</v>
      </c>
      <c r="AP266" s="5">
        <v>1.1000000000000001</v>
      </c>
      <c r="AQ266" s="5">
        <v>40</v>
      </c>
      <c r="AR266" s="5">
        <v>0.99</v>
      </c>
      <c r="AS266" s="5">
        <v>50.7</v>
      </c>
      <c r="AT266" s="5">
        <v>26.1</v>
      </c>
      <c r="AU266" s="5">
        <v>24.6</v>
      </c>
      <c r="AV266" s="5">
        <v>0.56999999999999995</v>
      </c>
      <c r="AX266" s="22">
        <v>4.8</v>
      </c>
      <c r="AY266" s="22">
        <v>5.3</v>
      </c>
      <c r="AZ266" s="22">
        <v>0.41</v>
      </c>
      <c r="BA266" s="5">
        <v>3.4000000000000002E-2</v>
      </c>
      <c r="BB266" s="2">
        <v>2.73</v>
      </c>
      <c r="BC266" s="2">
        <v>1.81</v>
      </c>
      <c r="BD266" s="2">
        <v>1.28</v>
      </c>
      <c r="BE266" s="2">
        <v>53.1</v>
      </c>
      <c r="BF266" s="2">
        <v>1.1299999999999999</v>
      </c>
      <c r="BG266" s="2">
        <v>41.3</v>
      </c>
      <c r="BH266" s="2">
        <v>1</v>
      </c>
      <c r="BI266" s="2">
        <v>50.7</v>
      </c>
      <c r="BJ266" s="2">
        <v>26.1</v>
      </c>
      <c r="BK266" s="2">
        <v>24.6</v>
      </c>
      <c r="BL266" s="2">
        <v>0.62</v>
      </c>
      <c r="BN266" s="22">
        <v>4.8</v>
      </c>
      <c r="BO266" s="22">
        <v>5</v>
      </c>
      <c r="BP266" s="22">
        <v>0.38</v>
      </c>
      <c r="BQ266" s="5">
        <v>3.4000000000000002E-2</v>
      </c>
      <c r="BR266" s="2">
        <v>2.73</v>
      </c>
      <c r="BS266" s="2">
        <v>1.8</v>
      </c>
      <c r="BT266" s="2">
        <v>1.27</v>
      </c>
      <c r="BU266" s="2">
        <v>53.4</v>
      </c>
      <c r="BV266" s="2">
        <v>1.1399999999999999</v>
      </c>
      <c r="BW266" s="2">
        <v>41.5</v>
      </c>
      <c r="BX266" s="2">
        <v>0.99</v>
      </c>
      <c r="BY266" s="2">
        <v>50.7</v>
      </c>
      <c r="BZ266" s="2">
        <v>26.1</v>
      </c>
      <c r="CA266" s="2">
        <v>24.6</v>
      </c>
      <c r="CB266" s="2">
        <v>0.62</v>
      </c>
      <c r="CC266" s="2"/>
      <c r="CD266" s="2">
        <v>4.9000000000000004</v>
      </c>
      <c r="CE266" s="2">
        <v>5.5</v>
      </c>
      <c r="CF266" s="3">
        <v>0.39</v>
      </c>
      <c r="CG266" s="2">
        <v>2.8000000000000001E-2</v>
      </c>
      <c r="CH266" s="2">
        <v>0.74</v>
      </c>
      <c r="CI266" s="2">
        <v>2.1000000000000001E-2</v>
      </c>
    </row>
    <row r="267" spans="1:87" s="5" customFormat="1" ht="11.95" customHeight="1" x14ac:dyDescent="0.3">
      <c r="A267" s="10" t="s">
        <v>53</v>
      </c>
      <c r="B267" s="11">
        <v>1</v>
      </c>
      <c r="C267" s="12">
        <v>10.4</v>
      </c>
      <c r="D267" s="13" t="s">
        <v>412</v>
      </c>
      <c r="E267" s="14" t="s">
        <v>458</v>
      </c>
      <c r="F267" s="15">
        <v>2.75</v>
      </c>
      <c r="G267" s="15">
        <v>1.84</v>
      </c>
      <c r="H267" s="15">
        <v>1.35</v>
      </c>
      <c r="I267" s="16">
        <v>51</v>
      </c>
      <c r="J267" s="15">
        <v>1.04</v>
      </c>
      <c r="K267" s="16">
        <v>36.799999999999997</v>
      </c>
      <c r="L267" s="15">
        <v>0.97</v>
      </c>
      <c r="M267" s="16">
        <v>51.7</v>
      </c>
      <c r="N267" s="16">
        <v>30.1</v>
      </c>
      <c r="O267" s="16">
        <v>21.6</v>
      </c>
      <c r="P267" s="15">
        <v>0.31</v>
      </c>
      <c r="Q267" s="4"/>
      <c r="R267" s="4">
        <v>9.3000000000000007</v>
      </c>
      <c r="S267" s="2">
        <v>9.3000000000000007</v>
      </c>
      <c r="T267" s="3">
        <v>0.37</v>
      </c>
      <c r="U267" s="2">
        <v>5.1999999999999998E-2</v>
      </c>
      <c r="V267" s="2">
        <v>2.75</v>
      </c>
      <c r="W267" s="2">
        <v>1.83</v>
      </c>
      <c r="X267" s="2">
        <v>1.31</v>
      </c>
      <c r="Y267" s="2">
        <v>52.3</v>
      </c>
      <c r="Z267" s="2">
        <v>1.0900000000000001</v>
      </c>
      <c r="AA267" s="2">
        <v>39.4</v>
      </c>
      <c r="AB267" s="2">
        <v>0.99</v>
      </c>
      <c r="AC267" s="2">
        <v>51.7</v>
      </c>
      <c r="AD267" s="2">
        <v>30.1</v>
      </c>
      <c r="AE267" s="2">
        <v>21.6</v>
      </c>
      <c r="AF267" s="2">
        <v>0.43</v>
      </c>
      <c r="AG267" s="2"/>
      <c r="AH267" s="3">
        <v>8</v>
      </c>
      <c r="AI267" s="2">
        <v>8.5</v>
      </c>
      <c r="AJ267" s="3">
        <v>0.38</v>
      </c>
      <c r="AK267" s="2">
        <v>4.1000000000000002E-2</v>
      </c>
      <c r="AL267" s="5">
        <v>2.75</v>
      </c>
      <c r="AM267" s="5">
        <v>1.81</v>
      </c>
      <c r="AN267" s="5">
        <v>1.28</v>
      </c>
      <c r="AO267" s="5">
        <v>53.4</v>
      </c>
      <c r="AP267" s="5">
        <v>1.1399999999999999</v>
      </c>
      <c r="AQ267" s="5">
        <v>41.1</v>
      </c>
      <c r="AR267" s="5">
        <v>0.99</v>
      </c>
      <c r="AS267" s="5">
        <v>51.7</v>
      </c>
      <c r="AT267" s="5">
        <v>30.1</v>
      </c>
      <c r="AU267" s="5">
        <v>21.6</v>
      </c>
      <c r="AV267" s="5">
        <v>0.51</v>
      </c>
      <c r="AX267" s="22">
        <v>6.1</v>
      </c>
      <c r="AY267" s="22">
        <v>6.4</v>
      </c>
      <c r="AZ267" s="22">
        <v>0.39</v>
      </c>
      <c r="BA267" s="5">
        <v>2.8000000000000001E-2</v>
      </c>
      <c r="BB267" s="2">
        <v>2.75</v>
      </c>
      <c r="BC267" s="2">
        <v>1.8</v>
      </c>
      <c r="BD267" s="2">
        <v>1.27</v>
      </c>
      <c r="BE267" s="2">
        <v>53.8</v>
      </c>
      <c r="BF267" s="2">
        <v>1.17</v>
      </c>
      <c r="BG267" s="2">
        <v>41.8</v>
      </c>
      <c r="BH267" s="2">
        <v>0.99</v>
      </c>
      <c r="BI267" s="2">
        <v>51.7</v>
      </c>
      <c r="BJ267" s="2">
        <v>30.1</v>
      </c>
      <c r="BK267" s="2">
        <v>21.6</v>
      </c>
      <c r="BL267" s="2">
        <v>0.54</v>
      </c>
      <c r="BN267" s="22">
        <v>6</v>
      </c>
      <c r="BO267" s="22">
        <v>6.7</v>
      </c>
      <c r="BP267" s="22">
        <v>0.35</v>
      </c>
      <c r="BQ267" s="5">
        <v>2.7E-2</v>
      </c>
      <c r="BR267" s="2">
        <v>2.75</v>
      </c>
      <c r="BS267" s="2">
        <v>1.8</v>
      </c>
      <c r="BT267" s="2">
        <v>1.26</v>
      </c>
      <c r="BU267" s="2">
        <v>54.2</v>
      </c>
      <c r="BV267" s="2">
        <v>1.18</v>
      </c>
      <c r="BW267" s="2">
        <v>42.8</v>
      </c>
      <c r="BX267" s="2">
        <v>1</v>
      </c>
      <c r="BY267" s="2">
        <v>51.7</v>
      </c>
      <c r="BZ267" s="2">
        <v>30.1</v>
      </c>
      <c r="CA267" s="2">
        <v>21.6</v>
      </c>
      <c r="CB267" s="2">
        <v>0.59</v>
      </c>
      <c r="CC267" s="2"/>
      <c r="CD267" s="2">
        <v>5.2</v>
      </c>
      <c r="CE267" s="2">
        <v>5.4</v>
      </c>
      <c r="CF267" s="3">
        <v>0.38</v>
      </c>
      <c r="CG267" s="2">
        <v>2.4E-2</v>
      </c>
      <c r="CH267" s="9"/>
    </row>
    <row r="268" spans="1:87" s="5" customFormat="1" ht="11.95" customHeight="1" x14ac:dyDescent="0.3">
      <c r="A268" s="10" t="s">
        <v>82</v>
      </c>
      <c r="B268" s="11">
        <v>2</v>
      </c>
      <c r="C268" s="12">
        <v>8.8000000000000007</v>
      </c>
      <c r="D268" s="13" t="s">
        <v>412</v>
      </c>
      <c r="E268" s="14" t="s">
        <v>458</v>
      </c>
      <c r="F268" s="15">
        <v>2.73</v>
      </c>
      <c r="G268" s="15">
        <v>1.84</v>
      </c>
      <c r="H268" s="15">
        <v>1.33</v>
      </c>
      <c r="I268" s="16">
        <v>51.3</v>
      </c>
      <c r="J268" s="15">
        <v>1.05</v>
      </c>
      <c r="K268" s="16">
        <v>38.5</v>
      </c>
      <c r="L268" s="15">
        <v>1</v>
      </c>
      <c r="M268" s="16">
        <v>50.5</v>
      </c>
      <c r="N268" s="16">
        <v>27.7</v>
      </c>
      <c r="O268" s="16">
        <v>22.8</v>
      </c>
      <c r="P268" s="15">
        <v>0.48</v>
      </c>
      <c r="Q268" s="4"/>
      <c r="R268" s="4">
        <v>7.8</v>
      </c>
      <c r="S268" s="2">
        <v>7.8</v>
      </c>
      <c r="T268" s="3">
        <v>0.36</v>
      </c>
      <c r="U268" s="2">
        <v>3.9E-2</v>
      </c>
      <c r="V268" s="2">
        <v>2.73</v>
      </c>
      <c r="W268" s="2">
        <v>1.82</v>
      </c>
      <c r="X268" s="2">
        <v>1.31</v>
      </c>
      <c r="Y268" s="2">
        <v>52</v>
      </c>
      <c r="Z268" s="2">
        <v>1.08</v>
      </c>
      <c r="AA268" s="2">
        <v>38.799999999999997</v>
      </c>
      <c r="AB268" s="2">
        <v>0.98</v>
      </c>
      <c r="AC268" s="2">
        <v>50.5</v>
      </c>
      <c r="AD268" s="2">
        <v>27.7</v>
      </c>
      <c r="AE268" s="2">
        <v>22.8</v>
      </c>
      <c r="AF268" s="2">
        <v>0.49</v>
      </c>
      <c r="AG268" s="2"/>
      <c r="AH268" s="3">
        <v>8.1999999999999993</v>
      </c>
      <c r="AI268" s="2">
        <v>9.1</v>
      </c>
      <c r="AJ268" s="3">
        <v>0.42</v>
      </c>
      <c r="AK268" s="2">
        <v>0.04</v>
      </c>
      <c r="AL268" s="5">
        <v>2.73</v>
      </c>
      <c r="AM268" s="5">
        <v>1.81</v>
      </c>
      <c r="AN268" s="5">
        <v>1.3</v>
      </c>
      <c r="AO268" s="5">
        <v>52.4</v>
      </c>
      <c r="AP268" s="5">
        <v>1.1000000000000001</v>
      </c>
      <c r="AQ268" s="5">
        <v>39.200000000000003</v>
      </c>
      <c r="AR268" s="5">
        <v>0.97</v>
      </c>
      <c r="AS268" s="5">
        <v>50.5</v>
      </c>
      <c r="AT268" s="5">
        <v>27.7</v>
      </c>
      <c r="AU268" s="5">
        <v>22.8</v>
      </c>
      <c r="AV268" s="5">
        <v>0.5</v>
      </c>
      <c r="AX268" s="22">
        <v>5.5</v>
      </c>
      <c r="AY268" s="22">
        <v>5.7</v>
      </c>
      <c r="AZ268" s="22">
        <v>0.39</v>
      </c>
      <c r="BA268" s="5">
        <v>2.7E-2</v>
      </c>
      <c r="BB268" s="2">
        <v>2.73</v>
      </c>
      <c r="BC268" s="2">
        <v>1.82</v>
      </c>
      <c r="BD268" s="2">
        <v>1.3</v>
      </c>
      <c r="BE268" s="2">
        <v>52.4</v>
      </c>
      <c r="BF268" s="2">
        <v>1.1000000000000001</v>
      </c>
      <c r="BG268" s="2">
        <v>40.1</v>
      </c>
      <c r="BH268" s="2">
        <v>0.99</v>
      </c>
      <c r="BI268" s="2">
        <v>50.5</v>
      </c>
      <c r="BJ268" s="2">
        <v>27.7</v>
      </c>
      <c r="BK268" s="2">
        <v>22.8</v>
      </c>
      <c r="BL268" s="2">
        <v>0.54</v>
      </c>
      <c r="BN268" s="22">
        <v>5.6</v>
      </c>
      <c r="BO268" s="22">
        <v>5.7</v>
      </c>
      <c r="BP268" s="22">
        <v>0.43</v>
      </c>
      <c r="BQ268" s="5">
        <v>2.7E-2</v>
      </c>
      <c r="BR268" s="2">
        <v>2.73</v>
      </c>
      <c r="BS268" s="2">
        <v>1.81</v>
      </c>
      <c r="BT268" s="2">
        <v>1.29</v>
      </c>
      <c r="BU268" s="2">
        <v>52.6</v>
      </c>
      <c r="BV268" s="2">
        <v>1.1100000000000001</v>
      </c>
      <c r="BW268" s="2">
        <v>39.700000000000003</v>
      </c>
      <c r="BX268" s="2">
        <v>0.98</v>
      </c>
      <c r="BY268" s="2">
        <v>50.5</v>
      </c>
      <c r="BZ268" s="2">
        <v>27.7</v>
      </c>
      <c r="CA268" s="2">
        <v>22.8</v>
      </c>
      <c r="CB268" s="2">
        <v>0.53</v>
      </c>
      <c r="CC268" s="2"/>
      <c r="CD268" s="2">
        <v>5.8</v>
      </c>
      <c r="CE268" s="2">
        <v>6.2</v>
      </c>
      <c r="CF268" s="3">
        <v>0.37</v>
      </c>
      <c r="CG268" s="2">
        <v>0.03</v>
      </c>
      <c r="CH268" s="2">
        <v>0.84</v>
      </c>
      <c r="CI268" s="2">
        <v>1.4E-2</v>
      </c>
    </row>
    <row r="269" spans="1:87" s="5" customFormat="1" ht="11.95" customHeight="1" x14ac:dyDescent="0.3">
      <c r="A269" s="10" t="s">
        <v>88</v>
      </c>
      <c r="B269" s="11">
        <v>2</v>
      </c>
      <c r="C269" s="12">
        <v>13.4</v>
      </c>
      <c r="D269" s="13" t="s">
        <v>412</v>
      </c>
      <c r="E269" s="14" t="s">
        <v>458</v>
      </c>
      <c r="F269" s="15">
        <v>2.75</v>
      </c>
      <c r="G269" s="15">
        <v>1.87</v>
      </c>
      <c r="H269" s="15">
        <v>1.36</v>
      </c>
      <c r="I269" s="16">
        <v>50.4</v>
      </c>
      <c r="J269" s="15">
        <v>1.02</v>
      </c>
      <c r="K269" s="16">
        <v>36.9</v>
      </c>
      <c r="L269" s="15">
        <v>1</v>
      </c>
      <c r="M269" s="16">
        <v>48.8</v>
      </c>
      <c r="N269" s="16">
        <v>29.6</v>
      </c>
      <c r="O269" s="16">
        <v>19.2</v>
      </c>
      <c r="P269" s="15">
        <v>0.38</v>
      </c>
      <c r="Q269" s="4"/>
      <c r="R269" s="4">
        <v>10.3</v>
      </c>
      <c r="S269" s="2">
        <v>10.3</v>
      </c>
      <c r="T269" s="3">
        <v>0.41</v>
      </c>
      <c r="U269" s="2">
        <v>0.05</v>
      </c>
      <c r="V269" s="2">
        <v>2.75</v>
      </c>
      <c r="W269" s="2">
        <v>1.82</v>
      </c>
      <c r="X269" s="2">
        <v>1.31</v>
      </c>
      <c r="Y269" s="2">
        <v>52.5</v>
      </c>
      <c r="Z269" s="2">
        <v>1.1000000000000001</v>
      </c>
      <c r="AA269" s="2">
        <v>39.299999999999997</v>
      </c>
      <c r="AB269" s="2">
        <v>0.98</v>
      </c>
      <c r="AC269" s="2">
        <v>48.8</v>
      </c>
      <c r="AD269" s="2">
        <v>29.6</v>
      </c>
      <c r="AE269" s="2">
        <v>19.2</v>
      </c>
      <c r="AF269" s="2">
        <v>0.51</v>
      </c>
      <c r="AG269" s="2"/>
      <c r="AH269" s="3">
        <v>7.1</v>
      </c>
      <c r="AI269" s="2">
        <v>7.7</v>
      </c>
      <c r="AJ269" s="3">
        <v>0.39</v>
      </c>
      <c r="AK269" s="2">
        <v>3.7999999999999999E-2</v>
      </c>
      <c r="AL269" s="5">
        <v>2.75</v>
      </c>
      <c r="AM269" s="5">
        <v>1.82</v>
      </c>
      <c r="AN269" s="5">
        <v>1.3</v>
      </c>
      <c r="AO269" s="5">
        <v>52.7</v>
      </c>
      <c r="AP269" s="5">
        <v>1.1100000000000001</v>
      </c>
      <c r="AQ269" s="5">
        <v>39.799999999999997</v>
      </c>
      <c r="AR269" s="5">
        <v>0.98</v>
      </c>
      <c r="AS269" s="5">
        <v>48.8</v>
      </c>
      <c r="AT269" s="5">
        <v>29.6</v>
      </c>
      <c r="AU269" s="5">
        <v>19.2</v>
      </c>
      <c r="AV269" s="5">
        <v>0.53</v>
      </c>
      <c r="AX269" s="22">
        <v>4.2</v>
      </c>
      <c r="AY269" s="22">
        <v>4.3</v>
      </c>
      <c r="AZ269" s="22">
        <v>0.37</v>
      </c>
      <c r="BA269" s="5">
        <v>2.4E-2</v>
      </c>
      <c r="BB269" s="2">
        <v>2.75</v>
      </c>
      <c r="BC269" s="2">
        <v>1.8</v>
      </c>
      <c r="BD269" s="2">
        <v>1.27</v>
      </c>
      <c r="BE269" s="2">
        <v>53.9</v>
      </c>
      <c r="BF269" s="2">
        <v>1.17</v>
      </c>
      <c r="BG269" s="2">
        <v>42</v>
      </c>
      <c r="BH269" s="2">
        <v>0.99</v>
      </c>
      <c r="BI269" s="2">
        <v>48.8</v>
      </c>
      <c r="BJ269" s="2">
        <v>29.6</v>
      </c>
      <c r="BK269" s="2">
        <v>19.2</v>
      </c>
      <c r="BL269" s="2">
        <v>0.65</v>
      </c>
      <c r="BN269" s="22">
        <v>4.0999999999999996</v>
      </c>
      <c r="BO269" s="22">
        <v>4.3</v>
      </c>
      <c r="BP269" s="22">
        <v>0.43</v>
      </c>
      <c r="BQ269" s="5">
        <v>2.5999999999999999E-2</v>
      </c>
      <c r="BR269" s="2">
        <v>2.75</v>
      </c>
      <c r="BS269" s="2">
        <v>1.8</v>
      </c>
      <c r="BT269" s="2">
        <v>1.26</v>
      </c>
      <c r="BU269" s="2">
        <v>54.1</v>
      </c>
      <c r="BV269" s="2">
        <v>1.18</v>
      </c>
      <c r="BW269" s="2">
        <v>42.3</v>
      </c>
      <c r="BX269" s="2">
        <v>0.99</v>
      </c>
      <c r="BY269" s="2">
        <v>48.8</v>
      </c>
      <c r="BZ269" s="2">
        <v>29.6</v>
      </c>
      <c r="CA269" s="2">
        <v>19.2</v>
      </c>
      <c r="CB269" s="2">
        <v>0.66</v>
      </c>
      <c r="CC269" s="2"/>
      <c r="CD269" s="2">
        <v>3.7</v>
      </c>
      <c r="CE269" s="2">
        <v>4</v>
      </c>
      <c r="CF269" s="3">
        <v>0.35</v>
      </c>
      <c r="CG269" s="2">
        <v>2.7E-2</v>
      </c>
      <c r="CH269" s="2">
        <v>0.8</v>
      </c>
      <c r="CI269" s="2">
        <v>1.9E-2</v>
      </c>
    </row>
    <row r="270" spans="1:87" s="5" customFormat="1" ht="11.95" customHeight="1" x14ac:dyDescent="0.3">
      <c r="A270" s="10" t="s">
        <v>90</v>
      </c>
      <c r="B270" s="11">
        <v>2</v>
      </c>
      <c r="C270" s="12">
        <v>14.4</v>
      </c>
      <c r="D270" s="13" t="s">
        <v>412</v>
      </c>
      <c r="E270" s="14" t="s">
        <v>458</v>
      </c>
      <c r="F270" s="15">
        <v>2.74</v>
      </c>
      <c r="G270" s="15">
        <v>1.87</v>
      </c>
      <c r="H270" s="15">
        <v>1.39</v>
      </c>
      <c r="I270" s="16">
        <v>49.3</v>
      </c>
      <c r="J270" s="15">
        <v>0.97</v>
      </c>
      <c r="K270" s="16">
        <v>34.4</v>
      </c>
      <c r="L270" s="15">
        <v>0.97</v>
      </c>
      <c r="M270" s="16">
        <v>47.3</v>
      </c>
      <c r="N270" s="16">
        <v>28.7</v>
      </c>
      <c r="O270" s="16">
        <v>18.600000000000001</v>
      </c>
      <c r="P270" s="15">
        <v>0.31</v>
      </c>
      <c r="Q270" s="4"/>
      <c r="R270" s="4">
        <v>12.3</v>
      </c>
      <c r="S270" s="2">
        <v>12.3</v>
      </c>
      <c r="T270" s="3">
        <v>0.35</v>
      </c>
      <c r="U270" s="2">
        <v>5.3999999999999999E-2</v>
      </c>
      <c r="V270" s="2">
        <v>2.74</v>
      </c>
      <c r="W270" s="2">
        <v>1.86</v>
      </c>
      <c r="X270" s="2">
        <v>1.36</v>
      </c>
      <c r="Y270" s="2">
        <v>50.3</v>
      </c>
      <c r="Z270" s="2">
        <v>1.01</v>
      </c>
      <c r="AA270" s="2">
        <v>36.5</v>
      </c>
      <c r="AB270" s="2">
        <v>0.99</v>
      </c>
      <c r="AC270" s="2">
        <v>47.3</v>
      </c>
      <c r="AD270" s="2">
        <v>28.7</v>
      </c>
      <c r="AE270" s="2">
        <v>18.600000000000001</v>
      </c>
      <c r="AF270" s="2">
        <v>0.42</v>
      </c>
      <c r="AG270" s="2"/>
      <c r="AH270" s="3">
        <v>8.3000000000000007</v>
      </c>
      <c r="AI270" s="2">
        <v>9.9</v>
      </c>
      <c r="AJ270" s="3">
        <v>0.35</v>
      </c>
      <c r="AK270" s="2">
        <v>4.2000000000000003E-2</v>
      </c>
      <c r="AL270" s="5">
        <v>2.74</v>
      </c>
      <c r="AM270" s="5">
        <v>1.85</v>
      </c>
      <c r="AN270" s="5">
        <v>1.36</v>
      </c>
      <c r="AO270" s="5">
        <v>50.4</v>
      </c>
      <c r="AP270" s="5">
        <v>1.01</v>
      </c>
      <c r="AQ270" s="5">
        <v>36</v>
      </c>
      <c r="AR270" s="5">
        <v>0.97</v>
      </c>
      <c r="AS270" s="5">
        <v>47.3</v>
      </c>
      <c r="AT270" s="5">
        <v>28.7</v>
      </c>
      <c r="AU270" s="5">
        <v>18.600000000000001</v>
      </c>
      <c r="AV270" s="5">
        <v>0.39</v>
      </c>
      <c r="AX270" s="22">
        <v>5.3</v>
      </c>
      <c r="AY270" s="22">
        <v>6.3</v>
      </c>
      <c r="AZ270" s="22">
        <v>0.41</v>
      </c>
      <c r="BA270" s="5">
        <v>3.4000000000000002E-2</v>
      </c>
      <c r="BB270" s="2">
        <v>2.74</v>
      </c>
      <c r="BC270" s="2">
        <v>1.82</v>
      </c>
      <c r="BD270" s="2">
        <v>1.32</v>
      </c>
      <c r="BE270" s="2">
        <v>51.8</v>
      </c>
      <c r="BF270" s="2">
        <v>1.08</v>
      </c>
      <c r="BG270" s="2">
        <v>37.9</v>
      </c>
      <c r="BH270" s="2">
        <v>0.97</v>
      </c>
      <c r="BI270" s="2">
        <v>47.3</v>
      </c>
      <c r="BJ270" s="2">
        <v>28.7</v>
      </c>
      <c r="BK270" s="2">
        <v>18.600000000000001</v>
      </c>
      <c r="BL270" s="2">
        <v>0.49</v>
      </c>
      <c r="BN270" s="22">
        <v>5.2</v>
      </c>
      <c r="BO270" s="22">
        <v>5.9</v>
      </c>
      <c r="BP270" s="22">
        <v>0.37</v>
      </c>
      <c r="BQ270" s="5">
        <v>3.4000000000000002E-2</v>
      </c>
      <c r="BR270" s="2">
        <v>2.74</v>
      </c>
      <c r="BS270" s="2">
        <v>1.85</v>
      </c>
      <c r="BT270" s="2">
        <v>1.35</v>
      </c>
      <c r="BU270" s="2">
        <v>50.8</v>
      </c>
      <c r="BV270" s="2">
        <v>1.03</v>
      </c>
      <c r="BW270" s="2">
        <v>37.4</v>
      </c>
      <c r="BX270" s="2">
        <v>0.99</v>
      </c>
      <c r="BY270" s="2">
        <v>47.3</v>
      </c>
      <c r="BZ270" s="2">
        <v>28.7</v>
      </c>
      <c r="CA270" s="2">
        <v>18.600000000000001</v>
      </c>
      <c r="CB270" s="2">
        <v>0.47</v>
      </c>
      <c r="CC270" s="2"/>
      <c r="CD270" s="2">
        <v>5.8</v>
      </c>
      <c r="CE270" s="2">
        <v>5.9</v>
      </c>
      <c r="CF270" s="3">
        <v>0.36</v>
      </c>
      <c r="CG270" s="2">
        <v>0.03</v>
      </c>
      <c r="CH270" s="2">
        <v>0.85</v>
      </c>
      <c r="CI270" s="2">
        <v>1.6E-2</v>
      </c>
    </row>
    <row r="271" spans="1:87" s="5" customFormat="1" ht="11.95" customHeight="1" x14ac:dyDescent="0.3">
      <c r="A271" s="10" t="s">
        <v>151</v>
      </c>
      <c r="B271" s="11">
        <v>5</v>
      </c>
      <c r="C271" s="12">
        <v>16.8</v>
      </c>
      <c r="D271" s="13" t="s">
        <v>412</v>
      </c>
      <c r="E271" s="14" t="s">
        <v>458</v>
      </c>
      <c r="F271" s="15">
        <v>2.74</v>
      </c>
      <c r="G271" s="15">
        <v>1.85</v>
      </c>
      <c r="H271" s="15">
        <v>1.35</v>
      </c>
      <c r="I271" s="16">
        <v>50.6</v>
      </c>
      <c r="J271" s="15">
        <v>1.02</v>
      </c>
      <c r="K271" s="16">
        <v>37</v>
      </c>
      <c r="L271" s="15">
        <v>0.99</v>
      </c>
      <c r="M271" s="16">
        <v>49.7</v>
      </c>
      <c r="N271" s="16">
        <v>29.1</v>
      </c>
      <c r="O271" s="16">
        <v>20.6</v>
      </c>
      <c r="P271" s="15">
        <v>0.38</v>
      </c>
      <c r="Q271" s="4"/>
      <c r="R271" s="4">
        <v>8.8000000000000007</v>
      </c>
      <c r="S271" s="2">
        <v>8.8000000000000007</v>
      </c>
      <c r="T271" s="3">
        <v>0.37</v>
      </c>
      <c r="U271" s="2">
        <v>4.9000000000000002E-2</v>
      </c>
      <c r="V271" s="2">
        <v>2.74</v>
      </c>
      <c r="W271" s="2">
        <v>1.83</v>
      </c>
      <c r="X271" s="2">
        <v>1.32</v>
      </c>
      <c r="Y271" s="2">
        <v>51.7</v>
      </c>
      <c r="Z271" s="2">
        <v>1.07</v>
      </c>
      <c r="AA271" s="2">
        <v>38.4</v>
      </c>
      <c r="AB271" s="2">
        <v>0.98</v>
      </c>
      <c r="AC271" s="2">
        <v>49.7</v>
      </c>
      <c r="AD271" s="2">
        <v>29.1</v>
      </c>
      <c r="AE271" s="2">
        <v>20.6</v>
      </c>
      <c r="AF271" s="2">
        <v>0.45</v>
      </c>
      <c r="AG271" s="2"/>
      <c r="AH271" s="3">
        <v>8.6</v>
      </c>
      <c r="AI271" s="2">
        <v>9.1999999999999993</v>
      </c>
      <c r="AJ271" s="3">
        <v>0.42</v>
      </c>
      <c r="AK271" s="2">
        <v>4.2000000000000003E-2</v>
      </c>
      <c r="AL271" s="5">
        <v>2.74</v>
      </c>
      <c r="AM271" s="5">
        <v>1.81</v>
      </c>
      <c r="AN271" s="5">
        <v>1.3</v>
      </c>
      <c r="AO271" s="5">
        <v>52.5</v>
      </c>
      <c r="AP271" s="5">
        <v>1.1100000000000001</v>
      </c>
      <c r="AQ271" s="5">
        <v>39.200000000000003</v>
      </c>
      <c r="AR271" s="5">
        <v>0.97</v>
      </c>
      <c r="AS271" s="5">
        <v>49.7</v>
      </c>
      <c r="AT271" s="5">
        <v>29.1</v>
      </c>
      <c r="AU271" s="5">
        <v>20.6</v>
      </c>
      <c r="AV271" s="5">
        <v>0.49</v>
      </c>
      <c r="AX271" s="22">
        <v>5.8</v>
      </c>
      <c r="AY271" s="22">
        <v>6</v>
      </c>
      <c r="AZ271" s="22">
        <v>0.4</v>
      </c>
      <c r="BA271" s="5">
        <v>2.8000000000000001E-2</v>
      </c>
      <c r="BB271" s="2">
        <v>2.74</v>
      </c>
      <c r="BC271" s="2">
        <v>1.79</v>
      </c>
      <c r="BD271" s="2">
        <v>1.27</v>
      </c>
      <c r="BE271" s="2">
        <v>53.6</v>
      </c>
      <c r="BF271" s="2">
        <v>1.1499999999999999</v>
      </c>
      <c r="BG271" s="2">
        <v>40.700000000000003</v>
      </c>
      <c r="BH271" s="2">
        <v>0.97</v>
      </c>
      <c r="BI271" s="2">
        <v>49.7</v>
      </c>
      <c r="BJ271" s="2">
        <v>29.1</v>
      </c>
      <c r="BK271" s="2">
        <v>20.6</v>
      </c>
      <c r="BL271" s="2">
        <v>0.56000000000000005</v>
      </c>
      <c r="BN271" s="22">
        <v>5.7</v>
      </c>
      <c r="BO271" s="22">
        <v>6.1</v>
      </c>
      <c r="BP271" s="22">
        <v>0.37</v>
      </c>
      <c r="BQ271" s="5">
        <v>2.8000000000000001E-2</v>
      </c>
      <c r="BR271" s="2">
        <v>2.74</v>
      </c>
      <c r="BS271" s="2">
        <v>1.8</v>
      </c>
      <c r="BT271" s="2">
        <v>1.27</v>
      </c>
      <c r="BU271" s="2">
        <v>53.6</v>
      </c>
      <c r="BV271" s="2">
        <v>1.1599999999999999</v>
      </c>
      <c r="BW271" s="2">
        <v>41.7</v>
      </c>
      <c r="BX271" s="2">
        <v>0.99</v>
      </c>
      <c r="BY271" s="2">
        <v>49.7</v>
      </c>
      <c r="BZ271" s="2">
        <v>29.1</v>
      </c>
      <c r="CA271" s="2">
        <v>20.6</v>
      </c>
      <c r="CB271" s="2">
        <v>0.61</v>
      </c>
      <c r="CC271" s="2"/>
      <c r="CD271" s="2">
        <v>4.9000000000000004</v>
      </c>
      <c r="CE271" s="2">
        <v>5.2</v>
      </c>
      <c r="CF271" s="3">
        <v>0.39</v>
      </c>
      <c r="CG271" s="2">
        <v>2.4E-2</v>
      </c>
      <c r="CH271" s="2">
        <v>0.78</v>
      </c>
      <c r="CI271" s="2">
        <v>2.1999999999999999E-2</v>
      </c>
    </row>
    <row r="272" spans="1:87" s="5" customFormat="1" ht="11.95" customHeight="1" x14ac:dyDescent="0.3">
      <c r="A272" s="10" t="s">
        <v>243</v>
      </c>
      <c r="B272" s="11">
        <v>11</v>
      </c>
      <c r="C272" s="12">
        <v>33.4</v>
      </c>
      <c r="D272" s="13" t="s">
        <v>412</v>
      </c>
      <c r="E272" s="14" t="s">
        <v>458</v>
      </c>
      <c r="F272" s="15">
        <v>2.74</v>
      </c>
      <c r="G272" s="15">
        <v>1.84</v>
      </c>
      <c r="H272" s="15">
        <v>1.35</v>
      </c>
      <c r="I272" s="16">
        <v>50.9</v>
      </c>
      <c r="J272" s="15">
        <v>1.04</v>
      </c>
      <c r="K272" s="16">
        <v>37.1</v>
      </c>
      <c r="L272" s="15">
        <v>0.98</v>
      </c>
      <c r="M272" s="16">
        <v>50.6</v>
      </c>
      <c r="N272" s="16">
        <v>28</v>
      </c>
      <c r="O272" s="16">
        <v>22.6</v>
      </c>
      <c r="P272" s="15">
        <v>0.4</v>
      </c>
      <c r="Q272" s="4"/>
      <c r="R272" s="4"/>
      <c r="S272" s="4"/>
      <c r="T272" s="8"/>
      <c r="BB272" s="5">
        <v>2.74</v>
      </c>
      <c r="BC272" s="5">
        <v>1.79</v>
      </c>
      <c r="BD272" s="5">
        <v>1.27</v>
      </c>
      <c r="BE272" s="5">
        <v>53.7</v>
      </c>
      <c r="BF272" s="5">
        <v>1.1599999999999999</v>
      </c>
      <c r="BG272" s="5">
        <v>41.2</v>
      </c>
      <c r="BH272" s="5">
        <v>0.97</v>
      </c>
      <c r="BI272" s="5">
        <v>50.6</v>
      </c>
      <c r="BJ272" s="5">
        <v>28</v>
      </c>
      <c r="BK272" s="5">
        <v>22.6</v>
      </c>
      <c r="BL272" s="5">
        <v>0.57999999999999996</v>
      </c>
      <c r="BR272" s="5">
        <v>2.74</v>
      </c>
      <c r="BS272" s="5">
        <v>1.8</v>
      </c>
      <c r="BT272" s="5">
        <v>1.26</v>
      </c>
      <c r="BU272" s="5">
        <v>53.9</v>
      </c>
      <c r="BV272" s="5">
        <v>1.17</v>
      </c>
      <c r="BW272" s="5">
        <v>42.2</v>
      </c>
      <c r="BX272" s="5">
        <v>0.99</v>
      </c>
      <c r="BY272" s="5">
        <v>50.6</v>
      </c>
      <c r="BZ272" s="5">
        <v>28</v>
      </c>
      <c r="CA272" s="5">
        <v>22.6</v>
      </c>
      <c r="CB272" s="5">
        <v>0.63</v>
      </c>
      <c r="CH272" s="2">
        <v>0.74</v>
      </c>
      <c r="CI272" s="2">
        <v>1.4999999999999999E-2</v>
      </c>
    </row>
    <row r="273" spans="1:87" s="5" customFormat="1" ht="11.95" customHeight="1" x14ac:dyDescent="0.3">
      <c r="A273" s="10" t="s">
        <v>48</v>
      </c>
      <c r="B273" s="10" t="s">
        <v>429</v>
      </c>
      <c r="C273" s="12">
        <v>5.8</v>
      </c>
      <c r="D273" s="13" t="s">
        <v>412</v>
      </c>
      <c r="E273" s="14" t="s">
        <v>458</v>
      </c>
      <c r="F273" s="15">
        <v>2.75</v>
      </c>
      <c r="G273" s="15">
        <v>1.81</v>
      </c>
      <c r="H273" s="15">
        <v>1.28</v>
      </c>
      <c r="I273" s="16">
        <v>53.4</v>
      </c>
      <c r="J273" s="15">
        <v>1.1499999999999999</v>
      </c>
      <c r="K273" s="16">
        <v>41.3</v>
      </c>
      <c r="L273" s="15">
        <v>0.99</v>
      </c>
      <c r="M273" s="16">
        <v>54.9</v>
      </c>
      <c r="N273" s="16">
        <v>31.4</v>
      </c>
      <c r="O273" s="16">
        <v>23.5</v>
      </c>
      <c r="P273" s="15">
        <v>0.42</v>
      </c>
      <c r="Q273" s="4"/>
      <c r="R273" s="4"/>
      <c r="S273" s="4"/>
      <c r="T273" s="8"/>
    </row>
    <row r="274" spans="1:87" s="5" customFormat="1" ht="11.95" customHeight="1" x14ac:dyDescent="0.3">
      <c r="A274" s="10" t="s">
        <v>83</v>
      </c>
      <c r="B274" s="10" t="s">
        <v>431</v>
      </c>
      <c r="C274" s="12">
        <v>9.8000000000000007</v>
      </c>
      <c r="D274" s="13" t="s">
        <v>412</v>
      </c>
      <c r="E274" s="14" t="s">
        <v>458</v>
      </c>
      <c r="F274" s="15">
        <v>2.74</v>
      </c>
      <c r="G274" s="15">
        <v>1.84</v>
      </c>
      <c r="H274" s="15">
        <v>1.34</v>
      </c>
      <c r="I274" s="16">
        <v>51.2</v>
      </c>
      <c r="J274" s="15">
        <v>1.05</v>
      </c>
      <c r="K274" s="16">
        <v>37.6</v>
      </c>
      <c r="L274" s="15">
        <v>0.98</v>
      </c>
      <c r="M274" s="16">
        <v>50.2</v>
      </c>
      <c r="N274" s="16">
        <v>28.1</v>
      </c>
      <c r="O274" s="16">
        <v>22.1</v>
      </c>
      <c r="P274" s="15">
        <v>0.43</v>
      </c>
      <c r="Q274" s="4"/>
      <c r="R274" s="4"/>
      <c r="S274" s="4"/>
      <c r="T274" s="8"/>
    </row>
    <row r="275" spans="1:87" s="5" customFormat="1" ht="11.95" customHeight="1" x14ac:dyDescent="0.3">
      <c r="A275" s="10" t="s">
        <v>86</v>
      </c>
      <c r="B275" s="10" t="s">
        <v>431</v>
      </c>
      <c r="C275" s="12">
        <v>12.4</v>
      </c>
      <c r="D275" s="13" t="s">
        <v>412</v>
      </c>
      <c r="E275" s="14" t="s">
        <v>458</v>
      </c>
      <c r="F275" s="15">
        <v>2.74</v>
      </c>
      <c r="G275" s="15">
        <v>1.84</v>
      </c>
      <c r="H275" s="15">
        <v>1.34</v>
      </c>
      <c r="I275" s="16">
        <v>50.9</v>
      </c>
      <c r="J275" s="15">
        <v>1.04</v>
      </c>
      <c r="K275" s="16">
        <v>37.1</v>
      </c>
      <c r="L275" s="15">
        <v>0.98</v>
      </c>
      <c r="M275" s="16">
        <v>51.8</v>
      </c>
      <c r="N275" s="16">
        <v>29.5</v>
      </c>
      <c r="O275" s="16">
        <v>22.3</v>
      </c>
      <c r="P275" s="15">
        <v>0.34</v>
      </c>
      <c r="Q275" s="4"/>
      <c r="R275" s="4"/>
      <c r="S275" s="4"/>
      <c r="T275" s="8"/>
    </row>
    <row r="276" spans="1:87" s="5" customFormat="1" ht="11.95" customHeight="1" x14ac:dyDescent="0.3">
      <c r="A276" s="10" t="s">
        <v>122</v>
      </c>
      <c r="B276" s="10" t="s">
        <v>433</v>
      </c>
      <c r="C276" s="12">
        <v>18.8</v>
      </c>
      <c r="D276" s="13" t="s">
        <v>412</v>
      </c>
      <c r="E276" s="14" t="s">
        <v>458</v>
      </c>
      <c r="F276" s="15">
        <v>2.73</v>
      </c>
      <c r="G276" s="15">
        <v>1.89</v>
      </c>
      <c r="H276" s="15">
        <v>1.41</v>
      </c>
      <c r="I276" s="16">
        <v>48.5</v>
      </c>
      <c r="J276" s="15">
        <v>0.94</v>
      </c>
      <c r="K276" s="16">
        <v>34.4</v>
      </c>
      <c r="L276" s="15">
        <v>1</v>
      </c>
      <c r="M276" s="16">
        <v>43.2</v>
      </c>
      <c r="N276" s="16">
        <v>25.6</v>
      </c>
      <c r="O276" s="16">
        <v>17.600000000000001</v>
      </c>
      <c r="P276" s="15">
        <v>0.5</v>
      </c>
      <c r="Q276" s="4"/>
      <c r="R276" s="4"/>
      <c r="S276" s="4"/>
      <c r="T276" s="8"/>
    </row>
    <row r="277" spans="1:87" s="5" customFormat="1" ht="11.95" customHeight="1" x14ac:dyDescent="0.3">
      <c r="A277" s="10" t="s">
        <v>267</v>
      </c>
      <c r="B277" s="10" t="s">
        <v>445</v>
      </c>
      <c r="C277" s="12">
        <v>13.8</v>
      </c>
      <c r="D277" s="13" t="s">
        <v>412</v>
      </c>
      <c r="E277" s="14" t="s">
        <v>458</v>
      </c>
      <c r="F277" s="15">
        <v>2.74</v>
      </c>
      <c r="G277" s="15">
        <v>1.84</v>
      </c>
      <c r="H277" s="15">
        <v>1.33</v>
      </c>
      <c r="I277" s="16">
        <v>51.5</v>
      </c>
      <c r="J277" s="15">
        <v>1.06</v>
      </c>
      <c r="K277" s="16">
        <v>38.799999999999997</v>
      </c>
      <c r="L277" s="15">
        <v>1</v>
      </c>
      <c r="M277" s="16">
        <v>51.8</v>
      </c>
      <c r="N277" s="16">
        <v>28.4</v>
      </c>
      <c r="O277" s="16">
        <v>23.4</v>
      </c>
      <c r="P277" s="15">
        <v>0.44</v>
      </c>
      <c r="Q277" s="4"/>
      <c r="R277" s="4"/>
      <c r="S277" s="4"/>
      <c r="T277" s="8"/>
    </row>
    <row r="278" spans="1:87" s="5" customFormat="1" ht="11.95" customHeight="1" x14ac:dyDescent="0.3">
      <c r="A278" s="10" t="s">
        <v>373</v>
      </c>
      <c r="B278" s="10" t="s">
        <v>452</v>
      </c>
      <c r="C278" s="12">
        <v>15.8</v>
      </c>
      <c r="D278" s="13" t="s">
        <v>412</v>
      </c>
      <c r="E278" s="14" t="s">
        <v>458</v>
      </c>
      <c r="F278" s="15">
        <v>2.7</v>
      </c>
      <c r="G278" s="15">
        <v>1.83</v>
      </c>
      <c r="H278" s="15">
        <v>1.32</v>
      </c>
      <c r="I278" s="16">
        <v>51</v>
      </c>
      <c r="J278" s="15">
        <v>1.04</v>
      </c>
      <c r="K278" s="16">
        <v>38.1</v>
      </c>
      <c r="L278" s="15">
        <v>0.99</v>
      </c>
      <c r="M278" s="16">
        <v>49.1</v>
      </c>
      <c r="N278" s="16">
        <v>26.5</v>
      </c>
      <c r="O278" s="16">
        <v>22.6</v>
      </c>
      <c r="P278" s="15">
        <v>0.51</v>
      </c>
      <c r="Q278" s="4"/>
      <c r="R278" s="4"/>
      <c r="S278" s="4"/>
      <c r="T278" s="8"/>
    </row>
    <row r="279" spans="1:87" s="5" customFormat="1" ht="11.95" customHeight="1" x14ac:dyDescent="0.3">
      <c r="A279" s="10" t="s">
        <v>95</v>
      </c>
      <c r="B279" s="11">
        <v>2</v>
      </c>
      <c r="C279" s="12">
        <v>30.4</v>
      </c>
      <c r="D279" s="13" t="s">
        <v>415</v>
      </c>
      <c r="E279" s="14" t="s">
        <v>464</v>
      </c>
      <c r="F279" s="15">
        <v>2.72</v>
      </c>
      <c r="G279" s="15">
        <v>2.06</v>
      </c>
      <c r="H279" s="15">
        <v>1.69</v>
      </c>
      <c r="I279" s="16">
        <v>37.9</v>
      </c>
      <c r="J279" s="15">
        <v>0.61</v>
      </c>
      <c r="K279" s="16">
        <v>22.2</v>
      </c>
      <c r="L279" s="15">
        <v>0.99</v>
      </c>
      <c r="M279" s="16">
        <v>38.4</v>
      </c>
      <c r="N279" s="16">
        <v>22</v>
      </c>
      <c r="O279" s="16">
        <v>16.399999999999999</v>
      </c>
      <c r="P279" s="15">
        <v>0.01</v>
      </c>
      <c r="Q279" s="4"/>
      <c r="R279" s="4">
        <v>20.6</v>
      </c>
      <c r="S279" s="2">
        <v>20.6</v>
      </c>
      <c r="T279" s="3">
        <v>0.33</v>
      </c>
      <c r="U279" s="2">
        <v>0.125</v>
      </c>
      <c r="V279" s="2">
        <v>2.72</v>
      </c>
      <c r="W279" s="2">
        <v>1.99</v>
      </c>
      <c r="X279" s="2">
        <v>1.58</v>
      </c>
      <c r="Y279" s="2">
        <v>41.9</v>
      </c>
      <c r="Z279" s="2">
        <v>0.72</v>
      </c>
      <c r="AA279" s="2">
        <v>26</v>
      </c>
      <c r="AB279" s="2">
        <v>0.98</v>
      </c>
      <c r="AC279" s="2">
        <v>38.4</v>
      </c>
      <c r="AD279" s="2">
        <v>22</v>
      </c>
      <c r="AE279" s="2">
        <v>16.399999999999999</v>
      </c>
      <c r="AF279" s="2">
        <v>0.24</v>
      </c>
      <c r="AG279" s="2"/>
      <c r="AH279" s="3">
        <v>17.3</v>
      </c>
      <c r="AI279" s="2">
        <v>18.5</v>
      </c>
      <c r="AJ279" s="3">
        <v>0.33</v>
      </c>
      <c r="AK279" s="2">
        <v>8.7999999999999995E-2</v>
      </c>
      <c r="AL279" s="5">
        <v>2.72</v>
      </c>
      <c r="AM279" s="5">
        <v>1.94</v>
      </c>
      <c r="AN279" s="5">
        <v>1.5</v>
      </c>
      <c r="AO279" s="5">
        <v>44.7</v>
      </c>
      <c r="AP279" s="5">
        <v>0.81</v>
      </c>
      <c r="AQ279" s="5">
        <v>29</v>
      </c>
      <c r="AR279" s="5">
        <v>0.98</v>
      </c>
      <c r="AS279" s="5">
        <v>38.4</v>
      </c>
      <c r="AT279" s="5">
        <v>22</v>
      </c>
      <c r="AU279" s="5">
        <v>16.399999999999999</v>
      </c>
      <c r="AV279" s="5">
        <v>0.43</v>
      </c>
      <c r="AX279" s="22">
        <v>4.4000000000000004</v>
      </c>
      <c r="AY279" s="22">
        <v>4.5999999999999996</v>
      </c>
      <c r="AZ279" s="22">
        <v>0.36</v>
      </c>
      <c r="BA279" s="5">
        <v>2.1000000000000001E-2</v>
      </c>
      <c r="BB279" s="2">
        <v>2.72</v>
      </c>
      <c r="BC279" s="2">
        <v>1.87</v>
      </c>
      <c r="BD279" s="2">
        <v>1.39</v>
      </c>
      <c r="BE279" s="2">
        <v>49</v>
      </c>
      <c r="BF279" s="2">
        <v>0.96</v>
      </c>
      <c r="BG279" s="2">
        <v>34.700000000000003</v>
      </c>
      <c r="BH279" s="2">
        <v>0.98</v>
      </c>
      <c r="BI279" s="2">
        <v>38.4</v>
      </c>
      <c r="BJ279" s="2">
        <v>22</v>
      </c>
      <c r="BK279" s="2">
        <v>16.399999999999999</v>
      </c>
      <c r="BL279" s="2">
        <v>0.77</v>
      </c>
      <c r="BN279" s="22">
        <v>4.4000000000000004</v>
      </c>
      <c r="BO279" s="22">
        <v>4.7</v>
      </c>
      <c r="BP279" s="22">
        <v>0.41</v>
      </c>
      <c r="BQ279" s="5">
        <v>2.1000000000000001E-2</v>
      </c>
      <c r="BR279" s="2">
        <v>2.72</v>
      </c>
      <c r="BS279" s="2">
        <v>1.87</v>
      </c>
      <c r="BT279" s="2">
        <v>1.39</v>
      </c>
      <c r="BU279" s="2">
        <v>48.9</v>
      </c>
      <c r="BV279" s="2">
        <v>0.96</v>
      </c>
      <c r="BW279" s="2">
        <v>34.4</v>
      </c>
      <c r="BX279" s="2">
        <v>0.98</v>
      </c>
      <c r="BY279" s="2">
        <v>38.4</v>
      </c>
      <c r="BZ279" s="2">
        <v>22</v>
      </c>
      <c r="CA279" s="2">
        <v>16.399999999999999</v>
      </c>
      <c r="CB279" s="2">
        <v>0.76</v>
      </c>
      <c r="CC279" s="2"/>
      <c r="CD279" s="2">
        <v>4.9000000000000004</v>
      </c>
      <c r="CE279" s="2">
        <v>4.9000000000000004</v>
      </c>
      <c r="CF279" s="3">
        <v>0.4</v>
      </c>
      <c r="CG279" s="2">
        <v>1.9E-2</v>
      </c>
      <c r="CH279" s="2">
        <v>0.67</v>
      </c>
      <c r="CI279" s="2">
        <v>0.01</v>
      </c>
    </row>
    <row r="280" spans="1:87" s="5" customFormat="1" ht="11.95" customHeight="1" x14ac:dyDescent="0.3">
      <c r="A280" s="10" t="s">
        <v>173</v>
      </c>
      <c r="B280" s="11">
        <v>7</v>
      </c>
      <c r="C280" s="12">
        <v>0.8</v>
      </c>
      <c r="D280" s="13" t="s">
        <v>409</v>
      </c>
      <c r="E280" s="14" t="s">
        <v>464</v>
      </c>
      <c r="F280" s="15">
        <v>2.72</v>
      </c>
      <c r="G280" s="15">
        <v>2.1</v>
      </c>
      <c r="H280" s="15">
        <v>1.75</v>
      </c>
      <c r="I280" s="16">
        <v>35.5</v>
      </c>
      <c r="J280" s="15">
        <v>0.55000000000000004</v>
      </c>
      <c r="K280" s="16">
        <v>19.899999999999999</v>
      </c>
      <c r="L280" s="15">
        <v>0.98</v>
      </c>
      <c r="M280" s="16">
        <v>27.4</v>
      </c>
      <c r="N280" s="16">
        <v>17.8</v>
      </c>
      <c r="O280" s="16">
        <v>9.6</v>
      </c>
      <c r="P280" s="15">
        <v>0.22</v>
      </c>
      <c r="Q280" s="4"/>
      <c r="R280" s="4">
        <v>17</v>
      </c>
      <c r="S280" s="2">
        <v>17</v>
      </c>
      <c r="T280" s="3">
        <v>0.3</v>
      </c>
      <c r="U280" s="2">
        <v>0.104</v>
      </c>
      <c r="V280" s="2">
        <v>2.72</v>
      </c>
      <c r="W280" s="2">
        <v>2.06</v>
      </c>
      <c r="X280" s="2">
        <v>1.68</v>
      </c>
      <c r="Y280" s="2">
        <v>38.200000000000003</v>
      </c>
      <c r="Z280" s="2">
        <v>0.62</v>
      </c>
      <c r="AA280" s="2">
        <v>22.6</v>
      </c>
      <c r="AB280" s="2">
        <v>0.99</v>
      </c>
      <c r="AC280" s="2">
        <v>27.4</v>
      </c>
      <c r="AD280" s="2">
        <v>17.8</v>
      </c>
      <c r="AE280" s="2">
        <v>9.6</v>
      </c>
      <c r="AF280" s="2">
        <v>0.5</v>
      </c>
      <c r="AG280" s="2"/>
      <c r="AH280" s="3">
        <v>13.3</v>
      </c>
      <c r="AI280" s="2">
        <v>14.4</v>
      </c>
      <c r="AJ280" s="3">
        <v>0.34</v>
      </c>
      <c r="AK280" s="2">
        <v>6.7000000000000004E-2</v>
      </c>
      <c r="AL280" s="5">
        <v>2.72</v>
      </c>
      <c r="AM280" s="5">
        <v>1.99</v>
      </c>
      <c r="AN280" s="5">
        <v>1.59</v>
      </c>
      <c r="AO280" s="5">
        <v>41.7</v>
      </c>
      <c r="AP280" s="5">
        <v>0.71</v>
      </c>
      <c r="AQ280" s="5">
        <v>25.4</v>
      </c>
      <c r="AR280" s="5">
        <v>0.97</v>
      </c>
      <c r="AS280" s="5">
        <v>27.4</v>
      </c>
      <c r="AT280" s="5">
        <v>17.8</v>
      </c>
      <c r="AU280" s="5">
        <v>9.6</v>
      </c>
      <c r="AV280" s="5">
        <v>0.79</v>
      </c>
      <c r="AX280" s="22">
        <v>5.8</v>
      </c>
      <c r="AY280" s="22">
        <v>6</v>
      </c>
      <c r="AZ280" s="22">
        <v>0.46</v>
      </c>
      <c r="BA280" s="5">
        <v>1.6E-2</v>
      </c>
      <c r="BB280" s="2">
        <v>2.72</v>
      </c>
      <c r="BC280" s="2">
        <v>1.97</v>
      </c>
      <c r="BD280" s="2">
        <v>1.56</v>
      </c>
      <c r="BE280" s="2">
        <v>42.7</v>
      </c>
      <c r="BF280" s="2">
        <v>0.74</v>
      </c>
      <c r="BG280" s="2">
        <v>26.3</v>
      </c>
      <c r="BH280" s="2">
        <v>0.96</v>
      </c>
      <c r="BI280" s="2">
        <v>27.4</v>
      </c>
      <c r="BJ280" s="2">
        <v>17.8</v>
      </c>
      <c r="BK280" s="2">
        <v>9.6</v>
      </c>
      <c r="BL280" s="2">
        <v>0.89</v>
      </c>
      <c r="BN280" s="22">
        <v>5.7</v>
      </c>
      <c r="BO280" s="22">
        <v>6.2</v>
      </c>
      <c r="BP280" s="22">
        <v>0.44</v>
      </c>
      <c r="BQ280" s="5">
        <v>1.6E-2</v>
      </c>
      <c r="BR280" s="2">
        <v>2.72</v>
      </c>
      <c r="BS280" s="2">
        <v>1.98</v>
      </c>
      <c r="BT280" s="2">
        <v>1.56</v>
      </c>
      <c r="BU280" s="2">
        <v>42.6</v>
      </c>
      <c r="BV280" s="2">
        <v>0.74</v>
      </c>
      <c r="BW280" s="2">
        <v>27.1</v>
      </c>
      <c r="BX280" s="2">
        <v>0.99</v>
      </c>
      <c r="BY280" s="2">
        <v>27.4</v>
      </c>
      <c r="BZ280" s="2">
        <v>17.8</v>
      </c>
      <c r="CA280" s="2">
        <v>9.6</v>
      </c>
      <c r="CB280" s="2">
        <v>0.97</v>
      </c>
      <c r="CC280" s="2"/>
      <c r="CD280" s="2">
        <v>4.4000000000000004</v>
      </c>
      <c r="CE280" s="2">
        <v>5</v>
      </c>
      <c r="CF280" s="3">
        <v>0.4</v>
      </c>
      <c r="CG280" s="2">
        <v>1.2E-2</v>
      </c>
      <c r="CH280" s="2">
        <v>0.76</v>
      </c>
      <c r="CI280" s="2">
        <v>7.0000000000000001E-3</v>
      </c>
    </row>
    <row r="281" spans="1:87" s="5" customFormat="1" ht="11.95" customHeight="1" x14ac:dyDescent="0.3">
      <c r="A281" s="10" t="s">
        <v>258</v>
      </c>
      <c r="B281" s="11">
        <v>12</v>
      </c>
      <c r="C281" s="12">
        <v>19.8</v>
      </c>
      <c r="D281" s="13" t="s">
        <v>415</v>
      </c>
      <c r="E281" s="14" t="s">
        <v>464</v>
      </c>
      <c r="F281" s="15">
        <v>2.72</v>
      </c>
      <c r="G281" s="15">
        <v>2.12</v>
      </c>
      <c r="H281" s="15">
        <v>1.78</v>
      </c>
      <c r="I281" s="16">
        <v>34.6</v>
      </c>
      <c r="J281" s="15">
        <v>0.53</v>
      </c>
      <c r="K281" s="16">
        <v>19.3</v>
      </c>
      <c r="L281" s="15">
        <v>0.99</v>
      </c>
      <c r="M281" s="16">
        <v>35.9</v>
      </c>
      <c r="N281" s="16">
        <v>22.7</v>
      </c>
      <c r="O281" s="16">
        <v>13.2</v>
      </c>
      <c r="P281" s="15">
        <v>-0.26</v>
      </c>
      <c r="Q281" s="4"/>
      <c r="R281" s="4">
        <v>27.6</v>
      </c>
      <c r="S281" s="2">
        <v>27.6</v>
      </c>
      <c r="T281" s="3">
        <v>0.32</v>
      </c>
      <c r="U281" s="2">
        <v>0.13600000000000001</v>
      </c>
      <c r="V281" s="2">
        <v>2.72</v>
      </c>
      <c r="W281" s="2">
        <v>2.0099999999999998</v>
      </c>
      <c r="X281" s="2">
        <v>1.6</v>
      </c>
      <c r="Y281" s="2">
        <v>41.1</v>
      </c>
      <c r="Z281" s="2">
        <v>0.7</v>
      </c>
      <c r="AA281" s="2">
        <v>25.4</v>
      </c>
      <c r="AB281" s="2">
        <v>0.99</v>
      </c>
      <c r="AC281" s="2">
        <v>35.9</v>
      </c>
      <c r="AD281" s="2">
        <v>22.7</v>
      </c>
      <c r="AE281" s="2">
        <v>13.2</v>
      </c>
      <c r="AF281" s="2">
        <v>0.2</v>
      </c>
      <c r="AG281" s="2"/>
      <c r="AH281" s="3">
        <v>18.100000000000001</v>
      </c>
      <c r="AI281" s="2">
        <v>20</v>
      </c>
      <c r="AJ281" s="3">
        <v>0.31</v>
      </c>
      <c r="AK281" s="2">
        <v>8.4000000000000005E-2</v>
      </c>
      <c r="AL281" s="5">
        <v>2.72</v>
      </c>
      <c r="AM281" s="5">
        <v>1.95</v>
      </c>
      <c r="AN281" s="5">
        <v>1.51</v>
      </c>
      <c r="AO281" s="5">
        <v>44.6</v>
      </c>
      <c r="AP281" s="5">
        <v>0.8</v>
      </c>
      <c r="AQ281" s="5">
        <v>29.3</v>
      </c>
      <c r="AR281" s="5">
        <v>0.99</v>
      </c>
      <c r="AS281" s="5">
        <v>35.9</v>
      </c>
      <c r="AT281" s="5">
        <v>22.7</v>
      </c>
      <c r="AU281" s="5">
        <v>13.2</v>
      </c>
      <c r="AV281" s="5">
        <v>0.5</v>
      </c>
      <c r="AX281" s="22">
        <v>5.3</v>
      </c>
      <c r="AY281" s="22">
        <v>5.5</v>
      </c>
      <c r="AZ281" s="22">
        <v>0.36</v>
      </c>
      <c r="BA281" s="5">
        <v>2.8000000000000001E-2</v>
      </c>
      <c r="BB281" s="2">
        <v>2.72</v>
      </c>
      <c r="BC281" s="2">
        <v>1.9</v>
      </c>
      <c r="BD281" s="2">
        <v>1.44</v>
      </c>
      <c r="BE281" s="2">
        <v>47</v>
      </c>
      <c r="BF281" s="2">
        <v>0.89</v>
      </c>
      <c r="BG281" s="2">
        <v>31.8</v>
      </c>
      <c r="BH281" s="2">
        <v>0.98</v>
      </c>
      <c r="BI281" s="2">
        <v>35.9</v>
      </c>
      <c r="BJ281" s="2">
        <v>22.7</v>
      </c>
      <c r="BK281" s="2">
        <v>13.2</v>
      </c>
      <c r="BL281" s="2">
        <v>0.69</v>
      </c>
      <c r="BN281" s="22">
        <v>5.3</v>
      </c>
      <c r="BO281" s="22">
        <v>5.7</v>
      </c>
      <c r="BP281" s="22">
        <v>0.38</v>
      </c>
      <c r="BQ281" s="5">
        <v>2.8000000000000001E-2</v>
      </c>
      <c r="BR281" s="2">
        <v>2.72</v>
      </c>
      <c r="BS281" s="2">
        <v>1.9</v>
      </c>
      <c r="BT281" s="2">
        <v>1.44</v>
      </c>
      <c r="BU281" s="2">
        <v>47.2</v>
      </c>
      <c r="BV281" s="2">
        <v>0.89</v>
      </c>
      <c r="BW281" s="2">
        <v>32.6</v>
      </c>
      <c r="BX281" s="2">
        <v>0.99</v>
      </c>
      <c r="BY281" s="2">
        <v>35.9</v>
      </c>
      <c r="BZ281" s="2">
        <v>22.7</v>
      </c>
      <c r="CA281" s="2">
        <v>13.2</v>
      </c>
      <c r="CB281" s="2">
        <v>0.75</v>
      </c>
      <c r="CC281" s="2"/>
      <c r="CD281" s="2">
        <v>5.7</v>
      </c>
      <c r="CE281" s="2">
        <v>6.3</v>
      </c>
      <c r="CF281" s="3">
        <v>0.38</v>
      </c>
      <c r="CG281" s="2">
        <v>1.4999999999999999E-2</v>
      </c>
      <c r="CH281" s="2">
        <v>0.74</v>
      </c>
      <c r="CI281" s="2">
        <v>8.0000000000000002E-3</v>
      </c>
    </row>
    <row r="282" spans="1:87" s="5" customFormat="1" ht="11.95" customHeight="1" x14ac:dyDescent="0.3">
      <c r="A282" s="10" t="s">
        <v>268</v>
      </c>
      <c r="B282" s="11">
        <v>13</v>
      </c>
      <c r="C282" s="12">
        <v>16.8</v>
      </c>
      <c r="D282" s="13" t="s">
        <v>415</v>
      </c>
      <c r="E282" s="14" t="s">
        <v>464</v>
      </c>
      <c r="F282" s="15">
        <v>2.74</v>
      </c>
      <c r="G282" s="15">
        <v>2.0499999999999998</v>
      </c>
      <c r="H282" s="15">
        <v>1.68</v>
      </c>
      <c r="I282" s="16">
        <v>38.799999999999997</v>
      </c>
      <c r="J282" s="15">
        <v>0.63</v>
      </c>
      <c r="K282" s="16">
        <v>22.4</v>
      </c>
      <c r="L282" s="15">
        <v>0.97</v>
      </c>
      <c r="M282" s="16">
        <v>35.1</v>
      </c>
      <c r="N282" s="16">
        <v>21.9</v>
      </c>
      <c r="O282" s="16">
        <v>13.2</v>
      </c>
      <c r="P282" s="15">
        <v>0.04</v>
      </c>
      <c r="Q282" s="4"/>
      <c r="R282" s="4">
        <v>20.5</v>
      </c>
      <c r="S282" s="2">
        <v>20.5</v>
      </c>
      <c r="T282" s="3">
        <v>0.28000000000000003</v>
      </c>
      <c r="U282" s="2">
        <v>0.126</v>
      </c>
      <c r="V282" s="2">
        <v>2.74</v>
      </c>
      <c r="W282" s="2">
        <v>1.96</v>
      </c>
      <c r="X282" s="2">
        <v>1.54</v>
      </c>
      <c r="Y282" s="2">
        <v>43.9</v>
      </c>
      <c r="Z282" s="2">
        <v>0.78</v>
      </c>
      <c r="AA282" s="2">
        <v>27.5</v>
      </c>
      <c r="AB282" s="2">
        <v>0.96</v>
      </c>
      <c r="AC282" s="2">
        <v>35.1</v>
      </c>
      <c r="AD282" s="2">
        <v>21.9</v>
      </c>
      <c r="AE282" s="2">
        <v>13.2</v>
      </c>
      <c r="AF282" s="2">
        <v>0.42</v>
      </c>
      <c r="AG282" s="2"/>
      <c r="AH282" s="3">
        <v>13.2</v>
      </c>
      <c r="AI282" s="2">
        <v>14.1</v>
      </c>
      <c r="AJ282" s="3">
        <v>0.35</v>
      </c>
      <c r="AK282" s="2">
        <v>5.8000000000000003E-2</v>
      </c>
      <c r="AL282" s="5">
        <v>2.74</v>
      </c>
      <c r="AM282" s="5">
        <v>1.95</v>
      </c>
      <c r="AN282" s="5">
        <v>1.5</v>
      </c>
      <c r="AO282" s="5">
        <v>45.1</v>
      </c>
      <c r="AP282" s="5">
        <v>0.82</v>
      </c>
      <c r="AQ282" s="5">
        <v>29.7</v>
      </c>
      <c r="AR282" s="5">
        <v>0.99</v>
      </c>
      <c r="AS282" s="5">
        <v>35.1</v>
      </c>
      <c r="AT282" s="5">
        <v>21.9</v>
      </c>
      <c r="AU282" s="5">
        <v>13.2</v>
      </c>
      <c r="AV282" s="5">
        <v>0.59</v>
      </c>
      <c r="AX282" s="22">
        <v>4.3</v>
      </c>
      <c r="AY282" s="22">
        <v>4.5999999999999996</v>
      </c>
      <c r="AZ282" s="22">
        <v>0.33</v>
      </c>
      <c r="BA282" s="5">
        <v>0.02</v>
      </c>
      <c r="BB282" s="2">
        <v>2.74</v>
      </c>
      <c r="BC282" s="2">
        <v>1.89</v>
      </c>
      <c r="BD282" s="2">
        <v>1.43</v>
      </c>
      <c r="BE282" s="2">
        <v>47.9</v>
      </c>
      <c r="BF282" s="2">
        <v>0.92</v>
      </c>
      <c r="BG282" s="2">
        <v>32.5</v>
      </c>
      <c r="BH282" s="2">
        <v>0.97</v>
      </c>
      <c r="BI282" s="2">
        <v>35.1</v>
      </c>
      <c r="BJ282" s="2">
        <v>21.9</v>
      </c>
      <c r="BK282" s="2">
        <v>13.2</v>
      </c>
      <c r="BL282" s="2">
        <v>0.8</v>
      </c>
      <c r="BN282" s="22">
        <v>4.3</v>
      </c>
      <c r="BO282" s="22">
        <v>4.7</v>
      </c>
      <c r="BP282" s="22">
        <v>0.46</v>
      </c>
      <c r="BQ282" s="5">
        <v>1.9E-2</v>
      </c>
      <c r="BR282" s="2">
        <v>2.74</v>
      </c>
      <c r="BS282" s="2">
        <v>1.89</v>
      </c>
      <c r="BT282" s="2">
        <v>1.41</v>
      </c>
      <c r="BU282" s="2">
        <v>48.5</v>
      </c>
      <c r="BV282" s="2">
        <v>0.94</v>
      </c>
      <c r="BW282" s="2">
        <v>33.700000000000003</v>
      </c>
      <c r="BX282" s="2">
        <v>0.98</v>
      </c>
      <c r="BY282" s="2">
        <v>35.1</v>
      </c>
      <c r="BZ282" s="2">
        <v>21.9</v>
      </c>
      <c r="CA282" s="2">
        <v>13.2</v>
      </c>
      <c r="CB282" s="2">
        <v>0.89</v>
      </c>
      <c r="CC282" s="2"/>
      <c r="CD282" s="2">
        <v>2.5</v>
      </c>
      <c r="CE282" s="2">
        <v>2.8</v>
      </c>
      <c r="CF282" s="3">
        <v>0.42</v>
      </c>
      <c r="CG282" s="2">
        <v>1.2999999999999999E-2</v>
      </c>
      <c r="CH282" s="2">
        <v>0.66</v>
      </c>
      <c r="CI282" s="2">
        <v>7.0000000000000001E-3</v>
      </c>
    </row>
    <row r="283" spans="1:87" s="5" customFormat="1" ht="11.95" customHeight="1" x14ac:dyDescent="0.3">
      <c r="A283" s="10" t="s">
        <v>269</v>
      </c>
      <c r="B283" s="11">
        <v>13</v>
      </c>
      <c r="C283" s="12">
        <v>17.8</v>
      </c>
      <c r="D283" s="13" t="s">
        <v>415</v>
      </c>
      <c r="E283" s="14" t="s">
        <v>464</v>
      </c>
      <c r="F283" s="15">
        <v>2.71</v>
      </c>
      <c r="G283" s="15">
        <v>2.06</v>
      </c>
      <c r="H283" s="15">
        <v>1.69</v>
      </c>
      <c r="I283" s="16">
        <v>37.700000000000003</v>
      </c>
      <c r="J283" s="15">
        <v>0.61</v>
      </c>
      <c r="K283" s="16">
        <v>22.4</v>
      </c>
      <c r="L283" s="15">
        <v>1</v>
      </c>
      <c r="M283" s="16">
        <v>38.200000000000003</v>
      </c>
      <c r="N283" s="16">
        <v>23.8</v>
      </c>
      <c r="O283" s="16">
        <v>14.4</v>
      </c>
      <c r="P283" s="15">
        <v>-0.1</v>
      </c>
      <c r="Q283" s="4"/>
      <c r="R283" s="4">
        <v>24.6</v>
      </c>
      <c r="S283" s="2">
        <v>24.6</v>
      </c>
      <c r="T283" s="3">
        <v>0.32</v>
      </c>
      <c r="U283" s="2">
        <v>0.13400000000000001</v>
      </c>
      <c r="V283" s="2">
        <v>2.71</v>
      </c>
      <c r="W283" s="2">
        <v>1.94</v>
      </c>
      <c r="X283" s="2">
        <v>1.5</v>
      </c>
      <c r="Y283" s="2">
        <v>44.6</v>
      </c>
      <c r="Z283" s="2">
        <v>0.8</v>
      </c>
      <c r="AA283" s="2">
        <v>29.2</v>
      </c>
      <c r="AB283" s="2">
        <v>0.98</v>
      </c>
      <c r="AC283" s="2">
        <v>38.200000000000003</v>
      </c>
      <c r="AD283" s="2">
        <v>23.8</v>
      </c>
      <c r="AE283" s="2">
        <v>14.4</v>
      </c>
      <c r="AF283" s="2">
        <v>0.38</v>
      </c>
      <c r="AG283" s="2"/>
      <c r="AH283" s="3">
        <v>12.4</v>
      </c>
      <c r="AI283" s="2">
        <v>13.5</v>
      </c>
      <c r="AJ283" s="3">
        <v>0.36</v>
      </c>
      <c r="AK283" s="2">
        <v>6.8000000000000005E-2</v>
      </c>
      <c r="AL283" s="5">
        <v>2.71</v>
      </c>
      <c r="AM283" s="5">
        <v>1.9</v>
      </c>
      <c r="AN283" s="5">
        <v>1.43</v>
      </c>
      <c r="AO283" s="5">
        <v>47.2</v>
      </c>
      <c r="AP283" s="5">
        <v>0.89</v>
      </c>
      <c r="AQ283" s="5">
        <v>32.700000000000003</v>
      </c>
      <c r="AR283" s="5">
        <v>0.99</v>
      </c>
      <c r="AS283" s="5">
        <v>38.200000000000003</v>
      </c>
      <c r="AT283" s="5">
        <v>23.8</v>
      </c>
      <c r="AU283" s="5">
        <v>14.4</v>
      </c>
      <c r="AV283" s="5">
        <v>0.62</v>
      </c>
      <c r="AX283" s="22">
        <v>4.7</v>
      </c>
      <c r="AY283" s="22">
        <v>5.0999999999999996</v>
      </c>
      <c r="AZ283" s="22">
        <v>0.35</v>
      </c>
      <c r="BA283" s="5">
        <v>1.2999999999999999E-2</v>
      </c>
      <c r="BB283" s="2">
        <v>2.71</v>
      </c>
      <c r="BC283" s="2">
        <v>1.87</v>
      </c>
      <c r="BD283" s="2">
        <v>1.38</v>
      </c>
      <c r="BE283" s="2">
        <v>49</v>
      </c>
      <c r="BF283" s="2">
        <v>0.96</v>
      </c>
      <c r="BG283" s="2">
        <v>35.200000000000003</v>
      </c>
      <c r="BH283" s="2">
        <v>0.99</v>
      </c>
      <c r="BI283" s="2">
        <v>38.200000000000003</v>
      </c>
      <c r="BJ283" s="2">
        <v>23.8</v>
      </c>
      <c r="BK283" s="2">
        <v>14.4</v>
      </c>
      <c r="BL283" s="2">
        <v>0.79</v>
      </c>
      <c r="BN283" s="22">
        <v>4.7</v>
      </c>
      <c r="BO283" s="22">
        <v>5</v>
      </c>
      <c r="BP283" s="22">
        <v>0.43</v>
      </c>
      <c r="BQ283" s="5">
        <v>1.2E-2</v>
      </c>
      <c r="BR283" s="2">
        <v>2.71</v>
      </c>
      <c r="BS283" s="2">
        <v>1.87</v>
      </c>
      <c r="BT283" s="2">
        <v>1.39</v>
      </c>
      <c r="BU283" s="2">
        <v>48.7</v>
      </c>
      <c r="BV283" s="2">
        <v>0.95</v>
      </c>
      <c r="BW283" s="2">
        <v>34.299999999999997</v>
      </c>
      <c r="BX283" s="2">
        <v>0.98</v>
      </c>
      <c r="BY283" s="2">
        <v>38.200000000000003</v>
      </c>
      <c r="BZ283" s="2">
        <v>23.8</v>
      </c>
      <c r="CA283" s="2">
        <v>14.4</v>
      </c>
      <c r="CB283" s="2">
        <v>0.73</v>
      </c>
      <c r="CC283" s="2"/>
      <c r="CD283" s="2">
        <v>4.2</v>
      </c>
      <c r="CE283" s="2">
        <v>4.7</v>
      </c>
      <c r="CF283" s="3">
        <v>0.39</v>
      </c>
      <c r="CG283" s="2">
        <v>1.6E-2</v>
      </c>
      <c r="CH283" s="2">
        <v>0.7</v>
      </c>
      <c r="CI283" s="2">
        <v>8.9999999999999993E-3</v>
      </c>
    </row>
    <row r="284" spans="1:87" s="5" customFormat="1" ht="11.95" customHeight="1" x14ac:dyDescent="0.3">
      <c r="A284" s="10" t="s">
        <v>301</v>
      </c>
      <c r="B284" s="11">
        <v>15</v>
      </c>
      <c r="C284" s="12">
        <v>24.4</v>
      </c>
      <c r="D284" s="13" t="s">
        <v>415</v>
      </c>
      <c r="E284" s="14" t="s">
        <v>464</v>
      </c>
      <c r="F284" s="15">
        <v>2.73</v>
      </c>
      <c r="G284" s="15">
        <v>2.13</v>
      </c>
      <c r="H284" s="15">
        <v>1.8</v>
      </c>
      <c r="I284" s="16">
        <v>34.1</v>
      </c>
      <c r="J284" s="15">
        <v>0.52</v>
      </c>
      <c r="K284" s="16">
        <v>18.600000000000001</v>
      </c>
      <c r="L284" s="15">
        <v>0.98</v>
      </c>
      <c r="M284" s="16">
        <v>30</v>
      </c>
      <c r="N284" s="16">
        <v>19.899999999999999</v>
      </c>
      <c r="O284" s="16">
        <v>10.1</v>
      </c>
      <c r="P284" s="15">
        <v>-0.13</v>
      </c>
      <c r="Q284" s="4"/>
      <c r="R284" s="4">
        <v>22.5</v>
      </c>
      <c r="S284" s="2">
        <v>22.5</v>
      </c>
      <c r="T284" s="3">
        <v>0.24</v>
      </c>
      <c r="U284" s="2">
        <v>0.126</v>
      </c>
      <c r="V284" s="2">
        <v>2.73</v>
      </c>
      <c r="W284" s="2">
        <v>2.0299999999999998</v>
      </c>
      <c r="X284" s="2">
        <v>1.64</v>
      </c>
      <c r="Y284" s="2">
        <v>39.9</v>
      </c>
      <c r="Z284" s="2">
        <v>0.66</v>
      </c>
      <c r="AA284" s="2">
        <v>23.8</v>
      </c>
      <c r="AB284" s="2">
        <v>0.98</v>
      </c>
      <c r="AC284" s="2">
        <v>30</v>
      </c>
      <c r="AD284" s="2">
        <v>19.899999999999999</v>
      </c>
      <c r="AE284" s="2">
        <v>10.1</v>
      </c>
      <c r="AF284" s="2">
        <v>0.39</v>
      </c>
      <c r="AG284" s="2"/>
      <c r="AH284" s="3">
        <v>15.7</v>
      </c>
      <c r="AI284" s="2">
        <v>16.899999999999999</v>
      </c>
      <c r="AJ284" s="3">
        <v>0.37</v>
      </c>
      <c r="AK284" s="2">
        <v>7.4999999999999997E-2</v>
      </c>
      <c r="AL284" s="5">
        <v>2.73</v>
      </c>
      <c r="AM284" s="5">
        <v>1.99</v>
      </c>
      <c r="AN284" s="5">
        <v>1.57</v>
      </c>
      <c r="AO284" s="5">
        <v>42.4</v>
      </c>
      <c r="AP284" s="5">
        <v>0.74</v>
      </c>
      <c r="AQ284" s="5">
        <v>26.6</v>
      </c>
      <c r="AR284" s="5">
        <v>0.99</v>
      </c>
      <c r="AS284" s="5">
        <v>30</v>
      </c>
      <c r="AT284" s="5">
        <v>19.899999999999999</v>
      </c>
      <c r="AU284" s="5">
        <v>10.1</v>
      </c>
      <c r="AV284" s="5">
        <v>0.66</v>
      </c>
      <c r="AX284" s="22">
        <v>6.2</v>
      </c>
      <c r="AY284" s="22">
        <v>6.4</v>
      </c>
      <c r="AZ284" s="22">
        <v>0.41</v>
      </c>
      <c r="BA284" s="5">
        <v>0.02</v>
      </c>
      <c r="BB284" s="2">
        <v>2.73</v>
      </c>
      <c r="BC284" s="2">
        <v>1.96</v>
      </c>
      <c r="BD284" s="2">
        <v>1.52</v>
      </c>
      <c r="BE284" s="2">
        <v>44.2</v>
      </c>
      <c r="BF284" s="2">
        <v>0.79</v>
      </c>
      <c r="BG284" s="2">
        <v>28.7</v>
      </c>
      <c r="BH284" s="2">
        <v>0.99</v>
      </c>
      <c r="BI284" s="2">
        <v>30</v>
      </c>
      <c r="BJ284" s="2">
        <v>19.899999999999999</v>
      </c>
      <c r="BK284" s="2">
        <v>10.1</v>
      </c>
      <c r="BL284" s="2">
        <v>0.87</v>
      </c>
      <c r="BN284" s="22">
        <v>6.1</v>
      </c>
      <c r="BO284" s="22">
        <v>6.4</v>
      </c>
      <c r="BP284" s="22">
        <v>0.39</v>
      </c>
      <c r="BQ284" s="5">
        <v>2.1000000000000001E-2</v>
      </c>
      <c r="BR284" s="2">
        <v>2.73</v>
      </c>
      <c r="BS284" s="2">
        <v>1.93</v>
      </c>
      <c r="BT284" s="2">
        <v>1.48</v>
      </c>
      <c r="BU284" s="2">
        <v>45.6</v>
      </c>
      <c r="BV284" s="2">
        <v>0.84</v>
      </c>
      <c r="BW284" s="2">
        <v>30.1</v>
      </c>
      <c r="BX284" s="2">
        <v>0.98</v>
      </c>
      <c r="BY284" s="2">
        <v>30</v>
      </c>
      <c r="BZ284" s="2">
        <v>19.899999999999999</v>
      </c>
      <c r="CA284" s="2">
        <v>10.1</v>
      </c>
      <c r="CB284" s="2">
        <v>1.01</v>
      </c>
      <c r="CC284" s="2"/>
      <c r="CD284" s="2">
        <v>3.3</v>
      </c>
      <c r="CE284" s="2">
        <v>3.7</v>
      </c>
      <c r="CF284" s="3">
        <v>0.39</v>
      </c>
      <c r="CG284" s="2">
        <v>1.2999999999999999E-2</v>
      </c>
      <c r="CH284" s="2">
        <v>0.66</v>
      </c>
      <c r="CI284" s="2">
        <v>7.0000000000000001E-3</v>
      </c>
    </row>
    <row r="285" spans="1:87" s="5" customFormat="1" ht="11.95" customHeight="1" x14ac:dyDescent="0.3">
      <c r="A285" s="10" t="s">
        <v>62</v>
      </c>
      <c r="B285" s="10" t="s">
        <v>429</v>
      </c>
      <c r="C285" s="12">
        <v>18.8</v>
      </c>
      <c r="D285" s="13" t="s">
        <v>415</v>
      </c>
      <c r="E285" s="14" t="s">
        <v>464</v>
      </c>
      <c r="F285" s="15">
        <v>2.72</v>
      </c>
      <c r="G285" s="15">
        <v>2.12</v>
      </c>
      <c r="H285" s="15">
        <v>1.78</v>
      </c>
      <c r="I285" s="16">
        <v>34.6</v>
      </c>
      <c r="J285" s="15">
        <v>0.53</v>
      </c>
      <c r="K285" s="16">
        <v>19.3</v>
      </c>
      <c r="L285" s="15">
        <v>0.99</v>
      </c>
      <c r="M285" s="16">
        <v>36.200000000000003</v>
      </c>
      <c r="N285" s="16">
        <v>22.9</v>
      </c>
      <c r="O285" s="16">
        <v>13.3</v>
      </c>
      <c r="P285" s="15">
        <v>-0.27</v>
      </c>
      <c r="Q285" s="4"/>
      <c r="R285" s="4"/>
      <c r="S285" s="4"/>
      <c r="T285" s="8"/>
    </row>
    <row r="286" spans="1:87" s="5" customFormat="1" ht="11.95" customHeight="1" x14ac:dyDescent="0.3">
      <c r="A286" s="10" t="s">
        <v>64</v>
      </c>
      <c r="B286" s="10" t="s">
        <v>429</v>
      </c>
      <c r="C286" s="12">
        <v>21.8</v>
      </c>
      <c r="D286" s="13" t="s">
        <v>415</v>
      </c>
      <c r="E286" s="14" t="s">
        <v>464</v>
      </c>
      <c r="F286" s="15">
        <v>2.73</v>
      </c>
      <c r="G286" s="15">
        <v>2.14</v>
      </c>
      <c r="H286" s="15">
        <v>1.81</v>
      </c>
      <c r="I286" s="16">
        <v>33.799999999999997</v>
      </c>
      <c r="J286" s="15">
        <v>0.51</v>
      </c>
      <c r="K286" s="16">
        <v>18.3</v>
      </c>
      <c r="L286" s="15">
        <v>0.98</v>
      </c>
      <c r="M286" s="16">
        <v>33.200000000000003</v>
      </c>
      <c r="N286" s="16">
        <v>21</v>
      </c>
      <c r="O286" s="16">
        <v>12.2</v>
      </c>
      <c r="P286" s="15">
        <v>-0.22</v>
      </c>
      <c r="Q286" s="4"/>
      <c r="R286" s="4"/>
      <c r="S286" s="4"/>
      <c r="T286" s="8"/>
    </row>
    <row r="287" spans="1:87" s="5" customFormat="1" ht="11.95" customHeight="1" x14ac:dyDescent="0.3">
      <c r="A287" s="10" t="s">
        <v>70</v>
      </c>
      <c r="B287" s="10" t="s">
        <v>429</v>
      </c>
      <c r="C287" s="12">
        <v>33.4</v>
      </c>
      <c r="D287" s="13" t="s">
        <v>415</v>
      </c>
      <c r="E287" s="14" t="s">
        <v>464</v>
      </c>
      <c r="F287" s="15">
        <v>2.73</v>
      </c>
      <c r="G287" s="15">
        <v>2.14</v>
      </c>
      <c r="H287" s="15">
        <v>1.8</v>
      </c>
      <c r="I287" s="16">
        <v>34</v>
      </c>
      <c r="J287" s="15">
        <v>0.52</v>
      </c>
      <c r="K287" s="16">
        <v>18.7</v>
      </c>
      <c r="L287" s="15">
        <v>0.99</v>
      </c>
      <c r="M287" s="16">
        <v>30.3</v>
      </c>
      <c r="N287" s="16">
        <v>18.899999999999999</v>
      </c>
      <c r="O287" s="16">
        <v>11.4</v>
      </c>
      <c r="P287" s="15">
        <v>-0.02</v>
      </c>
      <c r="Q287" s="4"/>
      <c r="R287" s="4"/>
      <c r="S287" s="4"/>
      <c r="T287" s="8"/>
    </row>
    <row r="288" spans="1:87" s="5" customFormat="1" ht="11.95" customHeight="1" x14ac:dyDescent="0.3">
      <c r="A288" s="10" t="s">
        <v>99</v>
      </c>
      <c r="B288" s="10" t="s">
        <v>431</v>
      </c>
      <c r="C288" s="12">
        <v>33.4</v>
      </c>
      <c r="D288" s="13" t="s">
        <v>415</v>
      </c>
      <c r="E288" s="14" t="s">
        <v>464</v>
      </c>
      <c r="F288" s="15">
        <v>2.72</v>
      </c>
      <c r="G288" s="15">
        <v>2.09</v>
      </c>
      <c r="H288" s="15">
        <v>1.73</v>
      </c>
      <c r="I288" s="16">
        <v>36.6</v>
      </c>
      <c r="J288" s="15">
        <v>0.57999999999999996</v>
      </c>
      <c r="K288" s="16">
        <v>21.2</v>
      </c>
      <c r="L288" s="15">
        <v>1</v>
      </c>
      <c r="M288" s="16">
        <v>29.1</v>
      </c>
      <c r="N288" s="16">
        <v>20.6</v>
      </c>
      <c r="O288" s="16">
        <v>8.5</v>
      </c>
      <c r="P288" s="15">
        <v>7.0000000000000007E-2</v>
      </c>
      <c r="Q288" s="4"/>
      <c r="R288" s="4"/>
      <c r="S288" s="4"/>
      <c r="T288" s="8"/>
    </row>
    <row r="289" spans="1:87" s="5" customFormat="1" ht="11.95" customHeight="1" x14ac:dyDescent="0.3">
      <c r="A289" s="10" t="s">
        <v>257</v>
      </c>
      <c r="B289" s="10" t="s">
        <v>444</v>
      </c>
      <c r="C289" s="12">
        <v>18.8</v>
      </c>
      <c r="D289" s="13" t="s">
        <v>415</v>
      </c>
      <c r="E289" s="14" t="s">
        <v>464</v>
      </c>
      <c r="F289" s="15">
        <v>2.72</v>
      </c>
      <c r="G289" s="15">
        <v>2.15</v>
      </c>
      <c r="H289" s="15">
        <v>1.81</v>
      </c>
      <c r="I289" s="16">
        <v>33.299999999999997</v>
      </c>
      <c r="J289" s="15">
        <v>0.5</v>
      </c>
      <c r="K289" s="16">
        <v>18.3</v>
      </c>
      <c r="L289" s="15">
        <v>1</v>
      </c>
      <c r="M289" s="16">
        <v>36.700000000000003</v>
      </c>
      <c r="N289" s="16">
        <v>23.2</v>
      </c>
      <c r="O289" s="16">
        <v>13.5</v>
      </c>
      <c r="P289" s="15">
        <v>-0.36</v>
      </c>
      <c r="Q289" s="4"/>
      <c r="R289" s="4"/>
      <c r="S289" s="4"/>
      <c r="T289" s="8"/>
    </row>
    <row r="290" spans="1:87" s="5" customFormat="1" ht="11.95" customHeight="1" x14ac:dyDescent="0.3">
      <c r="A290" s="10" t="s">
        <v>300</v>
      </c>
      <c r="B290" s="10" t="s">
        <v>447</v>
      </c>
      <c r="C290" s="12">
        <v>23.8</v>
      </c>
      <c r="D290" s="13" t="s">
        <v>415</v>
      </c>
      <c r="E290" s="14" t="s">
        <v>464</v>
      </c>
      <c r="F290" s="15">
        <v>2.73</v>
      </c>
      <c r="G290" s="15">
        <v>2.15</v>
      </c>
      <c r="H290" s="15">
        <v>1.82</v>
      </c>
      <c r="I290" s="16">
        <v>33.299999999999997</v>
      </c>
      <c r="J290" s="15">
        <v>0.5</v>
      </c>
      <c r="K290" s="16">
        <v>18.100000000000001</v>
      </c>
      <c r="L290" s="15">
        <v>0.99</v>
      </c>
      <c r="M290" s="16">
        <v>32</v>
      </c>
      <c r="N290" s="16">
        <v>20.2</v>
      </c>
      <c r="O290" s="16">
        <v>11.8</v>
      </c>
      <c r="P290" s="15">
        <v>-0.18</v>
      </c>
      <c r="Q290" s="4"/>
      <c r="R290" s="4"/>
      <c r="S290" s="4"/>
      <c r="T290" s="8"/>
    </row>
    <row r="291" spans="1:87" s="5" customFormat="1" ht="11.95" customHeight="1" x14ac:dyDescent="0.3">
      <c r="A291" s="10" t="s">
        <v>51</v>
      </c>
      <c r="B291" s="11">
        <v>1</v>
      </c>
      <c r="C291" s="12">
        <v>7.8</v>
      </c>
      <c r="D291" s="13" t="s">
        <v>409</v>
      </c>
      <c r="E291" s="14" t="s">
        <v>461</v>
      </c>
      <c r="F291" s="15">
        <v>2.73</v>
      </c>
      <c r="G291" s="15">
        <v>2</v>
      </c>
      <c r="H291" s="15">
        <v>1.58</v>
      </c>
      <c r="I291" s="16">
        <v>42.2</v>
      </c>
      <c r="J291" s="15">
        <v>0.73</v>
      </c>
      <c r="K291" s="16">
        <v>26.5</v>
      </c>
      <c r="L291" s="15">
        <v>0.99</v>
      </c>
      <c r="M291" s="16">
        <v>34.4</v>
      </c>
      <c r="N291" s="16">
        <v>25</v>
      </c>
      <c r="O291" s="16">
        <v>9.4</v>
      </c>
      <c r="P291" s="15">
        <v>0.16</v>
      </c>
      <c r="Q291" s="4"/>
      <c r="R291" s="4">
        <v>13.9</v>
      </c>
      <c r="S291" s="2">
        <v>13.9</v>
      </c>
      <c r="T291" s="3">
        <v>0.3</v>
      </c>
      <c r="U291" s="2">
        <v>0.08</v>
      </c>
      <c r="V291" s="2">
        <v>2.73</v>
      </c>
      <c r="W291" s="2">
        <v>1.94</v>
      </c>
      <c r="X291" s="2">
        <v>1.49</v>
      </c>
      <c r="Y291" s="2">
        <v>45.3</v>
      </c>
      <c r="Z291" s="2">
        <v>0.83</v>
      </c>
      <c r="AA291" s="2">
        <v>29.9</v>
      </c>
      <c r="AB291" s="2">
        <v>0.99</v>
      </c>
      <c r="AC291" s="2">
        <v>34.4</v>
      </c>
      <c r="AD291" s="2">
        <v>25</v>
      </c>
      <c r="AE291" s="2">
        <v>9.4</v>
      </c>
      <c r="AF291" s="2">
        <v>0.52</v>
      </c>
      <c r="AG291" s="2"/>
      <c r="AH291" s="3">
        <v>8.9</v>
      </c>
      <c r="AI291" s="2">
        <v>9.9</v>
      </c>
      <c r="AJ291" s="3">
        <v>0.39</v>
      </c>
      <c r="AK291" s="2">
        <v>4.8000000000000001E-2</v>
      </c>
      <c r="AL291" s="5">
        <v>2.73</v>
      </c>
      <c r="AM291" s="5">
        <v>1.9</v>
      </c>
      <c r="AN291" s="5">
        <v>1.45</v>
      </c>
      <c r="AO291" s="5">
        <v>47</v>
      </c>
      <c r="AP291" s="5">
        <v>0.89</v>
      </c>
      <c r="AQ291" s="5">
        <v>31.2</v>
      </c>
      <c r="AR291" s="5">
        <v>0.96</v>
      </c>
      <c r="AS291" s="5">
        <v>34.4</v>
      </c>
      <c r="AT291" s="5">
        <v>25</v>
      </c>
      <c r="AU291" s="5">
        <v>9.4</v>
      </c>
      <c r="AV291" s="5">
        <v>0.66</v>
      </c>
      <c r="AX291" s="22">
        <v>4.2</v>
      </c>
      <c r="AY291" s="22">
        <v>4.9000000000000004</v>
      </c>
      <c r="AZ291" s="22">
        <v>0.34</v>
      </c>
      <c r="BA291" s="5">
        <v>2.1999999999999999E-2</v>
      </c>
      <c r="BB291" s="2">
        <v>2.73</v>
      </c>
      <c r="BC291" s="2">
        <v>1.9</v>
      </c>
      <c r="BD291" s="2">
        <v>1.44</v>
      </c>
      <c r="BE291" s="2">
        <v>47.3</v>
      </c>
      <c r="BF291" s="2">
        <v>0.9</v>
      </c>
      <c r="BG291" s="2">
        <v>32.1</v>
      </c>
      <c r="BH291" s="2">
        <v>0.98</v>
      </c>
      <c r="BI291" s="2">
        <v>34.4</v>
      </c>
      <c r="BJ291" s="2">
        <v>25</v>
      </c>
      <c r="BK291" s="2">
        <v>9.4</v>
      </c>
      <c r="BL291" s="2">
        <v>0.76</v>
      </c>
      <c r="BN291" s="22">
        <v>4.0999999999999996</v>
      </c>
      <c r="BO291" s="22">
        <v>4.4000000000000004</v>
      </c>
      <c r="BP291" s="22">
        <v>0.41</v>
      </c>
      <c r="BQ291" s="5">
        <v>2.4E-2</v>
      </c>
      <c r="BR291" s="2">
        <v>2.73</v>
      </c>
      <c r="BS291" s="2">
        <v>1.9</v>
      </c>
      <c r="BT291" s="2">
        <v>1.42</v>
      </c>
      <c r="BU291" s="2">
        <v>47.9</v>
      </c>
      <c r="BV291" s="2">
        <v>0.92</v>
      </c>
      <c r="BW291" s="2">
        <v>33.4</v>
      </c>
      <c r="BX291" s="2">
        <v>0.99</v>
      </c>
      <c r="BY291" s="2">
        <v>34.4</v>
      </c>
      <c r="BZ291" s="2">
        <v>25</v>
      </c>
      <c r="CA291" s="2">
        <v>9.4</v>
      </c>
      <c r="CB291" s="2">
        <v>0.89</v>
      </c>
      <c r="CC291" s="2"/>
      <c r="CD291" s="2">
        <v>2.1</v>
      </c>
      <c r="CE291" s="2">
        <v>2.2999999999999998</v>
      </c>
      <c r="CF291" s="3">
        <v>0.42</v>
      </c>
      <c r="CG291" s="2">
        <v>1.2E-2</v>
      </c>
      <c r="CH291" s="2">
        <v>0.62</v>
      </c>
      <c r="CI291" s="2">
        <v>0.01</v>
      </c>
    </row>
    <row r="292" spans="1:87" s="5" customFormat="1" ht="11.95" customHeight="1" x14ac:dyDescent="0.3">
      <c r="A292" s="10" t="s">
        <v>56</v>
      </c>
      <c r="B292" s="11">
        <v>1</v>
      </c>
      <c r="C292" s="12">
        <v>13.8</v>
      </c>
      <c r="D292" s="13" t="s">
        <v>409</v>
      </c>
      <c r="E292" s="14" t="s">
        <v>461</v>
      </c>
      <c r="F292" s="15">
        <v>2.71</v>
      </c>
      <c r="G292" s="15">
        <v>1.97</v>
      </c>
      <c r="H292" s="15">
        <v>1.57</v>
      </c>
      <c r="I292" s="16">
        <v>42.2</v>
      </c>
      <c r="J292" s="15">
        <v>0.73</v>
      </c>
      <c r="K292" s="16">
        <v>25.9</v>
      </c>
      <c r="L292" s="15">
        <v>0.96</v>
      </c>
      <c r="M292" s="16">
        <v>33.200000000000003</v>
      </c>
      <c r="N292" s="16">
        <v>23.6</v>
      </c>
      <c r="O292" s="16">
        <v>9.6</v>
      </c>
      <c r="P292" s="15">
        <v>0.24</v>
      </c>
      <c r="Q292" s="4"/>
      <c r="R292" s="4">
        <v>14</v>
      </c>
      <c r="S292" s="2">
        <v>14</v>
      </c>
      <c r="T292" s="3">
        <v>0.34</v>
      </c>
      <c r="U292" s="2">
        <v>7.8E-2</v>
      </c>
      <c r="V292" s="2">
        <v>2.71</v>
      </c>
      <c r="W292" s="2">
        <v>1.94</v>
      </c>
      <c r="X292" s="2">
        <v>1.51</v>
      </c>
      <c r="Y292" s="2">
        <v>44.4</v>
      </c>
      <c r="Z292" s="2">
        <v>0.8</v>
      </c>
      <c r="AA292" s="2">
        <v>28.7</v>
      </c>
      <c r="AB292" s="2">
        <v>0.97</v>
      </c>
      <c r="AC292" s="2">
        <v>33.200000000000003</v>
      </c>
      <c r="AD292" s="2">
        <v>23.6</v>
      </c>
      <c r="AE292" s="2">
        <v>9.6</v>
      </c>
      <c r="AF292" s="2">
        <v>0.53</v>
      </c>
      <c r="AG292" s="2"/>
      <c r="AH292" s="3">
        <v>10.7</v>
      </c>
      <c r="AI292" s="2">
        <v>12.5</v>
      </c>
      <c r="AJ292" s="3">
        <v>0.31</v>
      </c>
      <c r="AK292" s="2">
        <v>5.8000000000000003E-2</v>
      </c>
      <c r="AL292" s="5">
        <v>2.71</v>
      </c>
      <c r="AM292" s="5">
        <v>1.92</v>
      </c>
      <c r="AN292" s="5">
        <v>1.48</v>
      </c>
      <c r="AO292" s="5">
        <v>45.5</v>
      </c>
      <c r="AP292" s="5">
        <v>0.83</v>
      </c>
      <c r="AQ292" s="5">
        <v>29.9</v>
      </c>
      <c r="AR292" s="5">
        <v>0.97</v>
      </c>
      <c r="AS292" s="5">
        <v>33.200000000000003</v>
      </c>
      <c r="AT292" s="5">
        <v>23.6</v>
      </c>
      <c r="AU292" s="5">
        <v>9.6</v>
      </c>
      <c r="AV292" s="5">
        <v>0.66</v>
      </c>
      <c r="AX292" s="22">
        <v>3.9</v>
      </c>
      <c r="AY292" s="22">
        <v>4.3</v>
      </c>
      <c r="AZ292" s="22">
        <v>0.36</v>
      </c>
      <c r="BA292" s="5">
        <v>1.7999999999999999E-2</v>
      </c>
      <c r="BB292" s="2">
        <v>2.71</v>
      </c>
      <c r="BC292" s="2">
        <v>1.92</v>
      </c>
      <c r="BD292" s="2">
        <v>1.46</v>
      </c>
      <c r="BE292" s="2">
        <v>46</v>
      </c>
      <c r="BF292" s="2">
        <v>0.85</v>
      </c>
      <c r="BG292" s="2">
        <v>31.3</v>
      </c>
      <c r="BH292" s="2">
        <v>0.99</v>
      </c>
      <c r="BI292" s="2">
        <v>33.200000000000003</v>
      </c>
      <c r="BJ292" s="2">
        <v>23.6</v>
      </c>
      <c r="BK292" s="2">
        <v>9.6</v>
      </c>
      <c r="BL292" s="2">
        <v>0.8</v>
      </c>
      <c r="BN292" s="22">
        <v>3.9</v>
      </c>
      <c r="BO292" s="22">
        <v>4.0999999999999996</v>
      </c>
      <c r="BP292" s="22">
        <v>0.42</v>
      </c>
      <c r="BQ292" s="5">
        <v>1.9E-2</v>
      </c>
      <c r="BR292" s="2">
        <v>2.71</v>
      </c>
      <c r="BS292" s="2">
        <v>1.91</v>
      </c>
      <c r="BT292" s="2">
        <v>1.45</v>
      </c>
      <c r="BU292" s="2">
        <v>46.5</v>
      </c>
      <c r="BV292" s="2">
        <v>0.87</v>
      </c>
      <c r="BW292" s="2">
        <v>31.5</v>
      </c>
      <c r="BX292" s="2">
        <v>0.98</v>
      </c>
      <c r="BY292" s="2">
        <v>33.200000000000003</v>
      </c>
      <c r="BZ292" s="2">
        <v>23.6</v>
      </c>
      <c r="CA292" s="2">
        <v>9.6</v>
      </c>
      <c r="CB292" s="2">
        <v>0.82</v>
      </c>
      <c r="CC292" s="2"/>
      <c r="CD292" s="2">
        <v>3.3</v>
      </c>
      <c r="CE292" s="2">
        <v>3.6</v>
      </c>
      <c r="CF292" s="3">
        <v>0.39</v>
      </c>
      <c r="CG292" s="2">
        <v>1.6E-2</v>
      </c>
      <c r="CH292" s="2">
        <v>0.71</v>
      </c>
      <c r="CI292" s="2">
        <v>0.01</v>
      </c>
    </row>
    <row r="293" spans="1:87" s="5" customFormat="1" ht="11.95" customHeight="1" x14ac:dyDescent="0.3">
      <c r="A293" s="10" t="s">
        <v>68</v>
      </c>
      <c r="B293" s="11">
        <v>1</v>
      </c>
      <c r="C293" s="12">
        <v>32.4</v>
      </c>
      <c r="D293" s="13" t="s">
        <v>415</v>
      </c>
      <c r="E293" s="14" t="s">
        <v>461</v>
      </c>
      <c r="F293" s="15">
        <v>2.72</v>
      </c>
      <c r="G293" s="15">
        <v>1.98</v>
      </c>
      <c r="H293" s="15">
        <v>1.56</v>
      </c>
      <c r="I293" s="16">
        <v>42.5</v>
      </c>
      <c r="J293" s="15">
        <v>0.74</v>
      </c>
      <c r="K293" s="16">
        <v>26.6</v>
      </c>
      <c r="L293" s="15">
        <v>0.98</v>
      </c>
      <c r="M293" s="16">
        <v>34.5</v>
      </c>
      <c r="N293" s="16">
        <v>24.9</v>
      </c>
      <c r="O293" s="16">
        <v>9.6</v>
      </c>
      <c r="P293" s="15">
        <v>0.18</v>
      </c>
      <c r="Q293" s="4"/>
      <c r="R293" s="4"/>
      <c r="S293" s="4"/>
      <c r="T293" s="8"/>
      <c r="BB293" s="5">
        <v>2.72</v>
      </c>
      <c r="BC293" s="5">
        <v>1.89</v>
      </c>
      <c r="BD293" s="5">
        <v>1.43</v>
      </c>
      <c r="BE293" s="5">
        <v>47.3</v>
      </c>
      <c r="BF293" s="5">
        <v>0.9</v>
      </c>
      <c r="BG293" s="5">
        <v>31.9</v>
      </c>
      <c r="BH293" s="5">
        <v>0.97</v>
      </c>
      <c r="BI293" s="5">
        <v>34.5</v>
      </c>
      <c r="BJ293" s="5">
        <v>24.9</v>
      </c>
      <c r="BK293" s="5">
        <v>9.6</v>
      </c>
      <c r="BL293" s="5">
        <v>0.73</v>
      </c>
      <c r="BR293" s="5">
        <v>2.72</v>
      </c>
      <c r="BS293" s="5">
        <v>1.9</v>
      </c>
      <c r="BT293" s="5">
        <v>1.43</v>
      </c>
      <c r="BU293" s="5">
        <v>47.3</v>
      </c>
      <c r="BV293" s="5">
        <v>0.9</v>
      </c>
      <c r="BW293" s="5">
        <v>32.6</v>
      </c>
      <c r="BX293" s="5">
        <v>0.99</v>
      </c>
      <c r="BY293" s="5">
        <v>34.5</v>
      </c>
      <c r="BZ293" s="5">
        <v>24.9</v>
      </c>
      <c r="CA293" s="5">
        <v>9.6</v>
      </c>
      <c r="CB293" s="5">
        <v>0.8</v>
      </c>
      <c r="CH293" s="2">
        <v>0.71</v>
      </c>
      <c r="CI293" s="2">
        <v>6.0000000000000001E-3</v>
      </c>
    </row>
    <row r="294" spans="1:87" s="5" customFormat="1" ht="11.95" customHeight="1" x14ac:dyDescent="0.3">
      <c r="A294" s="10" t="s">
        <v>84</v>
      </c>
      <c r="B294" s="11">
        <v>2</v>
      </c>
      <c r="C294" s="12">
        <v>10.8</v>
      </c>
      <c r="D294" s="13" t="s">
        <v>409</v>
      </c>
      <c r="E294" s="14" t="s">
        <v>461</v>
      </c>
      <c r="F294" s="15">
        <v>2.73</v>
      </c>
      <c r="G294" s="15">
        <v>2</v>
      </c>
      <c r="H294" s="15">
        <v>1.58</v>
      </c>
      <c r="I294" s="16">
        <v>42.2</v>
      </c>
      <c r="J294" s="15">
        <v>0.73</v>
      </c>
      <c r="K294" s="16">
        <v>26.5</v>
      </c>
      <c r="L294" s="15">
        <v>0.99</v>
      </c>
      <c r="M294" s="16">
        <v>37.5</v>
      </c>
      <c r="N294" s="16">
        <v>23.4</v>
      </c>
      <c r="O294" s="16">
        <v>14.1</v>
      </c>
      <c r="P294" s="15">
        <v>0.22</v>
      </c>
      <c r="Q294" s="4"/>
      <c r="R294" s="4">
        <v>17.8</v>
      </c>
      <c r="S294" s="2">
        <v>17.8</v>
      </c>
      <c r="T294" s="3">
        <v>0.3</v>
      </c>
      <c r="U294" s="2">
        <v>7.8E-2</v>
      </c>
      <c r="V294" s="2">
        <v>2.73</v>
      </c>
      <c r="W294" s="2">
        <v>1.91</v>
      </c>
      <c r="X294" s="2">
        <v>1.45</v>
      </c>
      <c r="Y294" s="2">
        <v>47</v>
      </c>
      <c r="Z294" s="2">
        <v>0.89</v>
      </c>
      <c r="AA294" s="2">
        <v>31.9</v>
      </c>
      <c r="AB294" s="2">
        <v>0.98</v>
      </c>
      <c r="AC294" s="2">
        <v>37.5</v>
      </c>
      <c r="AD294" s="2">
        <v>23.4</v>
      </c>
      <c r="AE294" s="2">
        <v>14.1</v>
      </c>
      <c r="AF294" s="2">
        <v>0.6</v>
      </c>
      <c r="AG294" s="2"/>
      <c r="AH294" s="3">
        <v>7.9</v>
      </c>
      <c r="AI294" s="2">
        <v>9.4</v>
      </c>
      <c r="AJ294" s="3">
        <v>0.37</v>
      </c>
      <c r="AK294" s="2">
        <v>4.3999999999999997E-2</v>
      </c>
      <c r="AL294" s="5">
        <v>2.73</v>
      </c>
      <c r="AM294" s="5">
        <v>1.91</v>
      </c>
      <c r="AN294" s="5">
        <v>1.44</v>
      </c>
      <c r="AO294" s="5">
        <v>47.2</v>
      </c>
      <c r="AP294" s="5">
        <v>0.9</v>
      </c>
      <c r="AQ294" s="5">
        <v>32.6</v>
      </c>
      <c r="AR294" s="5">
        <v>0.99</v>
      </c>
      <c r="AS294" s="5">
        <v>37.5</v>
      </c>
      <c r="AT294" s="5">
        <v>23.4</v>
      </c>
      <c r="AU294" s="5">
        <v>14.1</v>
      </c>
      <c r="AV294" s="5">
        <v>0.65</v>
      </c>
      <c r="AX294" s="22">
        <v>3.7</v>
      </c>
      <c r="AY294" s="22">
        <v>3.9</v>
      </c>
      <c r="AZ294" s="22">
        <v>0.38</v>
      </c>
      <c r="BA294" s="5">
        <v>1.7999999999999999E-2</v>
      </c>
      <c r="BB294" s="2">
        <v>2.73</v>
      </c>
      <c r="BC294" s="2">
        <v>1.87</v>
      </c>
      <c r="BD294" s="2">
        <v>1.39</v>
      </c>
      <c r="BE294" s="2">
        <v>49.1</v>
      </c>
      <c r="BF294" s="2">
        <v>0.97</v>
      </c>
      <c r="BG294" s="2">
        <v>34.6</v>
      </c>
      <c r="BH294" s="2">
        <v>0.98</v>
      </c>
      <c r="BI294" s="2">
        <v>37.5</v>
      </c>
      <c r="BJ294" s="2">
        <v>23.4</v>
      </c>
      <c r="BK294" s="2">
        <v>14.1</v>
      </c>
      <c r="BL294" s="2">
        <v>0.79</v>
      </c>
      <c r="BN294" s="22">
        <v>3.7</v>
      </c>
      <c r="BO294" s="22">
        <v>4.0999999999999996</v>
      </c>
      <c r="BP294" s="22">
        <v>0.43</v>
      </c>
      <c r="BQ294" s="5">
        <v>1.6E-2</v>
      </c>
      <c r="BR294" s="2">
        <v>2.73</v>
      </c>
      <c r="BS294" s="2">
        <v>1.87</v>
      </c>
      <c r="BT294" s="2">
        <v>1.37</v>
      </c>
      <c r="BU294" s="2">
        <v>49.7</v>
      </c>
      <c r="BV294" s="2">
        <v>0.99</v>
      </c>
      <c r="BW294" s="2">
        <v>35.9</v>
      </c>
      <c r="BX294" s="2">
        <v>0.99</v>
      </c>
      <c r="BY294" s="2">
        <v>37.5</v>
      </c>
      <c r="BZ294" s="2">
        <v>23.4</v>
      </c>
      <c r="CA294" s="2">
        <v>14.1</v>
      </c>
      <c r="CB294" s="2">
        <v>0.89</v>
      </c>
      <c r="CC294" s="2"/>
      <c r="CD294" s="2">
        <v>2.7</v>
      </c>
      <c r="CE294" s="2">
        <v>2.9</v>
      </c>
      <c r="CF294" s="3">
        <v>0.41</v>
      </c>
      <c r="CG294" s="2">
        <v>8.0000000000000002E-3</v>
      </c>
      <c r="CH294" s="9"/>
    </row>
    <row r="295" spans="1:87" s="5" customFormat="1" ht="11.95" customHeight="1" x14ac:dyDescent="0.3">
      <c r="A295" s="10" t="s">
        <v>174</v>
      </c>
      <c r="B295" s="11">
        <v>7</v>
      </c>
      <c r="C295" s="12">
        <v>1.8</v>
      </c>
      <c r="D295" s="13" t="s">
        <v>409</v>
      </c>
      <c r="E295" s="14" t="s">
        <v>461</v>
      </c>
      <c r="F295" s="15">
        <v>2.73</v>
      </c>
      <c r="G295" s="15">
        <v>2.02</v>
      </c>
      <c r="H295" s="15">
        <v>1.63</v>
      </c>
      <c r="I295" s="16">
        <v>40.4</v>
      </c>
      <c r="J295" s="15">
        <v>0.68</v>
      </c>
      <c r="K295" s="16">
        <v>24.3</v>
      </c>
      <c r="L295" s="15">
        <v>0.98</v>
      </c>
      <c r="M295" s="16">
        <v>33.200000000000003</v>
      </c>
      <c r="N295" s="16">
        <v>20.6</v>
      </c>
      <c r="O295" s="16">
        <v>12.6</v>
      </c>
      <c r="P295" s="15">
        <v>0.28999999999999998</v>
      </c>
      <c r="Q295" s="4"/>
      <c r="R295" s="4">
        <v>11.6</v>
      </c>
      <c r="S295" s="2">
        <v>11.6</v>
      </c>
      <c r="T295" s="3">
        <v>0.36</v>
      </c>
      <c r="U295" s="2">
        <v>6.6000000000000003E-2</v>
      </c>
      <c r="V295" s="2">
        <v>2.73</v>
      </c>
      <c r="W295" s="2">
        <v>1.97</v>
      </c>
      <c r="X295" s="2">
        <v>1.56</v>
      </c>
      <c r="Y295" s="2">
        <v>43</v>
      </c>
      <c r="Z295" s="2">
        <v>0.75</v>
      </c>
      <c r="AA295" s="2">
        <v>26.5</v>
      </c>
      <c r="AB295" s="2">
        <v>0.96</v>
      </c>
      <c r="AC295" s="2">
        <v>33.200000000000003</v>
      </c>
      <c r="AD295" s="2">
        <v>20.6</v>
      </c>
      <c r="AE295" s="2">
        <v>12.6</v>
      </c>
      <c r="AF295" s="2">
        <v>0.47</v>
      </c>
      <c r="AG295" s="2"/>
      <c r="AH295" s="3">
        <v>9.8000000000000007</v>
      </c>
      <c r="AI295" s="2">
        <v>10.8</v>
      </c>
      <c r="AJ295" s="3">
        <v>0.35</v>
      </c>
      <c r="AK295" s="2">
        <v>5.8000000000000003E-2</v>
      </c>
      <c r="AL295" s="5">
        <v>2.73</v>
      </c>
      <c r="AM295" s="5">
        <v>1.95</v>
      </c>
      <c r="AN295" s="5">
        <v>1.52</v>
      </c>
      <c r="AO295" s="5">
        <v>44.4</v>
      </c>
      <c r="AP295" s="5">
        <v>0.8</v>
      </c>
      <c r="AQ295" s="5">
        <v>28.5</v>
      </c>
      <c r="AR295" s="5">
        <v>0.97</v>
      </c>
      <c r="AS295" s="5">
        <v>33.200000000000003</v>
      </c>
      <c r="AT295" s="5">
        <v>20.6</v>
      </c>
      <c r="AU295" s="5">
        <v>12.6</v>
      </c>
      <c r="AV295" s="5">
        <v>0.63</v>
      </c>
      <c r="AX295" s="22">
        <v>4.5</v>
      </c>
      <c r="AY295" s="22">
        <v>5.0999999999999996</v>
      </c>
      <c r="AZ295" s="22">
        <v>0.38</v>
      </c>
      <c r="BA295" s="5">
        <v>2.1999999999999999E-2</v>
      </c>
      <c r="BB295" s="2">
        <v>2.73</v>
      </c>
      <c r="BC295" s="2">
        <v>1.96</v>
      </c>
      <c r="BD295" s="2">
        <v>1.52</v>
      </c>
      <c r="BE295" s="2">
        <v>44.4</v>
      </c>
      <c r="BF295" s="2">
        <v>0.8</v>
      </c>
      <c r="BG295" s="2">
        <v>29.1</v>
      </c>
      <c r="BH295" s="2">
        <v>1</v>
      </c>
      <c r="BI295" s="2">
        <v>33.200000000000003</v>
      </c>
      <c r="BJ295" s="2">
        <v>20.6</v>
      </c>
      <c r="BK295" s="2">
        <v>12.6</v>
      </c>
      <c r="BL295" s="2">
        <v>0.67</v>
      </c>
      <c r="BN295" s="22">
        <v>4.5</v>
      </c>
      <c r="BO295" s="22">
        <v>5.0999999999999996</v>
      </c>
      <c r="BP295" s="22">
        <v>0.39</v>
      </c>
      <c r="BQ295" s="5">
        <v>2.4E-2</v>
      </c>
      <c r="BR295" s="2">
        <v>2.73</v>
      </c>
      <c r="BS295" s="2">
        <v>1.94</v>
      </c>
      <c r="BT295" s="2">
        <v>1.5</v>
      </c>
      <c r="BU295" s="2">
        <v>45</v>
      </c>
      <c r="BV295" s="2">
        <v>0.82</v>
      </c>
      <c r="BW295" s="2">
        <v>29.4</v>
      </c>
      <c r="BX295" s="2">
        <v>0.98</v>
      </c>
      <c r="BY295" s="2">
        <v>33.200000000000003</v>
      </c>
      <c r="BZ295" s="2">
        <v>20.6</v>
      </c>
      <c r="CA295" s="2">
        <v>12.6</v>
      </c>
      <c r="CB295" s="2">
        <v>0.7</v>
      </c>
      <c r="CC295" s="2"/>
      <c r="CD295" s="2">
        <v>4.7</v>
      </c>
      <c r="CE295" s="2">
        <v>5.3</v>
      </c>
      <c r="CF295" s="3">
        <v>0.36</v>
      </c>
      <c r="CG295" s="2">
        <v>0.02</v>
      </c>
      <c r="CH295" s="9"/>
    </row>
    <row r="296" spans="1:87" s="5" customFormat="1" ht="11.95" customHeight="1" x14ac:dyDescent="0.3">
      <c r="A296" s="10" t="s">
        <v>212</v>
      </c>
      <c r="B296" s="11">
        <v>10</v>
      </c>
      <c r="C296" s="12">
        <v>7.8</v>
      </c>
      <c r="D296" s="13" t="s">
        <v>415</v>
      </c>
      <c r="E296" s="14" t="s">
        <v>461</v>
      </c>
      <c r="F296" s="15">
        <v>2.71</v>
      </c>
      <c r="G296" s="15">
        <v>1.97</v>
      </c>
      <c r="H296" s="15">
        <v>1.54</v>
      </c>
      <c r="I296" s="16">
        <v>43.3</v>
      </c>
      <c r="J296" s="15">
        <v>0.76</v>
      </c>
      <c r="K296" s="16">
        <v>28.1</v>
      </c>
      <c r="L296" s="15">
        <v>1</v>
      </c>
      <c r="M296" s="16">
        <v>36.5</v>
      </c>
      <c r="N296" s="16">
        <v>25.2</v>
      </c>
      <c r="O296" s="16">
        <v>11.3</v>
      </c>
      <c r="P296" s="15">
        <v>0.26</v>
      </c>
      <c r="Q296" s="4"/>
      <c r="R296" s="4">
        <v>14.3</v>
      </c>
      <c r="S296" s="2">
        <v>14.3</v>
      </c>
      <c r="T296" s="3">
        <v>0.35</v>
      </c>
      <c r="U296" s="2">
        <v>6.5000000000000002E-2</v>
      </c>
      <c r="V296" s="2">
        <v>2.71</v>
      </c>
      <c r="W296" s="2">
        <v>1.91</v>
      </c>
      <c r="X296" s="2">
        <v>1.45</v>
      </c>
      <c r="Y296" s="2">
        <v>46.4</v>
      </c>
      <c r="Z296" s="2">
        <v>0.87</v>
      </c>
      <c r="AA296" s="2">
        <v>31.6</v>
      </c>
      <c r="AB296" s="2">
        <v>0.99</v>
      </c>
      <c r="AC296" s="2">
        <v>36.5</v>
      </c>
      <c r="AD296" s="2">
        <v>25.2</v>
      </c>
      <c r="AE296" s="2">
        <v>11.3</v>
      </c>
      <c r="AF296" s="2">
        <v>0.56999999999999995</v>
      </c>
      <c r="AG296" s="2"/>
      <c r="AH296" s="3">
        <v>8.6999999999999993</v>
      </c>
      <c r="AI296" s="2">
        <v>10.9</v>
      </c>
      <c r="AJ296" s="3">
        <v>0.37</v>
      </c>
      <c r="AK296" s="2">
        <v>4.9000000000000002E-2</v>
      </c>
      <c r="AL296" s="5">
        <v>2.71</v>
      </c>
      <c r="AM296" s="5">
        <v>1.89</v>
      </c>
      <c r="AN296" s="5">
        <v>1.42</v>
      </c>
      <c r="AO296" s="5">
        <v>47.7</v>
      </c>
      <c r="AP296" s="5">
        <v>0.91</v>
      </c>
      <c r="AQ296" s="5">
        <v>33.4</v>
      </c>
      <c r="AR296" s="5">
        <v>0.99</v>
      </c>
      <c r="AS296" s="5">
        <v>36.5</v>
      </c>
      <c r="AT296" s="5">
        <v>25.2</v>
      </c>
      <c r="AU296" s="5">
        <v>11.3</v>
      </c>
      <c r="AV296" s="5">
        <v>0.73</v>
      </c>
      <c r="AX296" s="22">
        <v>3.4</v>
      </c>
      <c r="AY296" s="22">
        <v>3.5</v>
      </c>
      <c r="AZ296" s="22">
        <v>0.35</v>
      </c>
      <c r="BA296" s="5">
        <v>1.9E-2</v>
      </c>
      <c r="BB296" s="2">
        <v>2.71</v>
      </c>
      <c r="BC296" s="2">
        <v>1.87</v>
      </c>
      <c r="BD296" s="2">
        <v>1.39</v>
      </c>
      <c r="BE296" s="2">
        <v>48.6</v>
      </c>
      <c r="BF296" s="2">
        <v>0.94</v>
      </c>
      <c r="BG296" s="2">
        <v>34.200000000000003</v>
      </c>
      <c r="BH296" s="2">
        <v>0.98</v>
      </c>
      <c r="BI296" s="2">
        <v>36.5</v>
      </c>
      <c r="BJ296" s="2">
        <v>25.2</v>
      </c>
      <c r="BK296" s="2">
        <v>11.3</v>
      </c>
      <c r="BL296" s="2">
        <v>0.8</v>
      </c>
      <c r="BN296" s="22">
        <v>3.4</v>
      </c>
      <c r="BO296" s="22">
        <v>3.6</v>
      </c>
      <c r="BP296" s="22">
        <v>0.4</v>
      </c>
      <c r="BQ296" s="5">
        <v>1.7999999999999999E-2</v>
      </c>
      <c r="BR296" s="2">
        <v>2.71</v>
      </c>
      <c r="BS296" s="2">
        <v>1.87</v>
      </c>
      <c r="BT296" s="2">
        <v>1.39</v>
      </c>
      <c r="BU296" s="2">
        <v>48.7</v>
      </c>
      <c r="BV296" s="2">
        <v>0.95</v>
      </c>
      <c r="BW296" s="2">
        <v>34.5</v>
      </c>
      <c r="BX296" s="2">
        <v>0.98</v>
      </c>
      <c r="BY296" s="2">
        <v>36.5</v>
      </c>
      <c r="BZ296" s="2">
        <v>25.2</v>
      </c>
      <c r="CA296" s="2">
        <v>11.3</v>
      </c>
      <c r="CB296" s="2">
        <v>0.82</v>
      </c>
      <c r="CC296" s="2"/>
      <c r="CD296" s="2">
        <v>3.1</v>
      </c>
      <c r="CE296" s="2">
        <v>3.3</v>
      </c>
      <c r="CF296" s="3">
        <v>0.42</v>
      </c>
      <c r="CG296" s="2">
        <v>1.6E-2</v>
      </c>
      <c r="CH296" s="9"/>
    </row>
    <row r="297" spans="1:87" s="5" customFormat="1" ht="11.95" customHeight="1" x14ac:dyDescent="0.3">
      <c r="A297" s="10" t="s">
        <v>245</v>
      </c>
      <c r="B297" s="11">
        <v>12</v>
      </c>
      <c r="C297" s="12">
        <v>1.8</v>
      </c>
      <c r="D297" s="13" t="s">
        <v>415</v>
      </c>
      <c r="E297" s="14" t="s">
        <v>461</v>
      </c>
      <c r="F297" s="15">
        <v>2.73</v>
      </c>
      <c r="G297" s="15">
        <v>1.99</v>
      </c>
      <c r="H297" s="15">
        <v>1.57</v>
      </c>
      <c r="I297" s="16">
        <v>42.6</v>
      </c>
      <c r="J297" s="15">
        <v>0.74</v>
      </c>
      <c r="K297" s="16">
        <v>26.9</v>
      </c>
      <c r="L297" s="15">
        <v>0.99</v>
      </c>
      <c r="M297" s="16">
        <v>38</v>
      </c>
      <c r="N297" s="16">
        <v>26.8</v>
      </c>
      <c r="O297" s="16">
        <v>11.2</v>
      </c>
      <c r="P297" s="15">
        <v>0.01</v>
      </c>
      <c r="Q297" s="4"/>
      <c r="R297" s="4">
        <v>19.399999999999999</v>
      </c>
      <c r="S297" s="2">
        <v>19.399999999999999</v>
      </c>
      <c r="T297" s="3">
        <v>0.31</v>
      </c>
      <c r="U297" s="2">
        <v>9.4E-2</v>
      </c>
      <c r="V297" s="2">
        <v>2.73</v>
      </c>
      <c r="W297" s="2">
        <v>1.91</v>
      </c>
      <c r="X297" s="2">
        <v>1.44</v>
      </c>
      <c r="Y297" s="2">
        <v>47.2</v>
      </c>
      <c r="Z297" s="2">
        <v>0.9</v>
      </c>
      <c r="AA297" s="2">
        <v>32.6</v>
      </c>
      <c r="AB297" s="2">
        <v>0.99</v>
      </c>
      <c r="AC297" s="2">
        <v>38</v>
      </c>
      <c r="AD297" s="2">
        <v>26.8</v>
      </c>
      <c r="AE297" s="2">
        <v>11.2</v>
      </c>
      <c r="AF297" s="2">
        <v>0.52</v>
      </c>
      <c r="AG297" s="2"/>
      <c r="AH297" s="3">
        <v>9</v>
      </c>
      <c r="AI297" s="2">
        <v>9.6999999999999993</v>
      </c>
      <c r="AJ297" s="3">
        <v>0.37</v>
      </c>
      <c r="AK297" s="2">
        <v>0.04</v>
      </c>
      <c r="AL297" s="5">
        <v>2.73</v>
      </c>
      <c r="AM297" s="5">
        <v>1.87</v>
      </c>
      <c r="AN297" s="5">
        <v>1.4</v>
      </c>
      <c r="AO297" s="5">
        <v>48.8</v>
      </c>
      <c r="AP297" s="5">
        <v>0.95</v>
      </c>
      <c r="AQ297" s="5">
        <v>33.700000000000003</v>
      </c>
      <c r="AR297" s="5">
        <v>0.97</v>
      </c>
      <c r="AS297" s="5">
        <v>38</v>
      </c>
      <c r="AT297" s="5">
        <v>26.8</v>
      </c>
      <c r="AU297" s="5">
        <v>11.2</v>
      </c>
      <c r="AV297" s="5">
        <v>0.62</v>
      </c>
      <c r="AX297" s="22">
        <v>4</v>
      </c>
      <c r="AY297" s="22">
        <v>4.5</v>
      </c>
      <c r="AZ297" s="22">
        <v>0.37</v>
      </c>
      <c r="BA297" s="5">
        <v>2.1999999999999999E-2</v>
      </c>
      <c r="BB297" s="2">
        <v>2.73</v>
      </c>
      <c r="BC297" s="2">
        <v>1.86</v>
      </c>
      <c r="BD297" s="2">
        <v>1.38</v>
      </c>
      <c r="BE297" s="2">
        <v>49.5</v>
      </c>
      <c r="BF297" s="2">
        <v>0.98</v>
      </c>
      <c r="BG297" s="2">
        <v>34.9</v>
      </c>
      <c r="BH297" s="2">
        <v>0.97</v>
      </c>
      <c r="BI297" s="2">
        <v>38</v>
      </c>
      <c r="BJ297" s="2">
        <v>26.8</v>
      </c>
      <c r="BK297" s="2">
        <v>11.2</v>
      </c>
      <c r="BL297" s="2">
        <v>0.72</v>
      </c>
      <c r="BN297" s="22">
        <v>4.0999999999999996</v>
      </c>
      <c r="BO297" s="22">
        <v>4.4000000000000004</v>
      </c>
      <c r="BP297" s="22">
        <v>0.38</v>
      </c>
      <c r="BQ297" s="5">
        <v>2.4E-2</v>
      </c>
      <c r="BR297" s="2">
        <v>2.73</v>
      </c>
      <c r="BS297" s="2">
        <v>1.86</v>
      </c>
      <c r="BT297" s="2">
        <v>1.37</v>
      </c>
      <c r="BU297" s="2">
        <v>49.9</v>
      </c>
      <c r="BV297" s="2">
        <v>0.99</v>
      </c>
      <c r="BW297" s="2">
        <v>36.1</v>
      </c>
      <c r="BX297" s="2">
        <v>0.99</v>
      </c>
      <c r="BY297" s="2">
        <v>38</v>
      </c>
      <c r="BZ297" s="2">
        <v>26.8</v>
      </c>
      <c r="CA297" s="2">
        <v>11.2</v>
      </c>
      <c r="CB297" s="2">
        <v>0.83</v>
      </c>
      <c r="CC297" s="2"/>
      <c r="CD297" s="2">
        <v>2.9</v>
      </c>
      <c r="CE297" s="2">
        <v>3.2</v>
      </c>
      <c r="CF297" s="3">
        <v>0.46</v>
      </c>
      <c r="CG297" s="2">
        <v>1.2E-2</v>
      </c>
      <c r="CH297" s="2">
        <v>0.62</v>
      </c>
      <c r="CI297" s="2">
        <v>1.4E-2</v>
      </c>
    </row>
    <row r="298" spans="1:87" s="5" customFormat="1" ht="11.95" customHeight="1" x14ac:dyDescent="0.3">
      <c r="A298" s="10" t="s">
        <v>350</v>
      </c>
      <c r="B298" s="11">
        <v>19</v>
      </c>
      <c r="C298" s="12">
        <v>19.399999999999999</v>
      </c>
      <c r="D298" s="13" t="s">
        <v>415</v>
      </c>
      <c r="E298" s="14" t="s">
        <v>461</v>
      </c>
      <c r="F298" s="15">
        <v>2.7</v>
      </c>
      <c r="G298" s="15">
        <v>1.97</v>
      </c>
      <c r="H298" s="15">
        <v>1.57</v>
      </c>
      <c r="I298" s="16">
        <v>41.9</v>
      </c>
      <c r="J298" s="15">
        <v>0.72</v>
      </c>
      <c r="K298" s="16">
        <v>25.7</v>
      </c>
      <c r="L298" s="15">
        <v>0.96</v>
      </c>
      <c r="M298" s="16">
        <v>31.4</v>
      </c>
      <c r="N298" s="16">
        <v>24.1</v>
      </c>
      <c r="O298" s="16">
        <v>7.3</v>
      </c>
      <c r="P298" s="15">
        <v>0.21</v>
      </c>
      <c r="Q298" s="4"/>
      <c r="R298" s="4"/>
      <c r="S298" s="4"/>
      <c r="T298" s="8"/>
      <c r="BB298" s="5">
        <v>2.7</v>
      </c>
      <c r="BC298" s="5">
        <v>1.93</v>
      </c>
      <c r="BD298" s="5">
        <v>1.48</v>
      </c>
      <c r="BE298" s="5">
        <v>45.1</v>
      </c>
      <c r="BF298" s="5">
        <v>0.82</v>
      </c>
      <c r="BG298" s="5">
        <v>30.1</v>
      </c>
      <c r="BH298" s="5">
        <v>0.99</v>
      </c>
      <c r="BI298" s="5">
        <v>31.4</v>
      </c>
      <c r="BJ298" s="5">
        <v>24.1</v>
      </c>
      <c r="BK298" s="5">
        <v>7.3</v>
      </c>
      <c r="BL298" s="5">
        <v>0.82</v>
      </c>
      <c r="BR298" s="5">
        <v>2.7</v>
      </c>
      <c r="BS298" s="5">
        <v>1.94</v>
      </c>
      <c r="BT298" s="5">
        <v>1.5</v>
      </c>
      <c r="BU298" s="5">
        <v>44.4</v>
      </c>
      <c r="BV298" s="5">
        <v>0.8</v>
      </c>
      <c r="BW298" s="5">
        <v>29.3</v>
      </c>
      <c r="BX298" s="5">
        <v>0.99</v>
      </c>
      <c r="BY298" s="5">
        <v>31.4</v>
      </c>
      <c r="BZ298" s="5">
        <v>24.1</v>
      </c>
      <c r="CA298" s="5">
        <v>7.3</v>
      </c>
      <c r="CB298" s="5">
        <v>0.72</v>
      </c>
      <c r="CH298" s="2">
        <v>0.79</v>
      </c>
      <c r="CI298" s="2">
        <v>1.2E-2</v>
      </c>
    </row>
    <row r="299" spans="1:87" s="5" customFormat="1" ht="11.95" customHeight="1" x14ac:dyDescent="0.3">
      <c r="A299" s="10" t="s">
        <v>354</v>
      </c>
      <c r="B299" s="11">
        <v>19</v>
      </c>
      <c r="C299" s="12">
        <v>21.4</v>
      </c>
      <c r="D299" s="13" t="s">
        <v>415</v>
      </c>
      <c r="E299" s="14" t="s">
        <v>461</v>
      </c>
      <c r="F299" s="15">
        <v>2.7</v>
      </c>
      <c r="G299" s="15">
        <v>1.97</v>
      </c>
      <c r="H299" s="15">
        <v>1.56</v>
      </c>
      <c r="I299" s="16">
        <v>42.3</v>
      </c>
      <c r="J299" s="15">
        <v>0.73</v>
      </c>
      <c r="K299" s="16">
        <v>26.4</v>
      </c>
      <c r="L299" s="15">
        <v>0.97</v>
      </c>
      <c r="M299" s="16">
        <v>32.4</v>
      </c>
      <c r="N299" s="16">
        <v>24.5</v>
      </c>
      <c r="O299" s="16">
        <v>7.9</v>
      </c>
      <c r="P299" s="15">
        <v>0.24</v>
      </c>
      <c r="Q299" s="4"/>
      <c r="R299" s="4"/>
      <c r="S299" s="4"/>
      <c r="T299" s="8"/>
      <c r="BB299" s="5">
        <v>2.7</v>
      </c>
      <c r="BC299" s="5">
        <v>1.92</v>
      </c>
      <c r="BD299" s="5">
        <v>1.47</v>
      </c>
      <c r="BE299" s="5">
        <v>45.6</v>
      </c>
      <c r="BF299" s="5">
        <v>0.84</v>
      </c>
      <c r="BG299" s="5">
        <v>30.7</v>
      </c>
      <c r="BH299" s="5">
        <v>0.99</v>
      </c>
      <c r="BI299" s="5">
        <v>32.4</v>
      </c>
      <c r="BJ299" s="5">
        <v>24.5</v>
      </c>
      <c r="BK299" s="5">
        <v>7.9</v>
      </c>
      <c r="BL299" s="5">
        <v>0.78</v>
      </c>
      <c r="BR299" s="5">
        <v>2.7</v>
      </c>
      <c r="BS299" s="5">
        <v>1.91</v>
      </c>
      <c r="BT299" s="5">
        <v>1.46</v>
      </c>
      <c r="BU299" s="5">
        <v>46.1</v>
      </c>
      <c r="BV299" s="5">
        <v>0.85</v>
      </c>
      <c r="BW299" s="5">
        <v>31</v>
      </c>
      <c r="BX299" s="5">
        <v>0.98</v>
      </c>
      <c r="BY299" s="5">
        <v>32.4</v>
      </c>
      <c r="BZ299" s="5">
        <v>24.5</v>
      </c>
      <c r="CA299" s="5">
        <v>7.9</v>
      </c>
      <c r="CB299" s="5">
        <v>0.82</v>
      </c>
      <c r="CH299" s="2">
        <v>0.71</v>
      </c>
      <c r="CI299" s="2">
        <v>0.01</v>
      </c>
    </row>
    <row r="300" spans="1:87" s="5" customFormat="1" ht="11.95" customHeight="1" x14ac:dyDescent="0.3">
      <c r="A300" s="10" t="s">
        <v>52</v>
      </c>
      <c r="B300" s="10" t="s">
        <v>429</v>
      </c>
      <c r="C300" s="12">
        <v>9.4</v>
      </c>
      <c r="D300" s="13" t="s">
        <v>409</v>
      </c>
      <c r="E300" s="14" t="s">
        <v>461</v>
      </c>
      <c r="F300" s="15">
        <v>2.72</v>
      </c>
      <c r="G300" s="15">
        <v>1.98</v>
      </c>
      <c r="H300" s="15">
        <v>1.54</v>
      </c>
      <c r="I300" s="16">
        <v>43.2</v>
      </c>
      <c r="J300" s="15">
        <v>0.76</v>
      </c>
      <c r="K300" s="16">
        <v>28</v>
      </c>
      <c r="L300" s="15">
        <v>1</v>
      </c>
      <c r="M300" s="16">
        <v>42.5</v>
      </c>
      <c r="N300" s="16">
        <v>27</v>
      </c>
      <c r="O300" s="16">
        <v>15.5</v>
      </c>
      <c r="P300" s="15">
        <v>0.06</v>
      </c>
      <c r="Q300" s="4"/>
      <c r="R300" s="4"/>
      <c r="S300" s="4"/>
      <c r="T300" s="8"/>
    </row>
    <row r="301" spans="1:87" s="5" customFormat="1" ht="11.95" customHeight="1" x14ac:dyDescent="0.3">
      <c r="A301" s="10" t="s">
        <v>167</v>
      </c>
      <c r="B301" s="10" t="s">
        <v>438</v>
      </c>
      <c r="C301" s="12">
        <v>14.8</v>
      </c>
      <c r="D301" s="13" t="s">
        <v>415</v>
      </c>
      <c r="E301" s="14" t="s">
        <v>461</v>
      </c>
      <c r="F301" s="15">
        <v>2.73</v>
      </c>
      <c r="G301" s="15">
        <v>1.98</v>
      </c>
      <c r="H301" s="15">
        <v>1.56</v>
      </c>
      <c r="I301" s="16">
        <v>42.9</v>
      </c>
      <c r="J301" s="15">
        <v>0.75</v>
      </c>
      <c r="K301" s="16">
        <v>27.3</v>
      </c>
      <c r="L301" s="15">
        <v>0.99</v>
      </c>
      <c r="M301" s="16">
        <v>40.799999999999997</v>
      </c>
      <c r="N301" s="16">
        <v>26.4</v>
      </c>
      <c r="O301" s="16">
        <v>14.4</v>
      </c>
      <c r="P301" s="15">
        <v>0.06</v>
      </c>
      <c r="Q301" s="4"/>
      <c r="R301" s="4"/>
      <c r="S301" s="4"/>
      <c r="T301" s="8"/>
    </row>
    <row r="302" spans="1:87" s="5" customFormat="1" ht="11.95" customHeight="1" x14ac:dyDescent="0.3">
      <c r="A302" s="10" t="s">
        <v>216</v>
      </c>
      <c r="B302" s="10" t="s">
        <v>442</v>
      </c>
      <c r="C302" s="12">
        <v>16.399999999999999</v>
      </c>
      <c r="D302" s="13" t="s">
        <v>409</v>
      </c>
      <c r="E302" s="14" t="s">
        <v>461</v>
      </c>
      <c r="F302" s="15">
        <v>2.7</v>
      </c>
      <c r="G302" s="15">
        <v>2</v>
      </c>
      <c r="H302" s="15">
        <v>1.58</v>
      </c>
      <c r="I302" s="16">
        <v>41.4</v>
      </c>
      <c r="J302" s="15">
        <v>0.71</v>
      </c>
      <c r="K302" s="16">
        <v>26.1</v>
      </c>
      <c r="L302" s="15">
        <v>1</v>
      </c>
      <c r="M302" s="16">
        <v>39.5</v>
      </c>
      <c r="N302" s="16">
        <v>22.8</v>
      </c>
      <c r="O302" s="16">
        <v>16.7</v>
      </c>
      <c r="P302" s="15">
        <v>0.2</v>
      </c>
      <c r="Q302" s="4"/>
      <c r="R302" s="4"/>
      <c r="S302" s="4"/>
      <c r="T302" s="8"/>
    </row>
    <row r="303" spans="1:87" s="5" customFormat="1" ht="11.95" customHeight="1" x14ac:dyDescent="0.3">
      <c r="A303" s="10" t="s">
        <v>297</v>
      </c>
      <c r="B303" s="10" t="s">
        <v>447</v>
      </c>
      <c r="C303" s="12">
        <v>19.399999999999999</v>
      </c>
      <c r="D303" s="13" t="s">
        <v>415</v>
      </c>
      <c r="E303" s="14" t="s">
        <v>461</v>
      </c>
      <c r="F303" s="15">
        <v>2.73</v>
      </c>
      <c r="G303" s="15">
        <v>2.0099999999999998</v>
      </c>
      <c r="H303" s="15">
        <v>1.61</v>
      </c>
      <c r="I303" s="16">
        <v>41.2</v>
      </c>
      <c r="J303" s="15">
        <v>0.7</v>
      </c>
      <c r="K303" s="16">
        <v>24.9</v>
      </c>
      <c r="L303" s="15">
        <v>0.97</v>
      </c>
      <c r="M303" s="16">
        <v>38.200000000000003</v>
      </c>
      <c r="N303" s="16">
        <v>25</v>
      </c>
      <c r="O303" s="16">
        <v>13.2</v>
      </c>
      <c r="P303" s="15">
        <v>-0.01</v>
      </c>
      <c r="Q303" s="4"/>
      <c r="R303" s="4"/>
      <c r="S303" s="4"/>
      <c r="T303" s="8"/>
    </row>
    <row r="304" spans="1:87" s="5" customFormat="1" ht="11.95" customHeight="1" x14ac:dyDescent="0.3">
      <c r="A304" s="10" t="s">
        <v>383</v>
      </c>
      <c r="B304" s="10" t="s">
        <v>453</v>
      </c>
      <c r="C304" s="12">
        <v>11.8</v>
      </c>
      <c r="D304" s="13" t="s">
        <v>415</v>
      </c>
      <c r="E304" s="14" t="s">
        <v>461</v>
      </c>
      <c r="F304" s="15">
        <v>2.68</v>
      </c>
      <c r="G304" s="15">
        <v>1.96</v>
      </c>
      <c r="H304" s="15">
        <v>1.53</v>
      </c>
      <c r="I304" s="16">
        <v>42.9</v>
      </c>
      <c r="J304" s="15">
        <v>0.75</v>
      </c>
      <c r="K304" s="16">
        <v>28</v>
      </c>
      <c r="L304" s="15">
        <v>1</v>
      </c>
      <c r="M304" s="16">
        <v>41.4</v>
      </c>
      <c r="N304" s="16">
        <v>26.8</v>
      </c>
      <c r="O304" s="16">
        <v>14.6</v>
      </c>
      <c r="P304" s="15">
        <v>0.08</v>
      </c>
      <c r="Q304" s="4"/>
      <c r="R304" s="4"/>
      <c r="S304" s="4"/>
      <c r="T304" s="8"/>
    </row>
    <row r="305" spans="1:87" s="5" customFormat="1" ht="11.95" customHeight="1" x14ac:dyDescent="0.3">
      <c r="A305" s="10" t="s">
        <v>400</v>
      </c>
      <c r="B305" s="10" t="s">
        <v>454</v>
      </c>
      <c r="C305" s="12">
        <v>13.8</v>
      </c>
      <c r="D305" s="13" t="s">
        <v>415</v>
      </c>
      <c r="E305" s="14" t="s">
        <v>461</v>
      </c>
      <c r="F305" s="15">
        <v>2.7</v>
      </c>
      <c r="G305" s="15">
        <v>1.95</v>
      </c>
      <c r="H305" s="15">
        <v>1.53</v>
      </c>
      <c r="I305" s="16">
        <v>43.3</v>
      </c>
      <c r="J305" s="15">
        <v>0.76</v>
      </c>
      <c r="K305" s="16">
        <v>27.4</v>
      </c>
      <c r="L305" s="15">
        <v>0.97</v>
      </c>
      <c r="M305" s="16">
        <v>41.9</v>
      </c>
      <c r="N305" s="16">
        <v>27</v>
      </c>
      <c r="O305" s="16">
        <v>14.9</v>
      </c>
      <c r="P305" s="15">
        <v>0.03</v>
      </c>
      <c r="Q305" s="4"/>
      <c r="R305" s="4"/>
      <c r="S305" s="4"/>
      <c r="T305" s="8"/>
    </row>
    <row r="306" spans="1:87" s="5" customFormat="1" ht="11.95" customHeight="1" x14ac:dyDescent="0.3">
      <c r="A306" s="10" t="s">
        <v>49</v>
      </c>
      <c r="B306" s="11">
        <v>1</v>
      </c>
      <c r="C306" s="12">
        <v>6.4</v>
      </c>
      <c r="D306" s="13" t="s">
        <v>413</v>
      </c>
      <c r="E306" s="14" t="s">
        <v>460</v>
      </c>
      <c r="F306" s="15">
        <v>2.74</v>
      </c>
      <c r="G306" s="15">
        <v>1.94</v>
      </c>
      <c r="H306" s="15">
        <v>1.49</v>
      </c>
      <c r="I306" s="16">
        <v>45.5</v>
      </c>
      <c r="J306" s="15">
        <v>0.83</v>
      </c>
      <c r="K306" s="16">
        <v>29.8</v>
      </c>
      <c r="L306" s="15">
        <v>0.98</v>
      </c>
      <c r="M306" s="16">
        <v>39.799999999999997</v>
      </c>
      <c r="N306" s="16">
        <v>25.5</v>
      </c>
      <c r="O306" s="16">
        <v>14.3</v>
      </c>
      <c r="P306" s="15">
        <v>0.3</v>
      </c>
      <c r="Q306" s="4"/>
      <c r="R306" s="4">
        <v>15.6</v>
      </c>
      <c r="S306" s="2">
        <v>15.6</v>
      </c>
      <c r="T306" s="3">
        <v>0.39</v>
      </c>
      <c r="U306" s="2">
        <v>5.3999999999999999E-2</v>
      </c>
      <c r="V306" s="2">
        <v>2.74</v>
      </c>
      <c r="W306" s="2">
        <v>1.91</v>
      </c>
      <c r="X306" s="2">
        <v>1.45</v>
      </c>
      <c r="Y306" s="2">
        <v>47.2</v>
      </c>
      <c r="Z306" s="2">
        <v>0.89</v>
      </c>
      <c r="AA306" s="2">
        <v>31.9</v>
      </c>
      <c r="AB306" s="2">
        <v>0.98</v>
      </c>
      <c r="AC306" s="2">
        <v>39.799999999999997</v>
      </c>
      <c r="AD306" s="2">
        <v>25.5</v>
      </c>
      <c r="AE306" s="2">
        <v>14.3</v>
      </c>
      <c r="AF306" s="2">
        <v>0.45</v>
      </c>
      <c r="AG306" s="2"/>
      <c r="AH306" s="3">
        <v>10.6</v>
      </c>
      <c r="AI306" s="2">
        <v>12.2</v>
      </c>
      <c r="AJ306" s="3">
        <v>0.38</v>
      </c>
      <c r="AK306" s="2">
        <v>4.3999999999999997E-2</v>
      </c>
      <c r="AL306" s="5">
        <v>2.74</v>
      </c>
      <c r="AM306" s="5">
        <v>1.89</v>
      </c>
      <c r="AN306" s="5">
        <v>1.41</v>
      </c>
      <c r="AO306" s="5">
        <v>48.5</v>
      </c>
      <c r="AP306" s="5">
        <v>0.94</v>
      </c>
      <c r="AQ306" s="5">
        <v>34</v>
      </c>
      <c r="AR306" s="5">
        <v>0.99</v>
      </c>
      <c r="AS306" s="5">
        <v>39.799999999999997</v>
      </c>
      <c r="AT306" s="5">
        <v>25.5</v>
      </c>
      <c r="AU306" s="5">
        <v>14.3</v>
      </c>
      <c r="AV306" s="5">
        <v>0.59</v>
      </c>
      <c r="AX306" s="22">
        <v>5.7</v>
      </c>
      <c r="AY306" s="22">
        <v>6</v>
      </c>
      <c r="AZ306" s="22">
        <v>0.33</v>
      </c>
      <c r="BA306" s="5">
        <v>2.1999999999999999E-2</v>
      </c>
      <c r="BB306" s="2">
        <v>2.74</v>
      </c>
      <c r="BC306" s="2">
        <v>1.88</v>
      </c>
      <c r="BD306" s="2">
        <v>1.41</v>
      </c>
      <c r="BE306" s="2">
        <v>48.6</v>
      </c>
      <c r="BF306" s="2">
        <v>0.95</v>
      </c>
      <c r="BG306" s="2">
        <v>33.5</v>
      </c>
      <c r="BH306" s="2">
        <v>0.97</v>
      </c>
      <c r="BI306" s="2">
        <v>39.799999999999997</v>
      </c>
      <c r="BJ306" s="2">
        <v>25.5</v>
      </c>
      <c r="BK306" s="2">
        <v>14.3</v>
      </c>
      <c r="BL306" s="2">
        <v>0.56000000000000005</v>
      </c>
      <c r="BN306" s="22">
        <v>5.7</v>
      </c>
      <c r="BO306" s="22">
        <v>6.1</v>
      </c>
      <c r="BP306" s="22">
        <v>0.33</v>
      </c>
      <c r="BQ306" s="5">
        <v>2.1999999999999999E-2</v>
      </c>
      <c r="BR306" s="2">
        <v>2.74</v>
      </c>
      <c r="BS306" s="2">
        <v>1.88</v>
      </c>
      <c r="BT306" s="2">
        <v>1.4</v>
      </c>
      <c r="BU306" s="2">
        <v>49</v>
      </c>
      <c r="BV306" s="2">
        <v>0.96</v>
      </c>
      <c r="BW306" s="2">
        <v>34.5</v>
      </c>
      <c r="BX306" s="2">
        <v>0.99</v>
      </c>
      <c r="BY306" s="2">
        <v>39.799999999999997</v>
      </c>
      <c r="BZ306" s="2">
        <v>25.5</v>
      </c>
      <c r="CA306" s="2">
        <v>14.3</v>
      </c>
      <c r="CB306" s="2">
        <v>0.63</v>
      </c>
      <c r="CC306" s="2"/>
      <c r="CD306" s="2">
        <v>4.5999999999999996</v>
      </c>
      <c r="CE306" s="2">
        <v>5</v>
      </c>
      <c r="CF306" s="3">
        <v>0.34</v>
      </c>
      <c r="CG306" s="2">
        <v>1.7999999999999999E-2</v>
      </c>
      <c r="CH306" s="9"/>
    </row>
    <row r="307" spans="1:87" s="5" customFormat="1" ht="11.95" customHeight="1" x14ac:dyDescent="0.3">
      <c r="A307" s="10" t="s">
        <v>50</v>
      </c>
      <c r="B307" s="11">
        <v>1</v>
      </c>
      <c r="C307" s="12">
        <v>7.4</v>
      </c>
      <c r="D307" s="13" t="s">
        <v>413</v>
      </c>
      <c r="E307" s="14" t="s">
        <v>460</v>
      </c>
      <c r="F307" s="15">
        <v>2.73</v>
      </c>
      <c r="G307" s="15">
        <v>1.89</v>
      </c>
      <c r="H307" s="15">
        <v>1.42</v>
      </c>
      <c r="I307" s="16">
        <v>48.1</v>
      </c>
      <c r="J307" s="15">
        <v>0.93</v>
      </c>
      <c r="K307" s="16">
        <v>33.200000000000003</v>
      </c>
      <c r="L307" s="15">
        <v>0.98</v>
      </c>
      <c r="M307" s="16">
        <v>41.8</v>
      </c>
      <c r="N307" s="16">
        <v>26.5</v>
      </c>
      <c r="O307" s="16">
        <v>15.3</v>
      </c>
      <c r="P307" s="15">
        <v>0.44</v>
      </c>
      <c r="Q307" s="4"/>
      <c r="R307" s="4">
        <v>9.1</v>
      </c>
      <c r="S307" s="2">
        <v>9.1</v>
      </c>
      <c r="T307" s="3">
        <v>0.33</v>
      </c>
      <c r="U307" s="2">
        <v>4.3999999999999997E-2</v>
      </c>
      <c r="V307" s="2">
        <v>2.73</v>
      </c>
      <c r="W307" s="2">
        <v>1.85</v>
      </c>
      <c r="X307" s="2">
        <v>1.36</v>
      </c>
      <c r="Y307" s="2">
        <v>50.2</v>
      </c>
      <c r="Z307" s="2">
        <v>1.01</v>
      </c>
      <c r="AA307" s="2">
        <v>36</v>
      </c>
      <c r="AB307" s="2">
        <v>0.98</v>
      </c>
      <c r="AC307" s="2">
        <v>41.8</v>
      </c>
      <c r="AD307" s="2">
        <v>26.5</v>
      </c>
      <c r="AE307" s="2">
        <v>15.3</v>
      </c>
      <c r="AF307" s="2">
        <v>0.62</v>
      </c>
      <c r="AG307" s="2"/>
      <c r="AH307" s="3">
        <v>7.7</v>
      </c>
      <c r="AI307" s="2">
        <v>8.4</v>
      </c>
      <c r="AJ307" s="3">
        <v>0.35</v>
      </c>
      <c r="AK307" s="2">
        <v>3.5999999999999997E-2</v>
      </c>
      <c r="AL307" s="5">
        <v>2.73</v>
      </c>
      <c r="AM307" s="5">
        <v>1.84</v>
      </c>
      <c r="AN307" s="5">
        <v>1.35</v>
      </c>
      <c r="AO307" s="5">
        <v>50.5</v>
      </c>
      <c r="AP307" s="5">
        <v>1.02</v>
      </c>
      <c r="AQ307" s="5">
        <v>36.200000000000003</v>
      </c>
      <c r="AR307" s="5">
        <v>0.97</v>
      </c>
      <c r="AS307" s="5">
        <v>41.8</v>
      </c>
      <c r="AT307" s="5">
        <v>26.5</v>
      </c>
      <c r="AU307" s="5">
        <v>15.3</v>
      </c>
      <c r="AV307" s="5">
        <v>0.63</v>
      </c>
      <c r="AX307" s="22">
        <v>3.9</v>
      </c>
      <c r="AY307" s="22">
        <v>4.4000000000000004</v>
      </c>
      <c r="AZ307" s="22">
        <v>0.39</v>
      </c>
      <c r="BA307" s="5">
        <v>1.7999999999999999E-2</v>
      </c>
      <c r="BB307" s="2">
        <v>2.73</v>
      </c>
      <c r="BC307" s="2">
        <v>1.83</v>
      </c>
      <c r="BD307" s="2">
        <v>1.33</v>
      </c>
      <c r="BE307" s="2">
        <v>51.4</v>
      </c>
      <c r="BF307" s="2">
        <v>1.06</v>
      </c>
      <c r="BG307" s="2">
        <v>37.799999999999997</v>
      </c>
      <c r="BH307" s="2">
        <v>0.98</v>
      </c>
      <c r="BI307" s="2">
        <v>41.8</v>
      </c>
      <c r="BJ307" s="2">
        <v>26.5</v>
      </c>
      <c r="BK307" s="2">
        <v>15.3</v>
      </c>
      <c r="BL307" s="2">
        <v>0.74</v>
      </c>
      <c r="BN307" s="22">
        <v>4</v>
      </c>
      <c r="BO307" s="22">
        <v>4.4000000000000004</v>
      </c>
      <c r="BP307" s="22">
        <v>0.34</v>
      </c>
      <c r="BQ307" s="5">
        <v>1.7000000000000001E-2</v>
      </c>
      <c r="BR307" s="2">
        <v>2.73</v>
      </c>
      <c r="BS307" s="2">
        <v>1.83</v>
      </c>
      <c r="BT307" s="2">
        <v>1.33</v>
      </c>
      <c r="BU307" s="2">
        <v>51.4</v>
      </c>
      <c r="BV307" s="2">
        <v>1.06</v>
      </c>
      <c r="BW307" s="2">
        <v>38.1</v>
      </c>
      <c r="BX307" s="2">
        <v>0.98</v>
      </c>
      <c r="BY307" s="2">
        <v>41.8</v>
      </c>
      <c r="BZ307" s="2">
        <v>26.5</v>
      </c>
      <c r="CA307" s="2">
        <v>15.3</v>
      </c>
      <c r="CB307" s="2">
        <v>0.76</v>
      </c>
      <c r="CC307" s="2"/>
      <c r="CD307" s="2">
        <v>3.6</v>
      </c>
      <c r="CE307" s="2">
        <v>3.8</v>
      </c>
      <c r="CF307" s="3">
        <v>0.43</v>
      </c>
      <c r="CG307" s="2">
        <v>1.2E-2</v>
      </c>
      <c r="CH307" s="9"/>
    </row>
    <row r="308" spans="1:87" s="5" customFormat="1" ht="11.95" customHeight="1" x14ac:dyDescent="0.3">
      <c r="A308" s="10" t="s">
        <v>81</v>
      </c>
      <c r="B308" s="11">
        <v>2</v>
      </c>
      <c r="C308" s="12">
        <v>8.4</v>
      </c>
      <c r="D308" s="13" t="s">
        <v>413</v>
      </c>
      <c r="E308" s="14" t="s">
        <v>460</v>
      </c>
      <c r="F308" s="15">
        <v>2.71</v>
      </c>
      <c r="G308" s="15">
        <v>2</v>
      </c>
      <c r="H308" s="15">
        <v>1.6</v>
      </c>
      <c r="I308" s="16">
        <v>40.9</v>
      </c>
      <c r="J308" s="15">
        <v>0.69</v>
      </c>
      <c r="K308" s="16">
        <v>24.8</v>
      </c>
      <c r="L308" s="15">
        <v>0.97</v>
      </c>
      <c r="M308" s="16">
        <v>33.9</v>
      </c>
      <c r="N308" s="16">
        <v>19.7</v>
      </c>
      <c r="O308" s="16">
        <v>14.2</v>
      </c>
      <c r="P308" s="15">
        <v>0.36</v>
      </c>
      <c r="Q308" s="4"/>
      <c r="R308" s="4">
        <v>14.8</v>
      </c>
      <c r="S308" s="2">
        <v>14.8</v>
      </c>
      <c r="T308" s="3">
        <v>0.34</v>
      </c>
      <c r="U308" s="2">
        <v>5.1999999999999998E-2</v>
      </c>
      <c r="V308" s="2">
        <v>2.71</v>
      </c>
      <c r="W308" s="2">
        <v>1.97</v>
      </c>
      <c r="X308" s="2">
        <v>1.54</v>
      </c>
      <c r="Y308" s="2">
        <v>43</v>
      </c>
      <c r="Z308" s="2">
        <v>0.76</v>
      </c>
      <c r="AA308" s="2">
        <v>27.6</v>
      </c>
      <c r="AB308" s="2">
        <v>0.99</v>
      </c>
      <c r="AC308" s="2">
        <v>33.9</v>
      </c>
      <c r="AD308" s="2">
        <v>19.7</v>
      </c>
      <c r="AE308" s="2">
        <v>14.2</v>
      </c>
      <c r="AF308" s="2">
        <v>0.56000000000000005</v>
      </c>
      <c r="AG308" s="2"/>
      <c r="AH308" s="3">
        <v>11.1</v>
      </c>
      <c r="AI308" s="2">
        <v>12</v>
      </c>
      <c r="AJ308" s="3">
        <v>0.36</v>
      </c>
      <c r="AK308" s="2">
        <v>4.2000000000000003E-2</v>
      </c>
      <c r="AL308" s="5">
        <v>2.71</v>
      </c>
      <c r="AM308" s="5">
        <v>1.93</v>
      </c>
      <c r="AN308" s="5">
        <v>1.49</v>
      </c>
      <c r="AO308" s="5">
        <v>45</v>
      </c>
      <c r="AP308" s="5">
        <v>0.82</v>
      </c>
      <c r="AQ308" s="5">
        <v>29.6</v>
      </c>
      <c r="AR308" s="5">
        <v>0.98</v>
      </c>
      <c r="AS308" s="5">
        <v>33.9</v>
      </c>
      <c r="AT308" s="5">
        <v>19.7</v>
      </c>
      <c r="AU308" s="5">
        <v>14.2</v>
      </c>
      <c r="AV308" s="5">
        <v>0.7</v>
      </c>
      <c r="AX308" s="22">
        <v>4.4000000000000004</v>
      </c>
      <c r="AY308" s="22">
        <v>4.9000000000000004</v>
      </c>
      <c r="AZ308" s="22">
        <v>0.37</v>
      </c>
      <c r="BA308" s="5">
        <v>1.7000000000000001E-2</v>
      </c>
      <c r="BB308" s="2">
        <v>2.71</v>
      </c>
      <c r="BC308" s="2">
        <v>1.91</v>
      </c>
      <c r="BD308" s="2">
        <v>1.47</v>
      </c>
      <c r="BE308" s="2">
        <v>45.9</v>
      </c>
      <c r="BF308" s="2">
        <v>0.85</v>
      </c>
      <c r="BG308" s="2">
        <v>30.2</v>
      </c>
      <c r="BH308" s="2">
        <v>0.97</v>
      </c>
      <c r="BI308" s="2">
        <v>33.9</v>
      </c>
      <c r="BJ308" s="2">
        <v>19.7</v>
      </c>
      <c r="BK308" s="2">
        <v>14.2</v>
      </c>
      <c r="BL308" s="2">
        <v>0.74</v>
      </c>
      <c r="BN308" s="22">
        <v>4.5</v>
      </c>
      <c r="BO308" s="22">
        <v>4.5999999999999996</v>
      </c>
      <c r="BP308" s="22">
        <v>0.38</v>
      </c>
      <c r="BQ308" s="5">
        <v>1.7999999999999999E-2</v>
      </c>
      <c r="BR308" s="2">
        <v>2.71</v>
      </c>
      <c r="BS308" s="2">
        <v>1.92</v>
      </c>
      <c r="BT308" s="2">
        <v>1.47</v>
      </c>
      <c r="BU308" s="2">
        <v>45.7</v>
      </c>
      <c r="BV308" s="2">
        <v>0.84</v>
      </c>
      <c r="BW308" s="2">
        <v>30.4</v>
      </c>
      <c r="BX308" s="2">
        <v>0.98</v>
      </c>
      <c r="BY308" s="2">
        <v>33.9</v>
      </c>
      <c r="BZ308" s="2">
        <v>19.7</v>
      </c>
      <c r="CA308" s="2">
        <v>14.2</v>
      </c>
      <c r="CB308" s="2">
        <v>0.76</v>
      </c>
      <c r="CC308" s="2"/>
      <c r="CD308" s="2">
        <v>3.8</v>
      </c>
      <c r="CE308" s="2">
        <v>4.0999999999999996</v>
      </c>
      <c r="CF308" s="3">
        <v>0.47</v>
      </c>
      <c r="CG308" s="2">
        <v>1.2999999999999999E-2</v>
      </c>
      <c r="CH308" s="2">
        <v>0.85</v>
      </c>
      <c r="CI308" s="2">
        <v>1.4E-2</v>
      </c>
    </row>
    <row r="309" spans="1:87" s="5" customFormat="1" ht="11.95" customHeight="1" x14ac:dyDescent="0.3">
      <c r="A309" s="10" t="s">
        <v>118</v>
      </c>
      <c r="B309" s="11">
        <v>3</v>
      </c>
      <c r="C309" s="12">
        <v>15.4</v>
      </c>
      <c r="D309" s="13" t="s">
        <v>413</v>
      </c>
      <c r="E309" s="14" t="s">
        <v>460</v>
      </c>
      <c r="F309" s="15">
        <v>2.71</v>
      </c>
      <c r="G309" s="15">
        <v>2.0699999999999998</v>
      </c>
      <c r="H309" s="15">
        <v>1.71</v>
      </c>
      <c r="I309" s="16">
        <v>37</v>
      </c>
      <c r="J309" s="15">
        <v>0.59</v>
      </c>
      <c r="K309" s="16">
        <v>21</v>
      </c>
      <c r="L309" s="15">
        <v>0.97</v>
      </c>
      <c r="M309" s="16">
        <v>28.8</v>
      </c>
      <c r="N309" s="16">
        <v>17</v>
      </c>
      <c r="O309" s="16">
        <v>11.8</v>
      </c>
      <c r="P309" s="15">
        <v>0.34</v>
      </c>
      <c r="Q309" s="4"/>
      <c r="R309" s="4">
        <v>13.1</v>
      </c>
      <c r="S309" s="2">
        <v>13.1</v>
      </c>
      <c r="T309" s="3">
        <v>0.34</v>
      </c>
      <c r="U309" s="2">
        <v>5.0999999999999997E-2</v>
      </c>
      <c r="V309" s="2">
        <v>2.71</v>
      </c>
      <c r="W309" s="2">
        <v>2.02</v>
      </c>
      <c r="X309" s="2">
        <v>1.63</v>
      </c>
      <c r="Y309" s="2">
        <v>39.799999999999997</v>
      </c>
      <c r="Z309" s="2">
        <v>0.66</v>
      </c>
      <c r="AA309" s="2">
        <v>23.9</v>
      </c>
      <c r="AB309" s="2">
        <v>0.98</v>
      </c>
      <c r="AC309" s="2">
        <v>28.8</v>
      </c>
      <c r="AD309" s="2">
        <v>17</v>
      </c>
      <c r="AE309" s="2">
        <v>11.8</v>
      </c>
      <c r="AF309" s="2">
        <v>0.57999999999999996</v>
      </c>
      <c r="AG309" s="2"/>
      <c r="AH309" s="3">
        <v>10.8</v>
      </c>
      <c r="AI309" s="2">
        <v>12.3</v>
      </c>
      <c r="AJ309" s="3">
        <v>0.4</v>
      </c>
      <c r="AK309" s="2">
        <v>4.7E-2</v>
      </c>
      <c r="AL309" s="5">
        <v>2.71</v>
      </c>
      <c r="AM309" s="5">
        <v>2</v>
      </c>
      <c r="AN309" s="5">
        <v>1.6</v>
      </c>
      <c r="AO309" s="5">
        <v>41</v>
      </c>
      <c r="AP309" s="5">
        <v>0.69</v>
      </c>
      <c r="AQ309" s="5">
        <v>25</v>
      </c>
      <c r="AR309" s="5">
        <v>0.98</v>
      </c>
      <c r="AS309" s="5">
        <v>28.8</v>
      </c>
      <c r="AT309" s="5">
        <v>17</v>
      </c>
      <c r="AU309" s="5">
        <v>11.8</v>
      </c>
      <c r="AV309" s="5">
        <v>0.68</v>
      </c>
      <c r="AX309" s="22">
        <v>4.3</v>
      </c>
      <c r="AY309" s="22">
        <v>4.4000000000000004</v>
      </c>
      <c r="AZ309" s="22">
        <v>0.35</v>
      </c>
      <c r="BA309" s="5">
        <v>2.1999999999999999E-2</v>
      </c>
      <c r="BB309" s="2">
        <v>2.71</v>
      </c>
      <c r="BC309" s="2">
        <v>1.98</v>
      </c>
      <c r="BD309" s="2">
        <v>1.57</v>
      </c>
      <c r="BE309" s="2">
        <v>42.1</v>
      </c>
      <c r="BF309" s="2">
        <v>0.73</v>
      </c>
      <c r="BG309" s="2">
        <v>26.2</v>
      </c>
      <c r="BH309" s="2">
        <v>0.98</v>
      </c>
      <c r="BI309" s="2">
        <v>28.8</v>
      </c>
      <c r="BJ309" s="2">
        <v>17</v>
      </c>
      <c r="BK309" s="2">
        <v>11.8</v>
      </c>
      <c r="BL309" s="2">
        <v>0.78</v>
      </c>
      <c r="BN309" s="22">
        <v>4.3</v>
      </c>
      <c r="BO309" s="22">
        <v>4.5999999999999996</v>
      </c>
      <c r="BP309" s="22">
        <v>0.41</v>
      </c>
      <c r="BQ309" s="5">
        <v>2.1999999999999999E-2</v>
      </c>
      <c r="BR309" s="2">
        <v>2.71</v>
      </c>
      <c r="BS309" s="2">
        <v>1.98</v>
      </c>
      <c r="BT309" s="2">
        <v>1.56</v>
      </c>
      <c r="BU309" s="2">
        <v>42.4</v>
      </c>
      <c r="BV309" s="2">
        <v>0.74</v>
      </c>
      <c r="BW309" s="2">
        <v>26.6</v>
      </c>
      <c r="BX309" s="2">
        <v>0.98</v>
      </c>
      <c r="BY309" s="2">
        <v>28.8</v>
      </c>
      <c r="BZ309" s="2">
        <v>17</v>
      </c>
      <c r="CA309" s="2">
        <v>11.8</v>
      </c>
      <c r="CB309" s="2">
        <v>0.81</v>
      </c>
      <c r="CC309" s="2"/>
      <c r="CD309" s="2">
        <v>4</v>
      </c>
      <c r="CE309" s="2">
        <v>4.3</v>
      </c>
      <c r="CF309" s="3">
        <v>0.47</v>
      </c>
      <c r="CG309" s="2">
        <v>1.6E-2</v>
      </c>
      <c r="CH309" s="2">
        <v>0.79</v>
      </c>
      <c r="CI309" s="2">
        <v>1.2E-2</v>
      </c>
    </row>
    <row r="310" spans="1:87" s="5" customFormat="1" ht="11.95" customHeight="1" x14ac:dyDescent="0.3">
      <c r="A310" s="10" t="s">
        <v>203</v>
      </c>
      <c r="B310" s="11">
        <v>9</v>
      </c>
      <c r="C310" s="12">
        <v>24.8</v>
      </c>
      <c r="D310" s="13" t="s">
        <v>413</v>
      </c>
      <c r="E310" s="14" t="s">
        <v>460</v>
      </c>
      <c r="F310" s="15">
        <v>2.73</v>
      </c>
      <c r="G310" s="15">
        <v>1.98</v>
      </c>
      <c r="H310" s="15">
        <v>1.56</v>
      </c>
      <c r="I310" s="16">
        <v>42.9</v>
      </c>
      <c r="J310" s="15">
        <v>0.75</v>
      </c>
      <c r="K310" s="16">
        <v>27.3</v>
      </c>
      <c r="L310" s="15">
        <v>0.99</v>
      </c>
      <c r="M310" s="16">
        <v>35.6</v>
      </c>
      <c r="N310" s="16">
        <v>20.2</v>
      </c>
      <c r="O310" s="16">
        <v>15.4</v>
      </c>
      <c r="P310" s="15">
        <v>0.46</v>
      </c>
      <c r="Q310" s="4"/>
      <c r="R310" s="4"/>
      <c r="S310" s="4"/>
      <c r="T310" s="8"/>
      <c r="BB310" s="5">
        <v>2.73</v>
      </c>
      <c r="BC310" s="5">
        <v>1.89</v>
      </c>
      <c r="BD310" s="5">
        <v>1.42</v>
      </c>
      <c r="BE310" s="5">
        <v>48</v>
      </c>
      <c r="BF310" s="5">
        <v>0.92</v>
      </c>
      <c r="BG310" s="5">
        <v>33.1</v>
      </c>
      <c r="BH310" s="5">
        <v>0.98</v>
      </c>
      <c r="BI310" s="5">
        <v>35.6</v>
      </c>
      <c r="BJ310" s="5">
        <v>20.2</v>
      </c>
      <c r="BK310" s="5">
        <v>15.4</v>
      </c>
      <c r="BL310" s="5">
        <v>0.84</v>
      </c>
      <c r="BR310" s="5">
        <v>2.73</v>
      </c>
      <c r="BS310" s="5">
        <v>1.9</v>
      </c>
      <c r="BT310" s="5">
        <v>1.43</v>
      </c>
      <c r="BU310" s="5">
        <v>47.5</v>
      </c>
      <c r="BV310" s="5">
        <v>0.91</v>
      </c>
      <c r="BW310" s="5">
        <v>32.799999999999997</v>
      </c>
      <c r="BX310" s="5">
        <v>0.99</v>
      </c>
      <c r="BY310" s="5">
        <v>35.6</v>
      </c>
      <c r="BZ310" s="5">
        <v>20.2</v>
      </c>
      <c r="CA310" s="5">
        <v>15.4</v>
      </c>
      <c r="CB310" s="5">
        <v>0.82</v>
      </c>
      <c r="CH310" s="2">
        <v>0.71</v>
      </c>
      <c r="CI310" s="2">
        <v>1.2E-2</v>
      </c>
    </row>
    <row r="311" spans="1:87" s="5" customFormat="1" ht="11.95" customHeight="1" x14ac:dyDescent="0.3">
      <c r="A311" s="10" t="s">
        <v>213</v>
      </c>
      <c r="B311" s="11">
        <v>10</v>
      </c>
      <c r="C311" s="12">
        <v>8.8000000000000007</v>
      </c>
      <c r="D311" s="13" t="s">
        <v>413</v>
      </c>
      <c r="E311" s="14" t="s">
        <v>460</v>
      </c>
      <c r="F311" s="15">
        <v>2.73</v>
      </c>
      <c r="G311" s="15">
        <v>1.87</v>
      </c>
      <c r="H311" s="15">
        <v>1.39</v>
      </c>
      <c r="I311" s="16">
        <v>49</v>
      </c>
      <c r="J311" s="15">
        <v>0.96</v>
      </c>
      <c r="K311" s="16">
        <v>34.1</v>
      </c>
      <c r="L311" s="15">
        <v>0.97</v>
      </c>
      <c r="M311" s="16">
        <v>42</v>
      </c>
      <c r="N311" s="16">
        <v>26.8</v>
      </c>
      <c r="O311" s="16">
        <v>15.2</v>
      </c>
      <c r="P311" s="15">
        <v>0.48</v>
      </c>
      <c r="Q311" s="4"/>
      <c r="R311" s="4">
        <v>12.2</v>
      </c>
      <c r="S311" s="2">
        <v>12.2</v>
      </c>
      <c r="T311" s="3">
        <v>0.39</v>
      </c>
      <c r="U311" s="2">
        <v>0.05</v>
      </c>
      <c r="V311" s="2">
        <v>2.73</v>
      </c>
      <c r="W311" s="2">
        <v>1.86</v>
      </c>
      <c r="X311" s="2">
        <v>1.37</v>
      </c>
      <c r="Y311" s="2">
        <v>49.8</v>
      </c>
      <c r="Z311" s="2">
        <v>0.99</v>
      </c>
      <c r="AA311" s="2">
        <v>35.700000000000003</v>
      </c>
      <c r="AB311" s="2">
        <v>0.98</v>
      </c>
      <c r="AC311" s="2">
        <v>42</v>
      </c>
      <c r="AD311" s="2">
        <v>26.8</v>
      </c>
      <c r="AE311" s="2">
        <v>15.2</v>
      </c>
      <c r="AF311" s="2">
        <v>0.59</v>
      </c>
      <c r="AG311" s="2"/>
      <c r="AH311" s="3">
        <v>7.2</v>
      </c>
      <c r="AI311" s="2">
        <v>7.9</v>
      </c>
      <c r="AJ311" s="3">
        <v>0.37</v>
      </c>
      <c r="AK311" s="2">
        <v>2.9000000000000001E-2</v>
      </c>
      <c r="AL311" s="5">
        <v>2.73</v>
      </c>
      <c r="AM311" s="5">
        <v>1.82</v>
      </c>
      <c r="AN311" s="5">
        <v>1.31</v>
      </c>
      <c r="AO311" s="5">
        <v>51.9</v>
      </c>
      <c r="AP311" s="5">
        <v>1.08</v>
      </c>
      <c r="AQ311" s="5">
        <v>38.700000000000003</v>
      </c>
      <c r="AR311" s="5">
        <v>0.98</v>
      </c>
      <c r="AS311" s="5">
        <v>42</v>
      </c>
      <c r="AT311" s="5">
        <v>26.8</v>
      </c>
      <c r="AU311" s="5">
        <v>15.2</v>
      </c>
      <c r="AV311" s="5">
        <v>0.78</v>
      </c>
      <c r="AX311" s="22">
        <v>2.8</v>
      </c>
      <c r="AY311" s="22">
        <v>3.2</v>
      </c>
      <c r="AZ311" s="22">
        <v>0.43</v>
      </c>
      <c r="BA311" s="5">
        <v>1.4E-2</v>
      </c>
      <c r="BB311" s="2">
        <v>2.73</v>
      </c>
      <c r="BC311" s="2">
        <v>1.79</v>
      </c>
      <c r="BD311" s="2">
        <v>1.27</v>
      </c>
      <c r="BE311" s="2">
        <v>53.4</v>
      </c>
      <c r="BF311" s="2">
        <v>1.1399999999999999</v>
      </c>
      <c r="BG311" s="2">
        <v>40.6</v>
      </c>
      <c r="BH311" s="2">
        <v>0.97</v>
      </c>
      <c r="BI311" s="2">
        <v>42</v>
      </c>
      <c r="BJ311" s="2">
        <v>26.8</v>
      </c>
      <c r="BK311" s="2">
        <v>15.2</v>
      </c>
      <c r="BL311" s="2">
        <v>0.91</v>
      </c>
      <c r="BN311" s="22">
        <v>2.9</v>
      </c>
      <c r="BO311" s="22">
        <v>3.1</v>
      </c>
      <c r="BP311" s="22">
        <v>0.41</v>
      </c>
      <c r="BQ311" s="5">
        <v>1.4E-2</v>
      </c>
      <c r="BR311" s="2">
        <v>2.73</v>
      </c>
      <c r="BS311" s="2">
        <v>1.79</v>
      </c>
      <c r="BT311" s="2">
        <v>1.27</v>
      </c>
      <c r="BU311" s="2">
        <v>53.6</v>
      </c>
      <c r="BV311" s="2">
        <v>1.1499999999999999</v>
      </c>
      <c r="BW311" s="2">
        <v>41.5</v>
      </c>
      <c r="BX311" s="2">
        <v>0.98</v>
      </c>
      <c r="BY311" s="2">
        <v>42</v>
      </c>
      <c r="BZ311" s="2">
        <v>26.8</v>
      </c>
      <c r="CA311" s="2">
        <v>15.2</v>
      </c>
      <c r="CB311" s="2">
        <v>0.97</v>
      </c>
      <c r="CC311" s="2"/>
      <c r="CD311" s="2">
        <v>2.5</v>
      </c>
      <c r="CE311" s="2">
        <v>2.8</v>
      </c>
      <c r="CF311" s="3">
        <v>0.38</v>
      </c>
      <c r="CG311" s="2">
        <v>8.9999999999999993E-3</v>
      </c>
      <c r="CH311" s="2">
        <v>0.64</v>
      </c>
      <c r="CI311" s="2">
        <v>1.2E-2</v>
      </c>
    </row>
    <row r="312" spans="1:87" s="5" customFormat="1" ht="11.95" customHeight="1" x14ac:dyDescent="0.3">
      <c r="A312" s="10" t="s">
        <v>214</v>
      </c>
      <c r="B312" s="11">
        <v>10</v>
      </c>
      <c r="C312" s="12">
        <v>9.4</v>
      </c>
      <c r="D312" s="13" t="s">
        <v>413</v>
      </c>
      <c r="E312" s="14" t="s">
        <v>460</v>
      </c>
      <c r="F312" s="15">
        <v>2.74</v>
      </c>
      <c r="G312" s="15">
        <v>1.93</v>
      </c>
      <c r="H312" s="15">
        <v>1.47</v>
      </c>
      <c r="I312" s="16">
        <v>46.4</v>
      </c>
      <c r="J312" s="15">
        <v>0.87</v>
      </c>
      <c r="K312" s="16">
        <v>31.3</v>
      </c>
      <c r="L312" s="15">
        <v>0.99</v>
      </c>
      <c r="M312" s="16">
        <v>41.4</v>
      </c>
      <c r="N312" s="16">
        <v>25.1</v>
      </c>
      <c r="O312" s="16">
        <v>16.3</v>
      </c>
      <c r="P312" s="15">
        <v>0.38</v>
      </c>
      <c r="Q312" s="4"/>
      <c r="R312" s="4">
        <v>12.3</v>
      </c>
      <c r="S312" s="2">
        <v>12.3</v>
      </c>
      <c r="T312" s="3">
        <v>0.37</v>
      </c>
      <c r="U312" s="2">
        <v>0.06</v>
      </c>
      <c r="V312" s="2">
        <v>2.74</v>
      </c>
      <c r="W312" s="2">
        <v>1.89</v>
      </c>
      <c r="X312" s="2">
        <v>1.41</v>
      </c>
      <c r="Y312" s="2">
        <v>48.5</v>
      </c>
      <c r="Z312" s="2">
        <v>0.94</v>
      </c>
      <c r="AA312" s="2">
        <v>33.9</v>
      </c>
      <c r="AB312" s="2">
        <v>0.99</v>
      </c>
      <c r="AC312" s="2">
        <v>41.4</v>
      </c>
      <c r="AD312" s="2">
        <v>25.1</v>
      </c>
      <c r="AE312" s="2">
        <v>16.3</v>
      </c>
      <c r="AF312" s="2">
        <v>0.54</v>
      </c>
      <c r="AG312" s="2"/>
      <c r="AH312" s="3">
        <v>9.5</v>
      </c>
      <c r="AI312" s="2">
        <v>10.3</v>
      </c>
      <c r="AJ312" s="3">
        <v>0.38</v>
      </c>
      <c r="AK312" s="2">
        <v>4.8000000000000001E-2</v>
      </c>
      <c r="AL312" s="5">
        <v>2.74</v>
      </c>
      <c r="AM312" s="5">
        <v>1.88</v>
      </c>
      <c r="AN312" s="5">
        <v>1.39</v>
      </c>
      <c r="AO312" s="5">
        <v>49.1</v>
      </c>
      <c r="AP312" s="5">
        <v>0.97</v>
      </c>
      <c r="AQ312" s="5">
        <v>34.9</v>
      </c>
      <c r="AR312" s="5">
        <v>0.99</v>
      </c>
      <c r="AS312" s="5">
        <v>41.4</v>
      </c>
      <c r="AT312" s="5">
        <v>25.1</v>
      </c>
      <c r="AU312" s="5">
        <v>16.3</v>
      </c>
      <c r="AV312" s="5">
        <v>0.6</v>
      </c>
      <c r="AX312" s="22">
        <v>3.2</v>
      </c>
      <c r="AY312" s="22">
        <v>3.5</v>
      </c>
      <c r="AZ312" s="22">
        <v>0.37</v>
      </c>
      <c r="BA312" s="5">
        <v>1.6E-2</v>
      </c>
      <c r="BB312" s="2">
        <v>2.74</v>
      </c>
      <c r="BC312" s="2">
        <v>1.85</v>
      </c>
      <c r="BD312" s="2">
        <v>1.34</v>
      </c>
      <c r="BE312" s="2">
        <v>51</v>
      </c>
      <c r="BF312" s="2">
        <v>1.04</v>
      </c>
      <c r="BG312" s="2">
        <v>37.9</v>
      </c>
      <c r="BH312" s="2">
        <v>1</v>
      </c>
      <c r="BI312" s="2">
        <v>41.4</v>
      </c>
      <c r="BJ312" s="2">
        <v>25.1</v>
      </c>
      <c r="BK312" s="2">
        <v>16.3</v>
      </c>
      <c r="BL312" s="2">
        <v>0.79</v>
      </c>
      <c r="BN312" s="22">
        <v>3.1</v>
      </c>
      <c r="BO312" s="22">
        <v>3.5</v>
      </c>
      <c r="BP312" s="22">
        <v>0.42</v>
      </c>
      <c r="BQ312" s="5">
        <v>1.6E-2</v>
      </c>
      <c r="BR312" s="2">
        <v>2.74</v>
      </c>
      <c r="BS312" s="2">
        <v>1.87</v>
      </c>
      <c r="BT312" s="2">
        <v>1.37</v>
      </c>
      <c r="BU312" s="2">
        <v>49.9</v>
      </c>
      <c r="BV312" s="2">
        <v>0.99</v>
      </c>
      <c r="BW312" s="2">
        <v>36.1</v>
      </c>
      <c r="BX312" s="2">
        <v>0.99</v>
      </c>
      <c r="BY312" s="2">
        <v>41.4</v>
      </c>
      <c r="BZ312" s="2">
        <v>25.1</v>
      </c>
      <c r="CA312" s="2">
        <v>16.3</v>
      </c>
      <c r="CB312" s="2">
        <v>0.67</v>
      </c>
      <c r="CC312" s="2"/>
      <c r="CD312" s="2">
        <v>3.9</v>
      </c>
      <c r="CE312" s="2">
        <v>4.0999999999999996</v>
      </c>
      <c r="CF312" s="3">
        <v>0.34</v>
      </c>
      <c r="CG312" s="2">
        <v>0.02</v>
      </c>
      <c r="CH312" s="2">
        <v>0.71</v>
      </c>
      <c r="CI312" s="2">
        <v>8.0000000000000002E-3</v>
      </c>
    </row>
    <row r="313" spans="1:87" s="5" customFormat="1" ht="11.95" customHeight="1" x14ac:dyDescent="0.3">
      <c r="A313" s="10" t="s">
        <v>298</v>
      </c>
      <c r="B313" s="11">
        <v>15</v>
      </c>
      <c r="C313" s="12">
        <v>20.8</v>
      </c>
      <c r="D313" s="13" t="s">
        <v>420</v>
      </c>
      <c r="E313" s="14" t="s">
        <v>460</v>
      </c>
      <c r="F313" s="15">
        <v>2.72</v>
      </c>
      <c r="G313" s="15">
        <v>1.87</v>
      </c>
      <c r="H313" s="15">
        <v>1.39</v>
      </c>
      <c r="I313" s="16">
        <v>48.8</v>
      </c>
      <c r="J313" s="15">
        <v>0.95</v>
      </c>
      <c r="K313" s="16">
        <v>34.299999999999997</v>
      </c>
      <c r="L313" s="15">
        <v>0.98</v>
      </c>
      <c r="M313" s="16">
        <v>38.9</v>
      </c>
      <c r="N313" s="16">
        <v>22.6</v>
      </c>
      <c r="O313" s="16">
        <v>16.3</v>
      </c>
      <c r="P313" s="15">
        <v>0.72</v>
      </c>
      <c r="Q313" s="4"/>
      <c r="R313" s="4"/>
      <c r="S313" s="4"/>
      <c r="T313" s="8"/>
      <c r="BB313" s="5">
        <v>2.72</v>
      </c>
      <c r="BC313" s="5">
        <v>1.79</v>
      </c>
      <c r="BD313" s="5">
        <v>1.27</v>
      </c>
      <c r="BE313" s="5">
        <v>53.4</v>
      </c>
      <c r="BF313" s="5">
        <v>1.1499999999999999</v>
      </c>
      <c r="BG313" s="5">
        <v>41.2</v>
      </c>
      <c r="BH313" s="5">
        <v>0.98</v>
      </c>
      <c r="BI313" s="5">
        <v>38.9</v>
      </c>
      <c r="BJ313" s="5">
        <v>22.6</v>
      </c>
      <c r="BK313" s="5">
        <v>16.3</v>
      </c>
      <c r="BL313" s="5">
        <v>1.1399999999999999</v>
      </c>
      <c r="BR313" s="5">
        <v>2.72</v>
      </c>
      <c r="BS313" s="5">
        <v>1.79</v>
      </c>
      <c r="BT313" s="5">
        <v>1.25</v>
      </c>
      <c r="BU313" s="5">
        <v>53.9</v>
      </c>
      <c r="BV313" s="5">
        <v>1.17</v>
      </c>
      <c r="BW313" s="5">
        <v>42.6</v>
      </c>
      <c r="BX313" s="5">
        <v>0.99</v>
      </c>
      <c r="BY313" s="5">
        <v>38.9</v>
      </c>
      <c r="BZ313" s="5">
        <v>22.6</v>
      </c>
      <c r="CA313" s="5">
        <v>16.3</v>
      </c>
      <c r="CB313" s="5">
        <v>1.23</v>
      </c>
      <c r="CH313" s="2">
        <v>0.7</v>
      </c>
      <c r="CI313" s="2">
        <v>1.7999999999999999E-2</v>
      </c>
    </row>
    <row r="314" spans="1:87" s="5" customFormat="1" ht="11.95" customHeight="1" x14ac:dyDescent="0.3">
      <c r="A314" s="10" t="s">
        <v>69</v>
      </c>
      <c r="B314" s="10" t="s">
        <v>429</v>
      </c>
      <c r="C314" s="12">
        <v>32.799999999999997</v>
      </c>
      <c r="D314" s="13" t="s">
        <v>413</v>
      </c>
      <c r="E314" s="14" t="s">
        <v>460</v>
      </c>
      <c r="F314" s="15">
        <v>2.69</v>
      </c>
      <c r="G314" s="15">
        <v>1.95</v>
      </c>
      <c r="H314" s="15">
        <v>1.53</v>
      </c>
      <c r="I314" s="16">
        <v>43.2</v>
      </c>
      <c r="J314" s="15">
        <v>0.76</v>
      </c>
      <c r="K314" s="16">
        <v>27.4</v>
      </c>
      <c r="L314" s="15">
        <v>0.97</v>
      </c>
      <c r="M314" s="16">
        <v>32.9</v>
      </c>
      <c r="N314" s="16">
        <v>24.5</v>
      </c>
      <c r="O314" s="16">
        <v>8.4</v>
      </c>
      <c r="P314" s="15">
        <v>0.35</v>
      </c>
      <c r="Q314" s="4"/>
      <c r="R314" s="4"/>
      <c r="S314" s="4"/>
      <c r="T314" s="8"/>
    </row>
    <row r="315" spans="1:87" s="5" customFormat="1" ht="11.95" customHeight="1" x14ac:dyDescent="0.3">
      <c r="A315" s="10" t="s">
        <v>120</v>
      </c>
      <c r="B315" s="10" t="s">
        <v>433</v>
      </c>
      <c r="C315" s="12">
        <v>16.8</v>
      </c>
      <c r="D315" s="13" t="s">
        <v>420</v>
      </c>
      <c r="E315" s="14" t="s">
        <v>460</v>
      </c>
      <c r="F315" s="15">
        <v>2.7</v>
      </c>
      <c r="G315" s="15">
        <v>1.95</v>
      </c>
      <c r="H315" s="15">
        <v>1.51</v>
      </c>
      <c r="I315" s="16">
        <v>44.2</v>
      </c>
      <c r="J315" s="15">
        <v>0.79</v>
      </c>
      <c r="K315" s="16">
        <v>29.3</v>
      </c>
      <c r="L315" s="15">
        <v>1</v>
      </c>
      <c r="M315" s="16">
        <v>34.1</v>
      </c>
      <c r="N315" s="16">
        <v>20.9</v>
      </c>
      <c r="O315" s="16">
        <v>13.2</v>
      </c>
      <c r="P315" s="15">
        <v>0.64</v>
      </c>
      <c r="Q315" s="4"/>
      <c r="R315" s="4"/>
      <c r="S315" s="4"/>
      <c r="T315" s="8"/>
    </row>
    <row r="316" spans="1:87" s="5" customFormat="1" ht="11.95" customHeight="1" x14ac:dyDescent="0.3">
      <c r="A316" s="10" t="s">
        <v>121</v>
      </c>
      <c r="B316" s="10" t="s">
        <v>433</v>
      </c>
      <c r="C316" s="12">
        <v>18.399999999999999</v>
      </c>
      <c r="D316" s="13" t="s">
        <v>420</v>
      </c>
      <c r="E316" s="14" t="s">
        <v>460</v>
      </c>
      <c r="F316" s="15">
        <v>2.73</v>
      </c>
      <c r="G316" s="15">
        <v>1.85</v>
      </c>
      <c r="H316" s="15">
        <v>1.35</v>
      </c>
      <c r="I316" s="16">
        <v>50.5</v>
      </c>
      <c r="J316" s="15">
        <v>1.02</v>
      </c>
      <c r="K316" s="16">
        <v>37</v>
      </c>
      <c r="L316" s="15">
        <v>0.99</v>
      </c>
      <c r="M316" s="16">
        <v>41.3</v>
      </c>
      <c r="N316" s="16">
        <v>25.7</v>
      </c>
      <c r="O316" s="16">
        <v>15.6</v>
      </c>
      <c r="P316" s="15">
        <v>0.72</v>
      </c>
      <c r="Q316" s="4"/>
      <c r="R316" s="4"/>
      <c r="S316" s="4"/>
      <c r="T316" s="8"/>
    </row>
    <row r="317" spans="1:87" s="5" customFormat="1" ht="11.95" customHeight="1" x14ac:dyDescent="0.3">
      <c r="A317" s="10" t="s">
        <v>201</v>
      </c>
      <c r="B317" s="10" t="s">
        <v>441</v>
      </c>
      <c r="C317" s="12">
        <v>21.8</v>
      </c>
      <c r="D317" s="13" t="s">
        <v>420</v>
      </c>
      <c r="E317" s="14" t="s">
        <v>460</v>
      </c>
      <c r="F317" s="15">
        <v>2.73</v>
      </c>
      <c r="G317" s="15">
        <v>1.86</v>
      </c>
      <c r="H317" s="15">
        <v>1.38</v>
      </c>
      <c r="I317" s="16">
        <v>49.3</v>
      </c>
      <c r="J317" s="15">
        <v>0.97</v>
      </c>
      <c r="K317" s="16">
        <v>34.200000000000003</v>
      </c>
      <c r="L317" s="15">
        <v>0.96</v>
      </c>
      <c r="M317" s="16">
        <v>38.9</v>
      </c>
      <c r="N317" s="16">
        <v>22.6</v>
      </c>
      <c r="O317" s="16">
        <v>16.3</v>
      </c>
      <c r="P317" s="15">
        <v>0.71</v>
      </c>
      <c r="Q317" s="4"/>
      <c r="R317" s="4"/>
      <c r="S317" s="4"/>
      <c r="T317" s="8"/>
    </row>
    <row r="318" spans="1:87" s="5" customFormat="1" ht="11.95" customHeight="1" x14ac:dyDescent="0.3">
      <c r="A318" s="10" t="s">
        <v>202</v>
      </c>
      <c r="B318" s="10" t="s">
        <v>441</v>
      </c>
      <c r="C318" s="12">
        <v>24.4</v>
      </c>
      <c r="D318" s="13" t="s">
        <v>413</v>
      </c>
      <c r="E318" s="14" t="s">
        <v>460</v>
      </c>
      <c r="F318" s="15">
        <v>2.74</v>
      </c>
      <c r="G318" s="15">
        <v>1.97</v>
      </c>
      <c r="H318" s="15">
        <v>1.55</v>
      </c>
      <c r="I318" s="16">
        <v>43.5</v>
      </c>
      <c r="J318" s="15">
        <v>0.77</v>
      </c>
      <c r="K318" s="16">
        <v>27.6</v>
      </c>
      <c r="L318" s="15">
        <v>0.98</v>
      </c>
      <c r="M318" s="16">
        <v>35.6</v>
      </c>
      <c r="N318" s="16">
        <v>20</v>
      </c>
      <c r="O318" s="16">
        <v>15.6</v>
      </c>
      <c r="P318" s="15">
        <v>0.49</v>
      </c>
      <c r="Q318" s="4"/>
      <c r="R318" s="4"/>
      <c r="S318" s="4"/>
      <c r="T318" s="8"/>
    </row>
    <row r="319" spans="1:87" s="5" customFormat="1" ht="11.95" customHeight="1" x14ac:dyDescent="0.3">
      <c r="A319" s="10" t="s">
        <v>360</v>
      </c>
      <c r="B319" s="10" t="s">
        <v>451</v>
      </c>
      <c r="C319" s="12">
        <v>25.4</v>
      </c>
      <c r="D319" s="13" t="s">
        <v>413</v>
      </c>
      <c r="E319" s="14" t="s">
        <v>460</v>
      </c>
      <c r="F319" s="15">
        <v>2.73</v>
      </c>
      <c r="G319" s="15">
        <v>1.99</v>
      </c>
      <c r="H319" s="15">
        <v>1.56</v>
      </c>
      <c r="I319" s="16">
        <v>42.8</v>
      </c>
      <c r="J319" s="15">
        <v>0.75</v>
      </c>
      <c r="K319" s="16">
        <v>27.1</v>
      </c>
      <c r="L319" s="15">
        <v>0.99</v>
      </c>
      <c r="M319" s="16">
        <v>35.9</v>
      </c>
      <c r="N319" s="16">
        <v>20.399999999999999</v>
      </c>
      <c r="O319" s="16">
        <v>15.5</v>
      </c>
      <c r="P319" s="15">
        <v>0.43</v>
      </c>
      <c r="Q319" s="4"/>
      <c r="R319" s="4"/>
      <c r="S319" s="4"/>
      <c r="T319" s="8"/>
    </row>
    <row r="320" spans="1:87" s="5" customFormat="1" ht="11.95" customHeight="1" x14ac:dyDescent="0.3">
      <c r="A320" s="10" t="s">
        <v>246</v>
      </c>
      <c r="B320" s="11">
        <v>12</v>
      </c>
      <c r="C320" s="12">
        <v>3.8</v>
      </c>
      <c r="D320" s="13" t="s">
        <v>414</v>
      </c>
      <c r="E320" s="14" t="s">
        <v>463</v>
      </c>
      <c r="F320" s="15">
        <v>2.74</v>
      </c>
      <c r="G320" s="15">
        <v>1.91</v>
      </c>
      <c r="H320" s="15">
        <v>1.45</v>
      </c>
      <c r="I320" s="16">
        <v>46.9</v>
      </c>
      <c r="J320" s="15">
        <v>0.88</v>
      </c>
      <c r="K320" s="16">
        <v>31.6</v>
      </c>
      <c r="L320" s="15">
        <v>0.98</v>
      </c>
      <c r="M320" s="16">
        <v>31.8</v>
      </c>
      <c r="N320" s="16">
        <v>22.2</v>
      </c>
      <c r="O320" s="16">
        <v>9.6</v>
      </c>
      <c r="P320" s="15">
        <v>0.98</v>
      </c>
      <c r="Q320" s="4"/>
      <c r="R320" s="4">
        <v>3.2</v>
      </c>
      <c r="S320" s="2">
        <v>3.2</v>
      </c>
      <c r="T320" s="3">
        <v>0.47</v>
      </c>
      <c r="U320" s="2">
        <v>1.7999999999999999E-2</v>
      </c>
      <c r="V320" s="2">
        <v>2.74</v>
      </c>
      <c r="W320" s="2">
        <v>1.9</v>
      </c>
      <c r="X320" s="2">
        <v>1.43</v>
      </c>
      <c r="Y320" s="2">
        <v>47.7</v>
      </c>
      <c r="Z320" s="2">
        <v>0.91</v>
      </c>
      <c r="AA320" s="2">
        <v>32.700000000000003</v>
      </c>
      <c r="AB320" s="2">
        <v>0.98</v>
      </c>
      <c r="AC320" s="2">
        <v>31.8</v>
      </c>
      <c r="AD320" s="2">
        <v>22.2</v>
      </c>
      <c r="AE320" s="2">
        <v>9.6</v>
      </c>
      <c r="AF320" s="2">
        <v>1.0900000000000001</v>
      </c>
      <c r="AG320" s="2"/>
      <c r="AH320" s="3">
        <v>2.6</v>
      </c>
      <c r="AI320" s="2">
        <v>3</v>
      </c>
      <c r="AJ320" s="3">
        <v>0.39</v>
      </c>
      <c r="AK320" s="2">
        <v>1.2E-2</v>
      </c>
      <c r="AL320" s="5">
        <v>2.74</v>
      </c>
      <c r="AM320" s="5">
        <v>1.89</v>
      </c>
      <c r="AN320" s="5">
        <v>1.41</v>
      </c>
      <c r="AO320" s="5">
        <v>48.4</v>
      </c>
      <c r="AP320" s="5">
        <v>0.94</v>
      </c>
      <c r="AQ320" s="5">
        <v>33.700000000000003</v>
      </c>
      <c r="AR320" s="5">
        <v>0.98</v>
      </c>
      <c r="AS320" s="5">
        <v>31.8</v>
      </c>
      <c r="AT320" s="5">
        <v>22.2</v>
      </c>
      <c r="AU320" s="5">
        <v>9.6</v>
      </c>
      <c r="AV320" s="5">
        <v>1.2</v>
      </c>
      <c r="AX320" s="22">
        <v>1.9</v>
      </c>
      <c r="AY320" s="22">
        <v>2.1</v>
      </c>
      <c r="AZ320" s="22">
        <v>0.39</v>
      </c>
      <c r="BA320" s="5">
        <v>6.0000000000000001E-3</v>
      </c>
      <c r="BB320" s="2">
        <v>2.74</v>
      </c>
      <c r="BC320" s="2">
        <v>1.89</v>
      </c>
      <c r="BD320" s="2">
        <v>1.41</v>
      </c>
      <c r="BE320" s="2">
        <v>48.6</v>
      </c>
      <c r="BF320" s="2">
        <v>0.95</v>
      </c>
      <c r="BG320" s="2">
        <v>34.200000000000003</v>
      </c>
      <c r="BH320" s="2">
        <v>0.99</v>
      </c>
      <c r="BI320" s="2">
        <v>31.8</v>
      </c>
      <c r="BJ320" s="2">
        <v>22.2</v>
      </c>
      <c r="BK320" s="2">
        <v>9.6</v>
      </c>
      <c r="BL320" s="2">
        <v>1.25</v>
      </c>
      <c r="BN320" s="22">
        <v>1.9</v>
      </c>
      <c r="BO320" s="22">
        <v>2</v>
      </c>
      <c r="BP320" s="22">
        <v>0.44</v>
      </c>
      <c r="BQ320" s="5">
        <v>6.0000000000000001E-3</v>
      </c>
      <c r="BR320" s="2">
        <v>2.74</v>
      </c>
      <c r="BS320" s="2">
        <v>1.89</v>
      </c>
      <c r="BT320" s="2">
        <v>1.4</v>
      </c>
      <c r="BU320" s="2">
        <v>48.8</v>
      </c>
      <c r="BV320" s="2">
        <v>0.95</v>
      </c>
      <c r="BW320" s="2">
        <v>34.4</v>
      </c>
      <c r="BX320" s="2">
        <v>0.99</v>
      </c>
      <c r="BY320" s="2">
        <v>31.8</v>
      </c>
      <c r="BZ320" s="2">
        <v>22.2</v>
      </c>
      <c r="CA320" s="2">
        <v>9.6</v>
      </c>
      <c r="CB320" s="2">
        <v>1.27</v>
      </c>
      <c r="CC320" s="2"/>
      <c r="CD320" s="2">
        <v>1.6</v>
      </c>
      <c r="CE320" s="2">
        <v>1.7</v>
      </c>
      <c r="CF320" s="3">
        <v>0.41</v>
      </c>
      <c r="CG320" s="2">
        <v>6.0000000000000001E-3</v>
      </c>
      <c r="CH320" s="9"/>
    </row>
    <row r="321" spans="1:87" s="5" customFormat="1" ht="11.95" customHeight="1" x14ac:dyDescent="0.3">
      <c r="A321" s="10" t="s">
        <v>247</v>
      </c>
      <c r="B321" s="11">
        <v>12</v>
      </c>
      <c r="C321" s="12">
        <v>4.8</v>
      </c>
      <c r="D321" s="13" t="s">
        <v>414</v>
      </c>
      <c r="E321" s="14" t="s">
        <v>463</v>
      </c>
      <c r="F321" s="15">
        <v>2.72</v>
      </c>
      <c r="G321" s="15">
        <v>1.93</v>
      </c>
      <c r="H321" s="15">
        <v>1.48</v>
      </c>
      <c r="I321" s="16">
        <v>45.5</v>
      </c>
      <c r="J321" s="15">
        <v>0.84</v>
      </c>
      <c r="K321" s="16">
        <v>30.4</v>
      </c>
      <c r="L321" s="15">
        <v>0.99</v>
      </c>
      <c r="M321" s="16">
        <v>31.9</v>
      </c>
      <c r="N321" s="16">
        <v>22.4</v>
      </c>
      <c r="O321" s="16">
        <v>9.5</v>
      </c>
      <c r="P321" s="15">
        <v>0.85</v>
      </c>
      <c r="Q321" s="4"/>
      <c r="R321" s="4"/>
      <c r="S321" s="4"/>
      <c r="T321" s="8"/>
      <c r="BB321" s="5">
        <v>2.72</v>
      </c>
      <c r="BC321" s="5">
        <v>1.87</v>
      </c>
      <c r="BD321" s="5">
        <v>1.4</v>
      </c>
      <c r="BE321" s="5">
        <v>48.6</v>
      </c>
      <c r="BF321" s="5">
        <v>0.95</v>
      </c>
      <c r="BG321" s="5">
        <v>33.799999999999997</v>
      </c>
      <c r="BH321" s="5">
        <v>0.97</v>
      </c>
      <c r="BI321" s="5">
        <v>31.9</v>
      </c>
      <c r="BJ321" s="5">
        <v>22.4</v>
      </c>
      <c r="BK321" s="5">
        <v>9.5</v>
      </c>
      <c r="BL321" s="5">
        <v>1.2</v>
      </c>
      <c r="BR321" s="5">
        <v>2.72</v>
      </c>
      <c r="BS321" s="5">
        <v>1.88</v>
      </c>
      <c r="BT321" s="5">
        <v>1.4</v>
      </c>
      <c r="BU321" s="5">
        <v>48.4</v>
      </c>
      <c r="BV321" s="5">
        <v>0.94</v>
      </c>
      <c r="BW321" s="5">
        <v>33.9</v>
      </c>
      <c r="BX321" s="5">
        <v>0.98</v>
      </c>
      <c r="BY321" s="5">
        <v>31.9</v>
      </c>
      <c r="BZ321" s="5">
        <v>22.4</v>
      </c>
      <c r="CA321" s="5">
        <v>9.5</v>
      </c>
      <c r="CB321" s="5">
        <v>1.21</v>
      </c>
      <c r="CH321" s="2">
        <v>0.63</v>
      </c>
      <c r="CI321" s="2">
        <v>4.0000000000000001E-3</v>
      </c>
    </row>
    <row r="322" spans="1:87" s="5" customFormat="1" ht="11.95" customHeight="1" x14ac:dyDescent="0.3">
      <c r="A322" s="10" t="s">
        <v>249</v>
      </c>
      <c r="B322" s="11">
        <v>12</v>
      </c>
      <c r="C322" s="12">
        <v>6.8</v>
      </c>
      <c r="D322" s="13" t="s">
        <v>414</v>
      </c>
      <c r="E322" s="14" t="s">
        <v>463</v>
      </c>
      <c r="F322" s="15">
        <v>2.73</v>
      </c>
      <c r="G322" s="15">
        <v>1.92</v>
      </c>
      <c r="H322" s="15">
        <v>1.47</v>
      </c>
      <c r="I322" s="16">
        <v>46.2</v>
      </c>
      <c r="J322" s="15">
        <v>0.86</v>
      </c>
      <c r="K322" s="16">
        <v>30.8</v>
      </c>
      <c r="L322" s="15">
        <v>0.98</v>
      </c>
      <c r="M322" s="16">
        <v>32.700000000000003</v>
      </c>
      <c r="N322" s="16">
        <v>21.5</v>
      </c>
      <c r="O322" s="16">
        <v>11.2</v>
      </c>
      <c r="P322" s="15">
        <v>0.83</v>
      </c>
      <c r="Q322" s="4"/>
      <c r="R322" s="4">
        <v>4.3</v>
      </c>
      <c r="S322" s="2">
        <v>4.3</v>
      </c>
      <c r="T322" s="3">
        <v>0.42</v>
      </c>
      <c r="U322" s="2">
        <v>2.1000000000000001E-2</v>
      </c>
      <c r="V322" s="2">
        <v>2.73</v>
      </c>
      <c r="W322" s="2">
        <v>1.91</v>
      </c>
      <c r="X322" s="2">
        <v>1.45</v>
      </c>
      <c r="Y322" s="2">
        <v>47</v>
      </c>
      <c r="Z322" s="2">
        <v>0.89</v>
      </c>
      <c r="AA322" s="2">
        <v>31.9</v>
      </c>
      <c r="AB322" s="2">
        <v>0.98</v>
      </c>
      <c r="AC322" s="2">
        <v>32.700000000000003</v>
      </c>
      <c r="AD322" s="2">
        <v>21.5</v>
      </c>
      <c r="AE322" s="2">
        <v>11.2</v>
      </c>
      <c r="AF322" s="2">
        <v>0.93</v>
      </c>
      <c r="AG322" s="2"/>
      <c r="AH322" s="3">
        <v>3.7</v>
      </c>
      <c r="AI322" s="2">
        <v>4.3</v>
      </c>
      <c r="AJ322" s="3">
        <v>0.43</v>
      </c>
      <c r="AK322" s="2">
        <v>1.6E-2</v>
      </c>
      <c r="AL322" s="5">
        <v>2.73</v>
      </c>
      <c r="AM322" s="5">
        <v>1.9</v>
      </c>
      <c r="AN322" s="5">
        <v>1.45</v>
      </c>
      <c r="AO322" s="5">
        <v>47</v>
      </c>
      <c r="AP322" s="5">
        <v>0.89</v>
      </c>
      <c r="AQ322" s="5">
        <v>31.3</v>
      </c>
      <c r="AR322" s="5">
        <v>0.96</v>
      </c>
      <c r="AS322" s="5">
        <v>32.700000000000003</v>
      </c>
      <c r="AT322" s="5">
        <v>21.5</v>
      </c>
      <c r="AU322" s="5">
        <v>11.2</v>
      </c>
      <c r="AV322" s="5">
        <v>0.88</v>
      </c>
      <c r="AX322" s="22">
        <v>2.8</v>
      </c>
      <c r="AY322" s="22">
        <v>3.2</v>
      </c>
      <c r="AZ322" s="22">
        <v>0.42</v>
      </c>
      <c r="BA322" s="5">
        <v>8.9999999999999993E-3</v>
      </c>
      <c r="BB322" s="2">
        <v>2.73</v>
      </c>
      <c r="BC322" s="2">
        <v>1.9</v>
      </c>
      <c r="BD322" s="2">
        <v>1.43</v>
      </c>
      <c r="BE322" s="2">
        <v>47.6</v>
      </c>
      <c r="BF322" s="2">
        <v>0.91</v>
      </c>
      <c r="BG322" s="2">
        <v>32.700000000000003</v>
      </c>
      <c r="BH322" s="2">
        <v>0.98</v>
      </c>
      <c r="BI322" s="2">
        <v>32.700000000000003</v>
      </c>
      <c r="BJ322" s="2">
        <v>21.5</v>
      </c>
      <c r="BK322" s="2">
        <v>11.2</v>
      </c>
      <c r="BL322" s="2">
        <v>1</v>
      </c>
      <c r="BN322" s="22">
        <v>2.7</v>
      </c>
      <c r="BO322" s="22">
        <v>2.8</v>
      </c>
      <c r="BP322" s="22">
        <v>0.38</v>
      </c>
      <c r="BQ322" s="5">
        <v>8.0000000000000002E-3</v>
      </c>
      <c r="BR322" s="2">
        <v>2.73</v>
      </c>
      <c r="BS322" s="2">
        <v>1.91</v>
      </c>
      <c r="BT322" s="2">
        <v>1.44</v>
      </c>
      <c r="BU322" s="2">
        <v>47.2</v>
      </c>
      <c r="BV322" s="2">
        <v>0.89</v>
      </c>
      <c r="BW322" s="2">
        <v>32.299999999999997</v>
      </c>
      <c r="BX322" s="2">
        <v>0.99</v>
      </c>
      <c r="BY322" s="2">
        <v>32.700000000000003</v>
      </c>
      <c r="BZ322" s="2">
        <v>21.5</v>
      </c>
      <c r="CA322" s="2">
        <v>11.2</v>
      </c>
      <c r="CB322" s="2">
        <v>0.96</v>
      </c>
      <c r="CC322" s="2"/>
      <c r="CD322" s="2">
        <v>2.5</v>
      </c>
      <c r="CE322" s="2">
        <v>2.9</v>
      </c>
      <c r="CF322" s="3">
        <v>0.46</v>
      </c>
      <c r="CG322" s="2">
        <v>8.0000000000000002E-3</v>
      </c>
      <c r="CH322" s="9"/>
    </row>
    <row r="323" spans="1:87" s="5" customFormat="1" ht="11.95" customHeight="1" x14ac:dyDescent="0.3">
      <c r="A323" s="10" t="s">
        <v>250</v>
      </c>
      <c r="B323" s="11">
        <v>12</v>
      </c>
      <c r="C323" s="12">
        <v>7.8</v>
      </c>
      <c r="D323" s="13" t="s">
        <v>414</v>
      </c>
      <c r="E323" s="14" t="s">
        <v>463</v>
      </c>
      <c r="F323" s="15">
        <v>2.74</v>
      </c>
      <c r="G323" s="15">
        <v>1.95</v>
      </c>
      <c r="H323" s="15">
        <v>1.5</v>
      </c>
      <c r="I323" s="16">
        <v>45.2</v>
      </c>
      <c r="J323" s="15">
        <v>0.82</v>
      </c>
      <c r="K323" s="16">
        <v>30</v>
      </c>
      <c r="L323" s="15">
        <v>1</v>
      </c>
      <c r="M323" s="16">
        <v>30.8</v>
      </c>
      <c r="N323" s="16">
        <v>20.2</v>
      </c>
      <c r="O323" s="16">
        <v>10.6</v>
      </c>
      <c r="P323" s="15">
        <v>0.92</v>
      </c>
      <c r="Q323" s="4"/>
      <c r="R323" s="4"/>
      <c r="S323" s="4"/>
      <c r="T323" s="8"/>
      <c r="BB323" s="5">
        <v>2.74</v>
      </c>
      <c r="BC323" s="5">
        <v>1.91</v>
      </c>
      <c r="BD323" s="5">
        <v>1.45</v>
      </c>
      <c r="BE323" s="5">
        <v>47.2</v>
      </c>
      <c r="BF323" s="5">
        <v>0.89</v>
      </c>
      <c r="BG323" s="5">
        <v>32</v>
      </c>
      <c r="BH323" s="5">
        <v>0.98</v>
      </c>
      <c r="BI323" s="5">
        <v>30.8</v>
      </c>
      <c r="BJ323" s="5">
        <v>20.2</v>
      </c>
      <c r="BK323" s="5">
        <v>10.6</v>
      </c>
      <c r="BL323" s="5">
        <v>1.1100000000000001</v>
      </c>
      <c r="BR323" s="5">
        <v>2.74</v>
      </c>
      <c r="BS323" s="5">
        <v>1.92</v>
      </c>
      <c r="BT323" s="5">
        <v>1.45</v>
      </c>
      <c r="BU323" s="5">
        <v>47.1</v>
      </c>
      <c r="BV323" s="5">
        <v>0.89</v>
      </c>
      <c r="BW323" s="5">
        <v>32</v>
      </c>
      <c r="BX323" s="5">
        <v>0.99</v>
      </c>
      <c r="BY323" s="5">
        <v>30.8</v>
      </c>
      <c r="BZ323" s="5">
        <v>20.2</v>
      </c>
      <c r="CA323" s="5">
        <v>10.6</v>
      </c>
      <c r="CB323" s="5">
        <v>1.1100000000000001</v>
      </c>
      <c r="CH323" s="2">
        <v>0.72</v>
      </c>
      <c r="CI323" s="2">
        <v>4.0000000000000001E-3</v>
      </c>
    </row>
    <row r="324" spans="1:87" s="5" customFormat="1" ht="11.95" customHeight="1" x14ac:dyDescent="0.3">
      <c r="A324" s="10" t="s">
        <v>253</v>
      </c>
      <c r="B324" s="11">
        <v>12</v>
      </c>
      <c r="C324" s="12">
        <v>9.8000000000000007</v>
      </c>
      <c r="D324" s="13" t="s">
        <v>414</v>
      </c>
      <c r="E324" s="14" t="s">
        <v>463</v>
      </c>
      <c r="F324" s="15">
        <v>2.72</v>
      </c>
      <c r="G324" s="15">
        <v>1.93</v>
      </c>
      <c r="H324" s="15">
        <v>1.48</v>
      </c>
      <c r="I324" s="16">
        <v>45.6</v>
      </c>
      <c r="J324" s="15">
        <v>0.84</v>
      </c>
      <c r="K324" s="16">
        <v>30.2</v>
      </c>
      <c r="L324" s="15">
        <v>0.98</v>
      </c>
      <c r="M324" s="16">
        <v>32</v>
      </c>
      <c r="N324" s="16">
        <v>21</v>
      </c>
      <c r="O324" s="16">
        <v>11</v>
      </c>
      <c r="P324" s="15">
        <v>0.84</v>
      </c>
      <c r="Q324" s="4"/>
      <c r="R324" s="4"/>
      <c r="S324" s="4"/>
      <c r="T324" s="8"/>
      <c r="BB324" s="5">
        <v>2.72</v>
      </c>
      <c r="BC324" s="5">
        <v>1.92</v>
      </c>
      <c r="BD324" s="5">
        <v>1.46</v>
      </c>
      <c r="BE324" s="5">
        <v>46.4</v>
      </c>
      <c r="BF324" s="5">
        <v>0.86</v>
      </c>
      <c r="BG324" s="5">
        <v>31.6</v>
      </c>
      <c r="BH324" s="5">
        <v>0.99</v>
      </c>
      <c r="BI324" s="5">
        <v>32</v>
      </c>
      <c r="BJ324" s="5">
        <v>21</v>
      </c>
      <c r="BK324" s="5">
        <v>11</v>
      </c>
      <c r="BL324" s="5">
        <v>0.96</v>
      </c>
      <c r="BR324" s="5">
        <v>2.72</v>
      </c>
      <c r="BS324" s="5">
        <v>1.92</v>
      </c>
      <c r="BT324" s="5">
        <v>1.46</v>
      </c>
      <c r="BU324" s="5">
        <v>46.5</v>
      </c>
      <c r="BV324" s="5">
        <v>0.87</v>
      </c>
      <c r="BW324" s="5">
        <v>31.8</v>
      </c>
      <c r="BX324" s="5">
        <v>1</v>
      </c>
      <c r="BY324" s="5">
        <v>32</v>
      </c>
      <c r="BZ324" s="5">
        <v>21</v>
      </c>
      <c r="CA324" s="5">
        <v>11</v>
      </c>
      <c r="CB324" s="5">
        <v>0.98</v>
      </c>
      <c r="CH324" s="2">
        <v>0.71</v>
      </c>
      <c r="CI324" s="2">
        <v>5.0000000000000001E-3</v>
      </c>
    </row>
    <row r="325" spans="1:87" s="5" customFormat="1" ht="11.95" customHeight="1" x14ac:dyDescent="0.3">
      <c r="A325" s="10" t="s">
        <v>262</v>
      </c>
      <c r="B325" s="11">
        <v>13</v>
      </c>
      <c r="C325" s="12">
        <v>6.4</v>
      </c>
      <c r="D325" s="13" t="s">
        <v>414</v>
      </c>
      <c r="E325" s="14" t="s">
        <v>463</v>
      </c>
      <c r="F325" s="15">
        <v>2.73</v>
      </c>
      <c r="G325" s="15">
        <v>1.93</v>
      </c>
      <c r="H325" s="15">
        <v>1.49</v>
      </c>
      <c r="I325" s="16">
        <v>45.5</v>
      </c>
      <c r="J325" s="15">
        <v>0.83</v>
      </c>
      <c r="K325" s="16">
        <v>29.9</v>
      </c>
      <c r="L325" s="15">
        <v>0.98</v>
      </c>
      <c r="M325" s="16">
        <v>30.1</v>
      </c>
      <c r="N325" s="16">
        <v>20</v>
      </c>
      <c r="O325" s="16">
        <v>10.1</v>
      </c>
      <c r="P325" s="15">
        <v>0.98</v>
      </c>
      <c r="Q325" s="4"/>
      <c r="R325" s="4">
        <v>4.9000000000000004</v>
      </c>
      <c r="S325" s="2">
        <v>4.9000000000000004</v>
      </c>
      <c r="T325" s="3">
        <v>0.47</v>
      </c>
      <c r="U325" s="2">
        <v>1.4E-2</v>
      </c>
      <c r="V325" s="2">
        <v>2.73</v>
      </c>
      <c r="W325" s="2">
        <v>1.93</v>
      </c>
      <c r="X325" s="2">
        <v>1.49</v>
      </c>
      <c r="Y325" s="2">
        <v>45.5</v>
      </c>
      <c r="Z325" s="2">
        <v>0.83</v>
      </c>
      <c r="AA325" s="2">
        <v>29.7</v>
      </c>
      <c r="AB325" s="2">
        <v>0.97</v>
      </c>
      <c r="AC325" s="2">
        <v>30.1</v>
      </c>
      <c r="AD325" s="2">
        <v>20</v>
      </c>
      <c r="AE325" s="2">
        <v>10.1</v>
      </c>
      <c r="AF325" s="2">
        <v>0.96</v>
      </c>
      <c r="AG325" s="2"/>
      <c r="AH325" s="3">
        <v>3.6</v>
      </c>
      <c r="AI325" s="2">
        <v>4</v>
      </c>
      <c r="AJ325" s="3">
        <v>0.4</v>
      </c>
      <c r="AK325" s="2">
        <v>1.4999999999999999E-2</v>
      </c>
      <c r="AL325" s="5">
        <v>2.73</v>
      </c>
      <c r="AM325" s="5">
        <v>1.94</v>
      </c>
      <c r="AN325" s="5">
        <v>1.49</v>
      </c>
      <c r="AO325" s="5">
        <v>45.5</v>
      </c>
      <c r="AP325" s="5">
        <v>0.84</v>
      </c>
      <c r="AQ325" s="5">
        <v>30.4</v>
      </c>
      <c r="AR325" s="5">
        <v>0.99</v>
      </c>
      <c r="AS325" s="5">
        <v>30.1</v>
      </c>
      <c r="AT325" s="5">
        <v>20</v>
      </c>
      <c r="AU325" s="5">
        <v>10.1</v>
      </c>
      <c r="AV325" s="5">
        <v>1.03</v>
      </c>
      <c r="AX325" s="22">
        <v>2.7</v>
      </c>
      <c r="AY325" s="22">
        <v>2.8</v>
      </c>
      <c r="AZ325" s="22">
        <v>0.42</v>
      </c>
      <c r="BA325" s="5">
        <v>0.01</v>
      </c>
      <c r="BB325" s="2">
        <v>2.73</v>
      </c>
      <c r="BC325" s="2">
        <v>1.94</v>
      </c>
      <c r="BD325" s="2">
        <v>1.49</v>
      </c>
      <c r="BE325" s="2">
        <v>45.5</v>
      </c>
      <c r="BF325" s="2">
        <v>0.84</v>
      </c>
      <c r="BG325" s="2">
        <v>30.4</v>
      </c>
      <c r="BH325" s="2">
        <v>0.99</v>
      </c>
      <c r="BI325" s="2">
        <v>30.1</v>
      </c>
      <c r="BJ325" s="2">
        <v>20</v>
      </c>
      <c r="BK325" s="2">
        <v>10.1</v>
      </c>
      <c r="BL325" s="2">
        <v>1.03</v>
      </c>
      <c r="BN325" s="22">
        <v>2.6</v>
      </c>
      <c r="BO325" s="22">
        <v>3</v>
      </c>
      <c r="BP325" s="22">
        <v>0.46</v>
      </c>
      <c r="BQ325" s="5">
        <v>0.01</v>
      </c>
      <c r="BR325" s="2">
        <v>2.73</v>
      </c>
      <c r="BS325" s="2">
        <v>1.94</v>
      </c>
      <c r="BT325" s="2">
        <v>1.48</v>
      </c>
      <c r="BU325" s="2">
        <v>45.6</v>
      </c>
      <c r="BV325" s="2">
        <v>0.84</v>
      </c>
      <c r="BW325" s="2">
        <v>30.4</v>
      </c>
      <c r="BX325" s="2">
        <v>0.99</v>
      </c>
      <c r="BY325" s="2">
        <v>30.1</v>
      </c>
      <c r="BZ325" s="2">
        <v>20</v>
      </c>
      <c r="CA325" s="2">
        <v>10.1</v>
      </c>
      <c r="CB325" s="2">
        <v>1.03</v>
      </c>
      <c r="CC325" s="2"/>
      <c r="CD325" s="2">
        <v>2.8</v>
      </c>
      <c r="CE325" s="2">
        <v>3.1</v>
      </c>
      <c r="CF325" s="3">
        <v>0.39</v>
      </c>
      <c r="CG325" s="2">
        <v>8.0000000000000002E-3</v>
      </c>
      <c r="CH325" s="9"/>
    </row>
    <row r="326" spans="1:87" s="5" customFormat="1" ht="11.95" customHeight="1" x14ac:dyDescent="0.3">
      <c r="A326" s="10" t="s">
        <v>263</v>
      </c>
      <c r="B326" s="11">
        <v>13</v>
      </c>
      <c r="C326" s="12">
        <v>7.4</v>
      </c>
      <c r="D326" s="13" t="s">
        <v>414</v>
      </c>
      <c r="E326" s="14" t="s">
        <v>463</v>
      </c>
      <c r="F326" s="15">
        <v>2.73</v>
      </c>
      <c r="G326" s="15">
        <v>1.93</v>
      </c>
      <c r="H326" s="15">
        <v>1.49</v>
      </c>
      <c r="I326" s="16">
        <v>45.5</v>
      </c>
      <c r="J326" s="15">
        <v>0.84</v>
      </c>
      <c r="K326" s="16">
        <v>30</v>
      </c>
      <c r="L326" s="15">
        <v>0.98</v>
      </c>
      <c r="M326" s="16">
        <v>30.5</v>
      </c>
      <c r="N326" s="16">
        <v>20.9</v>
      </c>
      <c r="O326" s="16">
        <v>9.6</v>
      </c>
      <c r="P326" s="15">
        <v>0.95</v>
      </c>
      <c r="Q326" s="4"/>
      <c r="R326" s="4">
        <v>4.8</v>
      </c>
      <c r="S326" s="2">
        <v>4.8</v>
      </c>
      <c r="T326" s="3">
        <v>0.42</v>
      </c>
      <c r="U326" s="2">
        <v>1.2999999999999999E-2</v>
      </c>
      <c r="V326" s="2">
        <v>2.73</v>
      </c>
      <c r="W326" s="2">
        <v>1.93</v>
      </c>
      <c r="X326" s="2">
        <v>1.47</v>
      </c>
      <c r="Y326" s="2">
        <v>46</v>
      </c>
      <c r="Z326" s="2">
        <v>0.85</v>
      </c>
      <c r="AA326" s="2">
        <v>30.9</v>
      </c>
      <c r="AB326" s="2">
        <v>0.99</v>
      </c>
      <c r="AC326" s="2">
        <v>30.5</v>
      </c>
      <c r="AD326" s="2">
        <v>20.9</v>
      </c>
      <c r="AE326" s="2">
        <v>9.6</v>
      </c>
      <c r="AF326" s="2">
        <v>1.04</v>
      </c>
      <c r="AG326" s="2"/>
      <c r="AH326" s="3">
        <v>3.4</v>
      </c>
      <c r="AI326" s="2">
        <v>3.7</v>
      </c>
      <c r="AJ326" s="3">
        <v>0.42</v>
      </c>
      <c r="AK326" s="2">
        <v>1.2E-2</v>
      </c>
      <c r="AL326" s="5">
        <v>2.73</v>
      </c>
      <c r="AM326" s="5">
        <v>1.92</v>
      </c>
      <c r="AN326" s="5">
        <v>1.47</v>
      </c>
      <c r="AO326" s="5">
        <v>46.2</v>
      </c>
      <c r="AP326" s="5">
        <v>0.86</v>
      </c>
      <c r="AQ326" s="5">
        <v>30.8</v>
      </c>
      <c r="AR326" s="5">
        <v>0.98</v>
      </c>
      <c r="AS326" s="5">
        <v>30.5</v>
      </c>
      <c r="AT326" s="5">
        <v>20.9</v>
      </c>
      <c r="AU326" s="5">
        <v>9.6</v>
      </c>
      <c r="AV326" s="5">
        <v>1.03</v>
      </c>
      <c r="AX326" s="22">
        <v>2.2999999999999998</v>
      </c>
      <c r="AY326" s="22">
        <v>2.4</v>
      </c>
      <c r="AZ326" s="22">
        <v>0.41</v>
      </c>
      <c r="BA326" s="5">
        <v>0.01</v>
      </c>
      <c r="BB326" s="2">
        <v>2.73</v>
      </c>
      <c r="BC326" s="2">
        <v>1.92</v>
      </c>
      <c r="BD326" s="2">
        <v>1.47</v>
      </c>
      <c r="BE326" s="2">
        <v>46.1</v>
      </c>
      <c r="BF326" s="2">
        <v>0.86</v>
      </c>
      <c r="BG326" s="2">
        <v>30.6</v>
      </c>
      <c r="BH326" s="2">
        <v>0.97</v>
      </c>
      <c r="BI326" s="2">
        <v>30.5</v>
      </c>
      <c r="BJ326" s="2">
        <v>20.9</v>
      </c>
      <c r="BK326" s="2">
        <v>9.6</v>
      </c>
      <c r="BL326" s="2">
        <v>1.01</v>
      </c>
      <c r="BN326" s="22">
        <v>2.2999999999999998</v>
      </c>
      <c r="BO326" s="22">
        <v>2.6</v>
      </c>
      <c r="BP326" s="22">
        <v>0.45</v>
      </c>
      <c r="BQ326" s="5">
        <v>8.9999999999999993E-3</v>
      </c>
      <c r="BR326" s="2">
        <v>2.73</v>
      </c>
      <c r="BS326" s="2">
        <v>1.92</v>
      </c>
      <c r="BT326" s="2">
        <v>1.46</v>
      </c>
      <c r="BU326" s="2">
        <v>46.4</v>
      </c>
      <c r="BV326" s="2">
        <v>0.86</v>
      </c>
      <c r="BW326" s="2">
        <v>31.1</v>
      </c>
      <c r="BX326" s="2">
        <v>0.98</v>
      </c>
      <c r="BY326" s="2">
        <v>30.5</v>
      </c>
      <c r="BZ326" s="2">
        <v>20.9</v>
      </c>
      <c r="CA326" s="2">
        <v>9.6</v>
      </c>
      <c r="CB326" s="2">
        <v>1.06</v>
      </c>
      <c r="CC326" s="2"/>
      <c r="CD326" s="2">
        <v>2.4</v>
      </c>
      <c r="CE326" s="2">
        <v>2.7</v>
      </c>
      <c r="CF326" s="3">
        <v>0.42</v>
      </c>
      <c r="CG326" s="2">
        <v>8.0000000000000002E-3</v>
      </c>
      <c r="CH326" s="9"/>
    </row>
    <row r="327" spans="1:87" s="5" customFormat="1" ht="11.95" customHeight="1" x14ac:dyDescent="0.3">
      <c r="A327" s="10" t="s">
        <v>265</v>
      </c>
      <c r="B327" s="11">
        <v>13</v>
      </c>
      <c r="C327" s="12">
        <v>8.8000000000000007</v>
      </c>
      <c r="D327" s="13" t="s">
        <v>414</v>
      </c>
      <c r="E327" s="14" t="s">
        <v>463</v>
      </c>
      <c r="F327" s="15">
        <v>2.74</v>
      </c>
      <c r="G327" s="15">
        <v>1.91</v>
      </c>
      <c r="H327" s="15">
        <v>1.46</v>
      </c>
      <c r="I327" s="16">
        <v>46.8</v>
      </c>
      <c r="J327" s="15">
        <v>0.88</v>
      </c>
      <c r="K327" s="16">
        <v>30.9</v>
      </c>
      <c r="L327" s="15">
        <v>0.96</v>
      </c>
      <c r="M327" s="16">
        <v>30.8</v>
      </c>
      <c r="N327" s="16">
        <v>22</v>
      </c>
      <c r="O327" s="16">
        <v>8.8000000000000007</v>
      </c>
      <c r="P327" s="15">
        <v>1.01</v>
      </c>
      <c r="Q327" s="4"/>
      <c r="R327" s="4"/>
      <c r="S327" s="4"/>
      <c r="T327" s="8"/>
      <c r="BB327" s="5">
        <v>2.74</v>
      </c>
      <c r="BC327" s="5">
        <v>1.91</v>
      </c>
      <c r="BD327" s="5">
        <v>1.45</v>
      </c>
      <c r="BE327" s="5">
        <v>47.2</v>
      </c>
      <c r="BF327" s="5">
        <v>0.89</v>
      </c>
      <c r="BG327" s="5">
        <v>32</v>
      </c>
      <c r="BH327" s="5">
        <v>0.98</v>
      </c>
      <c r="BI327" s="5">
        <v>30.8</v>
      </c>
      <c r="BJ327" s="5">
        <v>22</v>
      </c>
      <c r="BK327" s="5">
        <v>8.8000000000000007</v>
      </c>
      <c r="BL327" s="5">
        <v>1.1399999999999999</v>
      </c>
      <c r="BR327" s="5">
        <v>2.74</v>
      </c>
      <c r="BS327" s="5">
        <v>1.92</v>
      </c>
      <c r="BT327" s="5">
        <v>1.45</v>
      </c>
      <c r="BU327" s="5">
        <v>47</v>
      </c>
      <c r="BV327" s="5">
        <v>0.89</v>
      </c>
      <c r="BW327" s="5">
        <v>32.1</v>
      </c>
      <c r="BX327" s="5">
        <v>0.99</v>
      </c>
      <c r="BY327" s="5">
        <v>30.8</v>
      </c>
      <c r="BZ327" s="5">
        <v>22</v>
      </c>
      <c r="CA327" s="5">
        <v>8.8000000000000007</v>
      </c>
      <c r="CB327" s="5">
        <v>1.1399999999999999</v>
      </c>
      <c r="CH327" s="2">
        <v>0.71</v>
      </c>
      <c r="CI327" s="2">
        <v>6.0000000000000001E-3</v>
      </c>
    </row>
    <row r="328" spans="1:87" s="5" customFormat="1" ht="11.95" customHeight="1" x14ac:dyDescent="0.3">
      <c r="A328" s="10" t="s">
        <v>277</v>
      </c>
      <c r="B328" s="11">
        <v>14</v>
      </c>
      <c r="C328" s="12">
        <v>6.4</v>
      </c>
      <c r="D328" s="13" t="s">
        <v>414</v>
      </c>
      <c r="E328" s="14" t="s">
        <v>463</v>
      </c>
      <c r="F328" s="15">
        <v>2.74</v>
      </c>
      <c r="G328" s="15">
        <v>1.93</v>
      </c>
      <c r="H328" s="15">
        <v>1.46</v>
      </c>
      <c r="I328" s="16">
        <v>46.6</v>
      </c>
      <c r="J328" s="15">
        <v>0.87</v>
      </c>
      <c r="K328" s="16">
        <v>31.9</v>
      </c>
      <c r="L328" s="15">
        <v>1</v>
      </c>
      <c r="M328" s="16">
        <v>32.200000000000003</v>
      </c>
      <c r="N328" s="16">
        <v>21</v>
      </c>
      <c r="O328" s="16">
        <v>11.2</v>
      </c>
      <c r="P328" s="15">
        <v>0.97</v>
      </c>
      <c r="Q328" s="4"/>
      <c r="R328" s="4"/>
      <c r="S328" s="4"/>
      <c r="T328" s="8"/>
      <c r="BB328" s="5">
        <v>2.74</v>
      </c>
      <c r="BC328" s="5">
        <v>1.89</v>
      </c>
      <c r="BD328" s="5">
        <v>1.42</v>
      </c>
      <c r="BE328" s="5">
        <v>48.2</v>
      </c>
      <c r="BF328" s="5">
        <v>0.93</v>
      </c>
      <c r="BG328" s="5">
        <v>33.200000000000003</v>
      </c>
      <c r="BH328" s="5">
        <v>0.98</v>
      </c>
      <c r="BI328" s="5">
        <v>32.200000000000003</v>
      </c>
      <c r="BJ328" s="5">
        <v>21</v>
      </c>
      <c r="BK328" s="5">
        <v>11.2</v>
      </c>
      <c r="BL328" s="5">
        <v>1.0900000000000001</v>
      </c>
      <c r="BR328" s="5">
        <v>2.74</v>
      </c>
      <c r="BS328" s="5">
        <v>1.89</v>
      </c>
      <c r="BT328" s="5">
        <v>1.42</v>
      </c>
      <c r="BU328" s="5">
        <v>48.3</v>
      </c>
      <c r="BV328" s="5">
        <v>0.93</v>
      </c>
      <c r="BW328" s="5">
        <v>33.4</v>
      </c>
      <c r="BX328" s="5">
        <v>0.98</v>
      </c>
      <c r="BY328" s="5">
        <v>32.200000000000003</v>
      </c>
      <c r="BZ328" s="5">
        <v>21</v>
      </c>
      <c r="CA328" s="5">
        <v>11.2</v>
      </c>
      <c r="CB328" s="5">
        <v>1.1100000000000001</v>
      </c>
      <c r="CH328" s="2">
        <v>0.8</v>
      </c>
      <c r="CI328" s="2">
        <v>4.0000000000000001E-3</v>
      </c>
    </row>
    <row r="329" spans="1:87" s="5" customFormat="1" ht="11.95" customHeight="1" x14ac:dyDescent="0.3">
      <c r="A329" s="10" t="s">
        <v>278</v>
      </c>
      <c r="B329" s="11">
        <v>14</v>
      </c>
      <c r="C329" s="12">
        <v>6.8</v>
      </c>
      <c r="D329" s="13" t="s">
        <v>414</v>
      </c>
      <c r="E329" s="14" t="s">
        <v>463</v>
      </c>
      <c r="F329" s="15">
        <v>2.73</v>
      </c>
      <c r="G329" s="15">
        <v>1.91</v>
      </c>
      <c r="H329" s="15">
        <v>1.46</v>
      </c>
      <c r="I329" s="16">
        <v>46.7</v>
      </c>
      <c r="J329" s="15">
        <v>0.88</v>
      </c>
      <c r="K329" s="16">
        <v>31.1</v>
      </c>
      <c r="L329" s="15">
        <v>0.97</v>
      </c>
      <c r="M329" s="16">
        <v>32</v>
      </c>
      <c r="N329" s="16">
        <v>20.399999999999999</v>
      </c>
      <c r="O329" s="16">
        <v>11.6</v>
      </c>
      <c r="P329" s="15">
        <v>0.92</v>
      </c>
      <c r="Q329" s="4"/>
      <c r="R329" s="4"/>
      <c r="S329" s="4"/>
      <c r="T329" s="8"/>
      <c r="BB329" s="5">
        <v>2.73</v>
      </c>
      <c r="BC329" s="5">
        <v>1.87</v>
      </c>
      <c r="BD329" s="5">
        <v>1.39</v>
      </c>
      <c r="BE329" s="5">
        <v>49.1</v>
      </c>
      <c r="BF329" s="5">
        <v>0.97</v>
      </c>
      <c r="BG329" s="5">
        <v>34.700000000000003</v>
      </c>
      <c r="BH329" s="5">
        <v>0.98</v>
      </c>
      <c r="BI329" s="5">
        <v>32</v>
      </c>
      <c r="BJ329" s="5">
        <v>20.399999999999999</v>
      </c>
      <c r="BK329" s="5">
        <v>11.6</v>
      </c>
      <c r="BL329" s="5">
        <v>1.23</v>
      </c>
      <c r="BR329" s="5">
        <v>2.73</v>
      </c>
      <c r="BS329" s="5">
        <v>1.87</v>
      </c>
      <c r="BT329" s="5">
        <v>1.38</v>
      </c>
      <c r="BU329" s="5">
        <v>49.3</v>
      </c>
      <c r="BV329" s="5">
        <v>0.97</v>
      </c>
      <c r="BW329" s="5">
        <v>35.299999999999997</v>
      </c>
      <c r="BX329" s="5">
        <v>0.99</v>
      </c>
      <c r="BY329" s="5">
        <v>32</v>
      </c>
      <c r="BZ329" s="5">
        <v>20.399999999999999</v>
      </c>
      <c r="CA329" s="5">
        <v>11.6</v>
      </c>
      <c r="CB329" s="5">
        <v>1.29</v>
      </c>
      <c r="CH329" s="2">
        <v>0.67</v>
      </c>
      <c r="CI329" s="2">
        <v>4.0000000000000001E-3</v>
      </c>
    </row>
    <row r="330" spans="1:87" s="5" customFormat="1" ht="11.95" customHeight="1" x14ac:dyDescent="0.3">
      <c r="A330" s="10" t="s">
        <v>280</v>
      </c>
      <c r="B330" s="11">
        <v>14</v>
      </c>
      <c r="C330" s="12">
        <v>8.4</v>
      </c>
      <c r="D330" s="13" t="s">
        <v>414</v>
      </c>
      <c r="E330" s="14" t="s">
        <v>463</v>
      </c>
      <c r="F330" s="15">
        <v>2.73</v>
      </c>
      <c r="G330" s="15">
        <v>1.92</v>
      </c>
      <c r="H330" s="15">
        <v>1.48</v>
      </c>
      <c r="I330" s="16">
        <v>45.9</v>
      </c>
      <c r="J330" s="15">
        <v>0.85</v>
      </c>
      <c r="K330" s="16">
        <v>30.2</v>
      </c>
      <c r="L330" s="15">
        <v>0.97</v>
      </c>
      <c r="M330" s="16">
        <v>30.5</v>
      </c>
      <c r="N330" s="16">
        <v>21.3</v>
      </c>
      <c r="O330" s="16">
        <v>9.1999999999999993</v>
      </c>
      <c r="P330" s="15">
        <v>0.96</v>
      </c>
      <c r="Q330" s="4"/>
      <c r="R330" s="4">
        <v>4.3</v>
      </c>
      <c r="S330" s="2">
        <v>4.3</v>
      </c>
      <c r="T330" s="3">
        <v>0.43</v>
      </c>
      <c r="U330" s="2">
        <v>1.9E-2</v>
      </c>
      <c r="V330" s="2">
        <v>2.73</v>
      </c>
      <c r="W330" s="2">
        <v>1.93</v>
      </c>
      <c r="X330" s="2">
        <v>1.48</v>
      </c>
      <c r="Y330" s="2">
        <v>46</v>
      </c>
      <c r="Z330" s="2">
        <v>0.85</v>
      </c>
      <c r="AA330" s="2">
        <v>30.8</v>
      </c>
      <c r="AB330" s="2">
        <v>0.99</v>
      </c>
      <c r="AC330" s="2">
        <v>30.5</v>
      </c>
      <c r="AD330" s="2">
        <v>21.3</v>
      </c>
      <c r="AE330" s="2">
        <v>9.1999999999999993</v>
      </c>
      <c r="AF330" s="2">
        <v>1.03</v>
      </c>
      <c r="AG330" s="2"/>
      <c r="AH330" s="3">
        <v>3.8</v>
      </c>
      <c r="AI330" s="2">
        <v>4.0999999999999996</v>
      </c>
      <c r="AJ330" s="3">
        <v>0.39</v>
      </c>
      <c r="AK330" s="2">
        <v>1.4E-2</v>
      </c>
      <c r="AL330" s="5">
        <v>2.73</v>
      </c>
      <c r="AM330" s="5">
        <v>1.93</v>
      </c>
      <c r="AN330" s="5">
        <v>1.48</v>
      </c>
      <c r="AO330" s="5">
        <v>45.7</v>
      </c>
      <c r="AP330" s="5">
        <v>0.84</v>
      </c>
      <c r="AQ330" s="5">
        <v>30.2</v>
      </c>
      <c r="AR330" s="5">
        <v>0.98</v>
      </c>
      <c r="AS330" s="5">
        <v>30.5</v>
      </c>
      <c r="AT330" s="5">
        <v>21.3</v>
      </c>
      <c r="AU330" s="5">
        <v>9.1999999999999993</v>
      </c>
      <c r="AV330" s="5">
        <v>0.97</v>
      </c>
      <c r="AX330" s="22">
        <v>2.5</v>
      </c>
      <c r="AY330" s="22">
        <v>2.6</v>
      </c>
      <c r="AZ330" s="22">
        <v>0.4</v>
      </c>
      <c r="BA330" s="5">
        <v>7.0000000000000001E-3</v>
      </c>
      <c r="BB330" s="2">
        <v>2.73</v>
      </c>
      <c r="BC330" s="2">
        <v>1.92</v>
      </c>
      <c r="BD330" s="2">
        <v>1.47</v>
      </c>
      <c r="BE330" s="2">
        <v>46.1</v>
      </c>
      <c r="BF330" s="2">
        <v>0.86</v>
      </c>
      <c r="BG330" s="2">
        <v>30.6</v>
      </c>
      <c r="BH330" s="2">
        <v>0.97</v>
      </c>
      <c r="BI330" s="2">
        <v>30.5</v>
      </c>
      <c r="BJ330" s="2">
        <v>21.3</v>
      </c>
      <c r="BK330" s="2">
        <v>9.1999999999999993</v>
      </c>
      <c r="BL330" s="2">
        <v>1.01</v>
      </c>
      <c r="BN330" s="22">
        <v>2.5</v>
      </c>
      <c r="BO330" s="22">
        <v>2.7</v>
      </c>
      <c r="BP330" s="22">
        <v>0.46</v>
      </c>
      <c r="BQ330" s="5">
        <v>8.0000000000000002E-3</v>
      </c>
      <c r="BR330" s="2">
        <v>2.73</v>
      </c>
      <c r="BS330" s="2">
        <v>1.93</v>
      </c>
      <c r="BT330" s="2">
        <v>1.47</v>
      </c>
      <c r="BU330" s="2">
        <v>46</v>
      </c>
      <c r="BV330" s="2">
        <v>0.85</v>
      </c>
      <c r="BW330" s="2">
        <v>30.9</v>
      </c>
      <c r="BX330" s="2">
        <v>0.99</v>
      </c>
      <c r="BY330" s="2">
        <v>30.5</v>
      </c>
      <c r="BZ330" s="2">
        <v>21.3</v>
      </c>
      <c r="CA330" s="2">
        <v>9.1999999999999993</v>
      </c>
      <c r="CB330" s="2">
        <v>1.04</v>
      </c>
      <c r="CC330" s="2"/>
      <c r="CD330" s="2">
        <v>2.8</v>
      </c>
      <c r="CE330" s="2">
        <v>3.2</v>
      </c>
      <c r="CF330" s="3">
        <v>0.44</v>
      </c>
      <c r="CG330" s="2">
        <v>8.9999999999999993E-3</v>
      </c>
      <c r="CH330" s="9"/>
    </row>
    <row r="331" spans="1:87" s="5" customFormat="1" ht="11.95" customHeight="1" x14ac:dyDescent="0.3">
      <c r="A331" s="10" t="s">
        <v>282</v>
      </c>
      <c r="B331" s="11">
        <v>14</v>
      </c>
      <c r="C331" s="12">
        <v>9.4</v>
      </c>
      <c r="D331" s="13" t="s">
        <v>414</v>
      </c>
      <c r="E331" s="14" t="s">
        <v>463</v>
      </c>
      <c r="F331" s="15">
        <v>2.73</v>
      </c>
      <c r="G331" s="15">
        <v>1.91</v>
      </c>
      <c r="H331" s="15">
        <v>1.45</v>
      </c>
      <c r="I331" s="16">
        <v>46.7</v>
      </c>
      <c r="J331" s="15">
        <v>0.88</v>
      </c>
      <c r="K331" s="16">
        <v>31.2</v>
      </c>
      <c r="L331" s="15">
        <v>0.97</v>
      </c>
      <c r="M331" s="16">
        <v>31.5</v>
      </c>
      <c r="N331" s="16">
        <v>20.9</v>
      </c>
      <c r="O331" s="16">
        <v>10.6</v>
      </c>
      <c r="P331" s="15">
        <v>0.97</v>
      </c>
      <c r="Q331" s="4"/>
      <c r="R331" s="4">
        <v>4.5999999999999996</v>
      </c>
      <c r="S331" s="2">
        <v>4.5999999999999996</v>
      </c>
      <c r="T331" s="3">
        <v>0.44</v>
      </c>
      <c r="U331" s="2">
        <v>1.7000000000000001E-2</v>
      </c>
      <c r="V331" s="2">
        <v>2.73</v>
      </c>
      <c r="W331" s="2">
        <v>1.91</v>
      </c>
      <c r="X331" s="2">
        <v>1.46</v>
      </c>
      <c r="Y331" s="2">
        <v>46.6</v>
      </c>
      <c r="Z331" s="2">
        <v>0.87</v>
      </c>
      <c r="AA331" s="2">
        <v>31.1</v>
      </c>
      <c r="AB331" s="2">
        <v>0.97</v>
      </c>
      <c r="AC331" s="2">
        <v>31.5</v>
      </c>
      <c r="AD331" s="2">
        <v>20.9</v>
      </c>
      <c r="AE331" s="2">
        <v>10.6</v>
      </c>
      <c r="AF331" s="2">
        <v>0.96</v>
      </c>
      <c r="AG331" s="2"/>
      <c r="AH331" s="3">
        <v>3.9</v>
      </c>
      <c r="AI331" s="2">
        <v>4.3</v>
      </c>
      <c r="AJ331" s="3">
        <v>0.39</v>
      </c>
      <c r="AK331" s="2">
        <v>1.6E-2</v>
      </c>
      <c r="AL331" s="5">
        <v>2.73</v>
      </c>
      <c r="AM331" s="5">
        <v>1.92</v>
      </c>
      <c r="AN331" s="5">
        <v>1.46</v>
      </c>
      <c r="AO331" s="5">
        <v>46.5</v>
      </c>
      <c r="AP331" s="5">
        <v>0.87</v>
      </c>
      <c r="AQ331" s="5">
        <v>31.4</v>
      </c>
      <c r="AR331" s="5">
        <v>0.99</v>
      </c>
      <c r="AS331" s="5">
        <v>31.5</v>
      </c>
      <c r="AT331" s="5">
        <v>20.9</v>
      </c>
      <c r="AU331" s="5">
        <v>10.6</v>
      </c>
      <c r="AV331" s="5">
        <v>0.99</v>
      </c>
      <c r="AX331" s="22">
        <v>2.8</v>
      </c>
      <c r="AY331" s="22">
        <v>3</v>
      </c>
      <c r="AZ331" s="22">
        <v>0.43</v>
      </c>
      <c r="BA331" s="5">
        <v>0.01</v>
      </c>
      <c r="BB331" s="2">
        <v>2.73</v>
      </c>
      <c r="BC331" s="2">
        <v>1.91</v>
      </c>
      <c r="BD331" s="2">
        <v>1.46</v>
      </c>
      <c r="BE331" s="2">
        <v>46.6</v>
      </c>
      <c r="BF331" s="2">
        <v>0.87</v>
      </c>
      <c r="BG331" s="2">
        <v>31</v>
      </c>
      <c r="BH331" s="2">
        <v>0.97</v>
      </c>
      <c r="BI331" s="2">
        <v>31.5</v>
      </c>
      <c r="BJ331" s="2">
        <v>20.9</v>
      </c>
      <c r="BK331" s="2">
        <v>10.6</v>
      </c>
      <c r="BL331" s="2">
        <v>0.95</v>
      </c>
      <c r="BN331" s="22">
        <v>2.9</v>
      </c>
      <c r="BO331" s="22">
        <v>3.2</v>
      </c>
      <c r="BP331" s="22">
        <v>0.41</v>
      </c>
      <c r="BQ331" s="5">
        <v>1.2E-2</v>
      </c>
      <c r="BR331" s="2">
        <v>2.73</v>
      </c>
      <c r="BS331" s="2">
        <v>1.92</v>
      </c>
      <c r="BT331" s="2">
        <v>1.46</v>
      </c>
      <c r="BU331" s="2">
        <v>46.6</v>
      </c>
      <c r="BV331" s="2">
        <v>0.87</v>
      </c>
      <c r="BW331" s="2">
        <v>31.7</v>
      </c>
      <c r="BX331" s="2">
        <v>0.99</v>
      </c>
      <c r="BY331" s="2">
        <v>31.5</v>
      </c>
      <c r="BZ331" s="2">
        <v>20.9</v>
      </c>
      <c r="CA331" s="2">
        <v>10.6</v>
      </c>
      <c r="CB331" s="2">
        <v>1.02</v>
      </c>
      <c r="CC331" s="2"/>
      <c r="CD331" s="2">
        <v>2.2000000000000002</v>
      </c>
      <c r="CE331" s="2">
        <v>2.5</v>
      </c>
      <c r="CF331" s="3">
        <v>0.45</v>
      </c>
      <c r="CG331" s="2">
        <v>8.0000000000000002E-3</v>
      </c>
      <c r="CH331" s="9"/>
    </row>
    <row r="332" spans="1:87" s="5" customFormat="1" ht="11.95" customHeight="1" x14ac:dyDescent="0.3">
      <c r="A332" s="10" t="s">
        <v>57</v>
      </c>
      <c r="B332" s="10" t="s">
        <v>429</v>
      </c>
      <c r="C332" s="12">
        <v>14</v>
      </c>
      <c r="D332" s="13" t="s">
        <v>414</v>
      </c>
      <c r="E332" s="14" t="s">
        <v>463</v>
      </c>
      <c r="F332" s="24"/>
      <c r="G332" s="24"/>
    </row>
    <row r="333" spans="1:87" s="5" customFormat="1" ht="11.95" customHeight="1" x14ac:dyDescent="0.3">
      <c r="A333" s="10" t="s">
        <v>59</v>
      </c>
      <c r="B333" s="10" t="s">
        <v>429</v>
      </c>
      <c r="C333" s="12">
        <v>14.8</v>
      </c>
      <c r="D333" s="13" t="s">
        <v>414</v>
      </c>
      <c r="E333" s="14" t="s">
        <v>463</v>
      </c>
      <c r="F333" s="24"/>
      <c r="G333" s="24"/>
    </row>
    <row r="334" spans="1:87" s="5" customFormat="1" ht="11.95" customHeight="1" x14ac:dyDescent="0.3">
      <c r="A334" s="10" t="s">
        <v>60</v>
      </c>
      <c r="B334" s="10" t="s">
        <v>429</v>
      </c>
      <c r="C334" s="12">
        <v>15.8</v>
      </c>
      <c r="D334" s="13" t="s">
        <v>414</v>
      </c>
      <c r="E334" s="14" t="s">
        <v>463</v>
      </c>
      <c r="F334" s="24"/>
      <c r="G334" s="24"/>
    </row>
    <row r="335" spans="1:87" s="5" customFormat="1" ht="11.95" customHeight="1" x14ac:dyDescent="0.3">
      <c r="A335" s="10" t="s">
        <v>85</v>
      </c>
      <c r="B335" s="10" t="s">
        <v>431</v>
      </c>
      <c r="C335" s="12">
        <v>11.8</v>
      </c>
      <c r="D335" s="13" t="s">
        <v>414</v>
      </c>
      <c r="E335" s="14" t="s">
        <v>463</v>
      </c>
      <c r="F335" s="24"/>
      <c r="G335" s="24"/>
    </row>
    <row r="336" spans="1:87" s="5" customFormat="1" ht="11.95" customHeight="1" x14ac:dyDescent="0.3">
      <c r="A336" s="10" t="s">
        <v>89</v>
      </c>
      <c r="B336" s="10" t="s">
        <v>431</v>
      </c>
      <c r="C336" s="12">
        <v>13.8</v>
      </c>
      <c r="D336" s="13" t="s">
        <v>420</v>
      </c>
      <c r="E336" s="14" t="s">
        <v>463</v>
      </c>
      <c r="F336" s="24"/>
      <c r="G336" s="24"/>
    </row>
    <row r="337" spans="1:87" s="5" customFormat="1" ht="11.95" customHeight="1" x14ac:dyDescent="0.3">
      <c r="A337" s="10" t="s">
        <v>91</v>
      </c>
      <c r="B337" s="10" t="s">
        <v>431</v>
      </c>
      <c r="C337" s="12">
        <v>14.8</v>
      </c>
      <c r="D337" s="13" t="s">
        <v>414</v>
      </c>
      <c r="E337" s="14" t="s">
        <v>463</v>
      </c>
      <c r="F337" s="24"/>
      <c r="G337" s="24"/>
    </row>
    <row r="338" spans="1:87" s="5" customFormat="1" ht="11.95" customHeight="1" x14ac:dyDescent="0.3">
      <c r="A338" s="10" t="s">
        <v>92</v>
      </c>
      <c r="B338" s="10" t="s">
        <v>431</v>
      </c>
      <c r="C338" s="12">
        <v>17.399999999999999</v>
      </c>
      <c r="D338" s="13" t="s">
        <v>414</v>
      </c>
      <c r="E338" s="14" t="s">
        <v>463</v>
      </c>
      <c r="F338" s="24"/>
      <c r="G338" s="24"/>
    </row>
    <row r="339" spans="1:87" s="5" customFormat="1" ht="11.95" customHeight="1" x14ac:dyDescent="0.3">
      <c r="A339" s="10" t="s">
        <v>97</v>
      </c>
      <c r="B339" s="10" t="s">
        <v>431</v>
      </c>
      <c r="C339" s="12">
        <v>31.4</v>
      </c>
      <c r="D339" s="13" t="s">
        <v>414</v>
      </c>
      <c r="E339" s="14" t="s">
        <v>463</v>
      </c>
      <c r="F339" s="15">
        <v>2.73</v>
      </c>
      <c r="G339" s="15">
        <v>1.92</v>
      </c>
      <c r="H339" s="15">
        <v>1.46</v>
      </c>
      <c r="I339" s="16">
        <v>46.7</v>
      </c>
      <c r="J339" s="15">
        <v>0.88</v>
      </c>
      <c r="K339" s="16">
        <v>31.8</v>
      </c>
      <c r="L339" s="15">
        <v>0.99</v>
      </c>
      <c r="M339" s="16">
        <v>30.5</v>
      </c>
      <c r="N339" s="16">
        <v>18.7</v>
      </c>
      <c r="O339" s="16">
        <v>11.8</v>
      </c>
      <c r="P339" s="15">
        <v>1.1100000000000001</v>
      </c>
      <c r="Q339" s="4"/>
      <c r="R339" s="4"/>
      <c r="S339" s="4"/>
      <c r="T339" s="8"/>
    </row>
    <row r="340" spans="1:87" s="5" customFormat="1" ht="11.95" customHeight="1" x14ac:dyDescent="0.3">
      <c r="A340" s="10" t="s">
        <v>98</v>
      </c>
      <c r="B340" s="10" t="s">
        <v>431</v>
      </c>
      <c r="C340" s="12">
        <v>31.8</v>
      </c>
      <c r="D340" s="13" t="s">
        <v>414</v>
      </c>
      <c r="E340" s="14" t="s">
        <v>463</v>
      </c>
      <c r="F340" s="15">
        <v>2.73</v>
      </c>
      <c r="G340" s="15">
        <v>1.89</v>
      </c>
      <c r="H340" s="15">
        <v>1.42</v>
      </c>
      <c r="I340" s="16">
        <v>48</v>
      </c>
      <c r="J340" s="15">
        <v>0.92</v>
      </c>
      <c r="K340" s="16">
        <v>33.1</v>
      </c>
      <c r="L340" s="15">
        <v>0.98</v>
      </c>
      <c r="M340" s="16">
        <v>30.3</v>
      </c>
      <c r="N340" s="16">
        <v>20</v>
      </c>
      <c r="O340" s="16">
        <v>10.3</v>
      </c>
      <c r="P340" s="15">
        <v>1.27</v>
      </c>
      <c r="Q340" s="4"/>
      <c r="R340" s="4"/>
      <c r="S340" s="4"/>
      <c r="T340" s="8"/>
    </row>
    <row r="341" spans="1:87" s="5" customFormat="1" ht="11.95" customHeight="1" x14ac:dyDescent="0.3">
      <c r="A341" s="10" t="s">
        <v>147</v>
      </c>
      <c r="B341" s="10" t="s">
        <v>437</v>
      </c>
      <c r="C341" s="12">
        <v>12.8</v>
      </c>
      <c r="D341" s="13" t="s">
        <v>414</v>
      </c>
      <c r="E341" s="14" t="s">
        <v>463</v>
      </c>
      <c r="F341" s="24"/>
      <c r="G341" s="24"/>
    </row>
    <row r="342" spans="1:87" s="5" customFormat="1" ht="11.95" customHeight="1" x14ac:dyDescent="0.3">
      <c r="A342" s="10" t="s">
        <v>148</v>
      </c>
      <c r="B342" s="10" t="s">
        <v>437</v>
      </c>
      <c r="C342" s="12">
        <v>13.8</v>
      </c>
      <c r="D342" s="13" t="s">
        <v>414</v>
      </c>
      <c r="E342" s="14" t="s">
        <v>463</v>
      </c>
      <c r="F342" s="15">
        <v>2.72</v>
      </c>
      <c r="G342" s="15">
        <v>1.92</v>
      </c>
      <c r="H342" s="15">
        <v>1.46</v>
      </c>
      <c r="I342" s="16">
        <v>46.5</v>
      </c>
      <c r="J342" s="15">
        <v>0.87</v>
      </c>
      <c r="K342" s="16">
        <v>31.9</v>
      </c>
      <c r="L342" s="15">
        <v>1</v>
      </c>
      <c r="M342" s="16">
        <v>33.1</v>
      </c>
      <c r="N342" s="16">
        <v>20.6</v>
      </c>
      <c r="O342" s="16">
        <v>12.5</v>
      </c>
      <c r="P342" s="15">
        <v>0.9</v>
      </c>
      <c r="Q342" s="4"/>
      <c r="R342" s="4"/>
      <c r="S342" s="4"/>
      <c r="T342" s="8"/>
    </row>
    <row r="343" spans="1:87" s="5" customFormat="1" ht="11.95" customHeight="1" x14ac:dyDescent="0.3">
      <c r="A343" s="10" t="s">
        <v>150</v>
      </c>
      <c r="B343" s="10" t="s">
        <v>437</v>
      </c>
      <c r="C343" s="12">
        <v>15.8</v>
      </c>
      <c r="D343" s="13" t="s">
        <v>414</v>
      </c>
      <c r="E343" s="14" t="s">
        <v>463</v>
      </c>
      <c r="F343" s="15">
        <v>2.73</v>
      </c>
      <c r="G343" s="15">
        <v>1.93</v>
      </c>
      <c r="H343" s="15">
        <v>1.47</v>
      </c>
      <c r="I343" s="16">
        <v>46</v>
      </c>
      <c r="J343" s="15">
        <v>0.85</v>
      </c>
      <c r="K343" s="16">
        <v>30.9</v>
      </c>
      <c r="L343" s="15">
        <v>0.99</v>
      </c>
      <c r="M343" s="16">
        <v>32.5</v>
      </c>
      <c r="N343" s="16">
        <v>18.899999999999999</v>
      </c>
      <c r="O343" s="16">
        <v>13.6</v>
      </c>
      <c r="P343" s="15">
        <v>0.89</v>
      </c>
      <c r="Q343" s="4"/>
      <c r="R343" s="4"/>
      <c r="S343" s="4"/>
      <c r="T343" s="8"/>
    </row>
    <row r="344" spans="1:87" s="5" customFormat="1" ht="11.95" customHeight="1" x14ac:dyDescent="0.3">
      <c r="A344" s="10" t="s">
        <v>254</v>
      </c>
      <c r="B344" s="10" t="s">
        <v>444</v>
      </c>
      <c r="C344" s="12">
        <v>10.8</v>
      </c>
      <c r="D344" s="13" t="s">
        <v>414</v>
      </c>
      <c r="E344" s="14" t="s">
        <v>463</v>
      </c>
      <c r="F344" s="15">
        <v>2.71</v>
      </c>
      <c r="G344" s="15">
        <v>1.91</v>
      </c>
      <c r="H344" s="15">
        <v>1.45</v>
      </c>
      <c r="I344" s="16">
        <v>46.4</v>
      </c>
      <c r="J344" s="15">
        <v>0.87</v>
      </c>
      <c r="K344" s="16">
        <v>31.6</v>
      </c>
      <c r="L344" s="15">
        <v>0.99</v>
      </c>
      <c r="M344" s="16">
        <v>32</v>
      </c>
      <c r="N344" s="16">
        <v>22.2</v>
      </c>
      <c r="O344" s="16">
        <v>9.8000000000000007</v>
      </c>
      <c r="P344" s="15">
        <v>0.96</v>
      </c>
      <c r="Q344" s="4"/>
      <c r="R344" s="4"/>
      <c r="S344" s="4"/>
      <c r="T344" s="8"/>
    </row>
    <row r="345" spans="1:87" s="5" customFormat="1" ht="11.95" customHeight="1" x14ac:dyDescent="0.3">
      <c r="A345" s="10" t="s">
        <v>270</v>
      </c>
      <c r="B345" s="10" t="s">
        <v>445</v>
      </c>
      <c r="C345" s="12">
        <v>19.8</v>
      </c>
      <c r="D345" s="13" t="s">
        <v>414</v>
      </c>
      <c r="E345" s="14" t="s">
        <v>463</v>
      </c>
      <c r="F345" s="15">
        <v>2.71</v>
      </c>
      <c r="G345" s="15">
        <v>1.87</v>
      </c>
      <c r="H345" s="15">
        <v>1.4</v>
      </c>
      <c r="I345" s="16">
        <v>48.2</v>
      </c>
      <c r="J345" s="15">
        <v>0.93</v>
      </c>
      <c r="K345" s="16">
        <v>33.299999999999997</v>
      </c>
      <c r="L345" s="15">
        <v>0.97</v>
      </c>
      <c r="M345" s="16">
        <v>34.1</v>
      </c>
      <c r="N345" s="16">
        <v>20.5</v>
      </c>
      <c r="O345" s="16">
        <v>13.6</v>
      </c>
      <c r="P345" s="15">
        <v>0.94</v>
      </c>
      <c r="Q345" s="4"/>
      <c r="R345" s="4"/>
      <c r="S345" s="4"/>
      <c r="T345" s="8"/>
    </row>
    <row r="346" spans="1:87" s="5" customFormat="1" ht="11.95" customHeight="1" x14ac:dyDescent="0.3">
      <c r="A346" s="10" t="s">
        <v>117</v>
      </c>
      <c r="B346" s="11">
        <v>3</v>
      </c>
      <c r="C346" s="12">
        <v>14.8</v>
      </c>
      <c r="D346" s="13" t="s">
        <v>424</v>
      </c>
      <c r="E346" s="14" t="s">
        <v>470</v>
      </c>
      <c r="F346" s="15">
        <v>2.69</v>
      </c>
      <c r="G346" s="15">
        <v>1.97</v>
      </c>
      <c r="H346" s="15">
        <v>1.56</v>
      </c>
      <c r="I346" s="16">
        <v>42.1</v>
      </c>
      <c r="J346" s="15">
        <v>0.73</v>
      </c>
      <c r="K346" s="16">
        <v>26.5</v>
      </c>
      <c r="L346" s="15">
        <v>0.98</v>
      </c>
      <c r="M346" s="16">
        <v>29</v>
      </c>
      <c r="N346" s="16">
        <v>23.1</v>
      </c>
      <c r="O346" s="16">
        <v>5.9</v>
      </c>
      <c r="P346" s="15">
        <v>0.57999999999999996</v>
      </c>
      <c r="Q346" s="4"/>
      <c r="R346" s="4">
        <v>7</v>
      </c>
      <c r="S346" s="2">
        <v>7</v>
      </c>
      <c r="T346" s="3">
        <v>0.3</v>
      </c>
      <c r="U346" s="2">
        <v>2.8000000000000001E-2</v>
      </c>
      <c r="V346" s="2">
        <v>2.69</v>
      </c>
      <c r="W346" s="2">
        <v>1.94</v>
      </c>
      <c r="X346" s="2">
        <v>1.51</v>
      </c>
      <c r="Y346" s="2">
        <v>44</v>
      </c>
      <c r="Z346" s="2">
        <v>0.79</v>
      </c>
      <c r="AA346" s="2">
        <v>28.8</v>
      </c>
      <c r="AB346" s="2">
        <v>0.99</v>
      </c>
      <c r="AC346" s="2">
        <v>29</v>
      </c>
      <c r="AD346" s="2">
        <v>23.1</v>
      </c>
      <c r="AE346" s="2">
        <v>5.9</v>
      </c>
      <c r="AF346" s="2">
        <v>0.97</v>
      </c>
      <c r="AG346" s="2"/>
      <c r="AH346" s="3">
        <v>3.9</v>
      </c>
      <c r="AI346" s="2">
        <v>4.3</v>
      </c>
      <c r="AJ346" s="3">
        <v>0.3</v>
      </c>
      <c r="AK346" s="2">
        <v>1.9E-2</v>
      </c>
      <c r="AL346" s="5">
        <v>2.69</v>
      </c>
      <c r="AM346" s="5">
        <v>1.91</v>
      </c>
      <c r="AN346" s="5">
        <v>1.48</v>
      </c>
      <c r="AO346" s="5">
        <v>45.1</v>
      </c>
      <c r="AP346" s="5">
        <v>0.82</v>
      </c>
      <c r="AQ346" s="5">
        <v>29.3</v>
      </c>
      <c r="AR346" s="5">
        <v>0.96</v>
      </c>
      <c r="AS346" s="5">
        <v>29</v>
      </c>
      <c r="AT346" s="5">
        <v>23.1</v>
      </c>
      <c r="AU346" s="5">
        <v>5.9</v>
      </c>
      <c r="AV346" s="5">
        <v>1.05</v>
      </c>
      <c r="AX346" s="22">
        <v>1.9</v>
      </c>
      <c r="AY346" s="22">
        <v>2</v>
      </c>
      <c r="AZ346" s="22">
        <v>0.37</v>
      </c>
      <c r="BA346" s="5">
        <v>8.0000000000000002E-3</v>
      </c>
      <c r="BB346" s="2">
        <v>2.69</v>
      </c>
      <c r="BC346" s="2">
        <v>1.91</v>
      </c>
      <c r="BD346" s="2">
        <v>1.47</v>
      </c>
      <c r="BE346" s="2">
        <v>45.5</v>
      </c>
      <c r="BF346" s="2">
        <v>0.83</v>
      </c>
      <c r="BG346" s="2">
        <v>30.2</v>
      </c>
      <c r="BH346" s="2">
        <v>0.97</v>
      </c>
      <c r="BI346" s="2">
        <v>29</v>
      </c>
      <c r="BJ346" s="2">
        <v>23.1</v>
      </c>
      <c r="BK346" s="2">
        <v>5.9</v>
      </c>
      <c r="BL346" s="2">
        <v>1.2</v>
      </c>
      <c r="BN346" s="22">
        <v>1.9</v>
      </c>
      <c r="BO346" s="22">
        <v>2.1</v>
      </c>
      <c r="BP346" s="22">
        <v>0.35</v>
      </c>
      <c r="BQ346" s="5">
        <v>0.01</v>
      </c>
      <c r="BR346" s="2">
        <v>2.69</v>
      </c>
      <c r="BS346" s="2">
        <v>1.91</v>
      </c>
      <c r="BT346" s="2">
        <v>1.46</v>
      </c>
      <c r="BU346" s="2">
        <v>45.6</v>
      </c>
      <c r="BV346" s="2">
        <v>0.84</v>
      </c>
      <c r="BW346" s="2">
        <v>30.6</v>
      </c>
      <c r="BX346" s="2">
        <v>0.98</v>
      </c>
      <c r="BY346" s="2">
        <v>29</v>
      </c>
      <c r="BZ346" s="2">
        <v>23.1</v>
      </c>
      <c r="CA346" s="2">
        <v>5.9</v>
      </c>
      <c r="CB346" s="2">
        <v>1.28</v>
      </c>
      <c r="CC346" s="2"/>
      <c r="CD346" s="2">
        <v>1.1000000000000001</v>
      </c>
      <c r="CE346" s="2">
        <v>1.2</v>
      </c>
      <c r="CF346" s="3">
        <v>0.35</v>
      </c>
      <c r="CG346" s="2">
        <v>8.0000000000000002E-3</v>
      </c>
      <c r="CH346" s="2">
        <v>0.57999999999999996</v>
      </c>
      <c r="CI346" s="2">
        <v>5.0000000000000001E-3</v>
      </c>
    </row>
    <row r="347" spans="1:87" s="5" customFormat="1" ht="11.95" customHeight="1" x14ac:dyDescent="0.3">
      <c r="A347" s="10" t="s">
        <v>168</v>
      </c>
      <c r="B347" s="11">
        <v>6</v>
      </c>
      <c r="C347" s="12">
        <v>15.4</v>
      </c>
      <c r="D347" s="13" t="s">
        <v>424</v>
      </c>
      <c r="E347" s="14" t="s">
        <v>470</v>
      </c>
      <c r="F347" s="15">
        <v>2.67</v>
      </c>
      <c r="G347" s="15">
        <v>1.95</v>
      </c>
      <c r="H347" s="15">
        <v>1.52</v>
      </c>
      <c r="I347" s="16">
        <v>43.1</v>
      </c>
      <c r="J347" s="15">
        <v>0.76</v>
      </c>
      <c r="K347" s="16">
        <v>28.3</v>
      </c>
      <c r="L347" s="15">
        <v>1</v>
      </c>
      <c r="M347" s="16">
        <v>28.6</v>
      </c>
      <c r="N347" s="16">
        <v>23.1</v>
      </c>
      <c r="O347" s="16">
        <v>5.5</v>
      </c>
      <c r="P347" s="15">
        <v>0.95</v>
      </c>
      <c r="Q347" s="4"/>
      <c r="R347" s="4">
        <v>6.2</v>
      </c>
      <c r="S347" s="2">
        <v>6.2</v>
      </c>
      <c r="T347" s="3">
        <v>0.31</v>
      </c>
      <c r="U347" s="2">
        <v>2.4E-2</v>
      </c>
      <c r="V347" s="2">
        <v>2.67</v>
      </c>
      <c r="W347" s="2">
        <v>1.92</v>
      </c>
      <c r="X347" s="2">
        <v>1.48</v>
      </c>
      <c r="Y347" s="2">
        <v>44.5</v>
      </c>
      <c r="Z347" s="2">
        <v>0.8</v>
      </c>
      <c r="AA347" s="2">
        <v>29.6</v>
      </c>
      <c r="AB347" s="2">
        <v>0.99</v>
      </c>
      <c r="AC347" s="2">
        <v>28.6</v>
      </c>
      <c r="AD347" s="2">
        <v>23.1</v>
      </c>
      <c r="AE347" s="2">
        <v>5.5</v>
      </c>
      <c r="AF347" s="2">
        <v>1.18</v>
      </c>
      <c r="AG347" s="2"/>
      <c r="AH347" s="3">
        <v>3.2</v>
      </c>
      <c r="AI347" s="2">
        <v>3.5</v>
      </c>
      <c r="AJ347" s="3">
        <v>0.35</v>
      </c>
      <c r="AK347" s="2">
        <v>1.2E-2</v>
      </c>
      <c r="AL347" s="5">
        <v>2.67</v>
      </c>
      <c r="AM347" s="5">
        <v>1.9</v>
      </c>
      <c r="AN347" s="5">
        <v>1.46</v>
      </c>
      <c r="AO347" s="5">
        <v>45.4</v>
      </c>
      <c r="AP347" s="5">
        <v>0.83</v>
      </c>
      <c r="AQ347" s="5">
        <v>30.3</v>
      </c>
      <c r="AR347" s="5">
        <v>0.97</v>
      </c>
      <c r="AS347" s="5">
        <v>28.6</v>
      </c>
      <c r="AT347" s="5">
        <v>23.1</v>
      </c>
      <c r="AU347" s="5">
        <v>5.5</v>
      </c>
      <c r="AV347" s="5">
        <v>1.31</v>
      </c>
      <c r="AX347" s="22">
        <v>1.6</v>
      </c>
      <c r="AY347" s="22">
        <v>1.7</v>
      </c>
      <c r="AZ347" s="22">
        <v>0.35</v>
      </c>
      <c r="BA347" s="5">
        <v>0.01</v>
      </c>
      <c r="BB347" s="2">
        <v>2.67</v>
      </c>
      <c r="BC347" s="2">
        <v>1.89</v>
      </c>
      <c r="BD347" s="2">
        <v>1.45</v>
      </c>
      <c r="BE347" s="2">
        <v>45.8</v>
      </c>
      <c r="BF347" s="2">
        <v>0.84</v>
      </c>
      <c r="BG347" s="2">
        <v>30.6</v>
      </c>
      <c r="BH347" s="2">
        <v>0.97</v>
      </c>
      <c r="BI347" s="2">
        <v>28.6</v>
      </c>
      <c r="BJ347" s="2">
        <v>23.1</v>
      </c>
      <c r="BK347" s="2">
        <v>5.5</v>
      </c>
      <c r="BL347" s="2">
        <v>1.36</v>
      </c>
      <c r="BN347" s="22">
        <v>1.6</v>
      </c>
      <c r="BO347" s="22">
        <v>1.7</v>
      </c>
      <c r="BP347" s="22">
        <v>0.34</v>
      </c>
      <c r="BQ347" s="5">
        <v>0.01</v>
      </c>
      <c r="BR347" s="2">
        <v>2.67</v>
      </c>
      <c r="BS347" s="2">
        <v>1.9</v>
      </c>
      <c r="BT347" s="2">
        <v>1.45</v>
      </c>
      <c r="BU347" s="2">
        <v>45.9</v>
      </c>
      <c r="BV347" s="2">
        <v>0.85</v>
      </c>
      <c r="BW347" s="2">
        <v>31.2</v>
      </c>
      <c r="BX347" s="2">
        <v>0.98</v>
      </c>
      <c r="BY347" s="2">
        <v>28.6</v>
      </c>
      <c r="BZ347" s="2">
        <v>23.1</v>
      </c>
      <c r="CA347" s="2">
        <v>5.5</v>
      </c>
      <c r="CB347" s="2">
        <v>1.48</v>
      </c>
      <c r="CC347" s="2"/>
      <c r="CD347" s="2">
        <v>1.2</v>
      </c>
      <c r="CE347" s="2">
        <v>1.3</v>
      </c>
      <c r="CF347" s="3">
        <v>0.3</v>
      </c>
      <c r="CG347" s="2">
        <v>6.0000000000000001E-3</v>
      </c>
      <c r="CH347" s="2">
        <v>0.6</v>
      </c>
      <c r="CI347" s="2">
        <v>4.0000000000000001E-3</v>
      </c>
    </row>
    <row r="348" spans="1:87" s="5" customFormat="1" ht="11.95" customHeight="1" x14ac:dyDescent="0.3">
      <c r="A348" s="10" t="s">
        <v>332</v>
      </c>
      <c r="B348" s="11">
        <v>18</v>
      </c>
      <c r="C348" s="12">
        <v>22.8</v>
      </c>
      <c r="D348" s="13" t="s">
        <v>424</v>
      </c>
      <c r="E348" s="14" t="s">
        <v>470</v>
      </c>
      <c r="F348" s="15">
        <v>2.68</v>
      </c>
      <c r="G348" s="15">
        <v>1.96</v>
      </c>
      <c r="H348" s="15">
        <v>1.54</v>
      </c>
      <c r="I348" s="16">
        <v>42.5</v>
      </c>
      <c r="J348" s="15">
        <v>0.74</v>
      </c>
      <c r="K348" s="16">
        <v>27.3</v>
      </c>
      <c r="L348" s="15">
        <v>0.99</v>
      </c>
      <c r="M348" s="16">
        <v>28.8</v>
      </c>
      <c r="N348" s="16">
        <v>23.4</v>
      </c>
      <c r="O348" s="16">
        <v>5.4</v>
      </c>
      <c r="P348" s="15">
        <v>0.72</v>
      </c>
      <c r="Q348" s="4"/>
      <c r="R348" s="4">
        <v>7.2</v>
      </c>
      <c r="S348" s="2">
        <v>7.2</v>
      </c>
      <c r="T348" s="3">
        <v>0.28999999999999998</v>
      </c>
      <c r="U348" s="2">
        <v>2.1999999999999999E-2</v>
      </c>
      <c r="V348" s="2">
        <v>2.68</v>
      </c>
      <c r="W348" s="2">
        <v>1.92</v>
      </c>
      <c r="X348" s="2">
        <v>1.49</v>
      </c>
      <c r="Y348" s="2">
        <v>44.5</v>
      </c>
      <c r="Z348" s="2">
        <v>0.8</v>
      </c>
      <c r="AA348" s="2">
        <v>29</v>
      </c>
      <c r="AB348" s="2">
        <v>0.97</v>
      </c>
      <c r="AC348" s="2">
        <v>28.8</v>
      </c>
      <c r="AD348" s="2">
        <v>23.4</v>
      </c>
      <c r="AE348" s="2">
        <v>5.4</v>
      </c>
      <c r="AF348" s="2">
        <v>1.04</v>
      </c>
      <c r="AG348" s="2"/>
      <c r="AH348" s="3">
        <v>3.3</v>
      </c>
      <c r="AI348" s="2">
        <v>3.7</v>
      </c>
      <c r="AJ348" s="3">
        <v>0.34</v>
      </c>
      <c r="AK348" s="2">
        <v>1.4999999999999999E-2</v>
      </c>
      <c r="AL348" s="5">
        <v>2.68</v>
      </c>
      <c r="AM348" s="5">
        <v>1.9</v>
      </c>
      <c r="AN348" s="5">
        <v>1.46</v>
      </c>
      <c r="AO348" s="5">
        <v>45.5</v>
      </c>
      <c r="AP348" s="5">
        <v>0.84</v>
      </c>
      <c r="AQ348" s="5">
        <v>30.1</v>
      </c>
      <c r="AR348" s="5">
        <v>0.97</v>
      </c>
      <c r="AS348" s="5">
        <v>28.8</v>
      </c>
      <c r="AT348" s="5">
        <v>23.4</v>
      </c>
      <c r="AU348" s="5">
        <v>5.4</v>
      </c>
      <c r="AV348" s="5">
        <v>1.24</v>
      </c>
      <c r="AX348" s="22">
        <v>1.7</v>
      </c>
      <c r="AY348" s="22">
        <v>1.9</v>
      </c>
      <c r="AZ348" s="22">
        <v>0.36</v>
      </c>
      <c r="BA348" s="5">
        <v>8.0000000000000002E-3</v>
      </c>
      <c r="BB348" s="2">
        <v>2.68</v>
      </c>
      <c r="BC348" s="2">
        <v>1.9</v>
      </c>
      <c r="BD348" s="2">
        <v>1.45</v>
      </c>
      <c r="BE348" s="2">
        <v>46</v>
      </c>
      <c r="BF348" s="2">
        <v>0.85</v>
      </c>
      <c r="BG348" s="2">
        <v>31.2</v>
      </c>
      <c r="BH348" s="2">
        <v>0.98</v>
      </c>
      <c r="BI348" s="2">
        <v>28.8</v>
      </c>
      <c r="BJ348" s="2">
        <v>23.4</v>
      </c>
      <c r="BK348" s="2">
        <v>5.4</v>
      </c>
      <c r="BL348" s="2">
        <v>1.44</v>
      </c>
      <c r="BN348" s="22">
        <v>1.8</v>
      </c>
      <c r="BO348" s="22">
        <v>1.8</v>
      </c>
      <c r="BP348" s="22">
        <v>0.38</v>
      </c>
      <c r="BQ348" s="5">
        <v>8.0000000000000002E-3</v>
      </c>
      <c r="BR348" s="2">
        <v>2.68</v>
      </c>
      <c r="BS348" s="2">
        <v>1.9</v>
      </c>
      <c r="BT348" s="2">
        <v>1.45</v>
      </c>
      <c r="BU348" s="2">
        <v>45.9</v>
      </c>
      <c r="BV348" s="2">
        <v>0.85</v>
      </c>
      <c r="BW348" s="2">
        <v>31</v>
      </c>
      <c r="BX348" s="2">
        <v>0.98</v>
      </c>
      <c r="BY348" s="2">
        <v>28.8</v>
      </c>
      <c r="BZ348" s="2">
        <v>23.4</v>
      </c>
      <c r="CA348" s="2">
        <v>5.4</v>
      </c>
      <c r="CB348" s="2">
        <v>1.41</v>
      </c>
      <c r="CC348" s="2"/>
      <c r="CD348" s="2">
        <v>1.3</v>
      </c>
      <c r="CE348" s="2">
        <v>1.4</v>
      </c>
      <c r="CF348" s="3">
        <v>0.33</v>
      </c>
      <c r="CG348" s="2">
        <v>5.0000000000000001E-3</v>
      </c>
      <c r="CH348" s="2">
        <v>0.6</v>
      </c>
      <c r="CI348" s="2">
        <v>4.0000000000000001E-3</v>
      </c>
    </row>
    <row r="349" spans="1:87" s="5" customFormat="1" ht="11.95" customHeight="1" x14ac:dyDescent="0.3">
      <c r="A349" s="10" t="s">
        <v>351</v>
      </c>
      <c r="B349" s="11">
        <v>19</v>
      </c>
      <c r="C349" s="12">
        <v>19.8</v>
      </c>
      <c r="D349" s="13" t="s">
        <v>424</v>
      </c>
      <c r="E349" s="14" t="s">
        <v>470</v>
      </c>
      <c r="F349" s="15">
        <v>2.69</v>
      </c>
      <c r="G349" s="15">
        <v>1.99</v>
      </c>
      <c r="H349" s="15">
        <v>1.58</v>
      </c>
      <c r="I349" s="16">
        <v>41.2</v>
      </c>
      <c r="J349" s="15">
        <v>0.7</v>
      </c>
      <c r="K349" s="16">
        <v>25.5</v>
      </c>
      <c r="L349" s="15">
        <v>0.98</v>
      </c>
      <c r="M349" s="16">
        <v>26.6</v>
      </c>
      <c r="N349" s="16">
        <v>21.4</v>
      </c>
      <c r="O349" s="16">
        <v>5.2</v>
      </c>
      <c r="P349" s="15">
        <v>0.79</v>
      </c>
      <c r="Q349" s="4"/>
      <c r="R349" s="4">
        <v>5.7</v>
      </c>
      <c r="S349" s="2">
        <v>5.7</v>
      </c>
      <c r="T349" s="3">
        <v>0.34</v>
      </c>
      <c r="U349" s="2">
        <v>2.1999999999999999E-2</v>
      </c>
      <c r="V349" s="2">
        <v>2.69</v>
      </c>
      <c r="W349" s="2">
        <v>1.94</v>
      </c>
      <c r="X349" s="2">
        <v>1.52</v>
      </c>
      <c r="Y349" s="2">
        <v>43.5</v>
      </c>
      <c r="Z349" s="2">
        <v>0.77</v>
      </c>
      <c r="AA349" s="2">
        <v>27.7</v>
      </c>
      <c r="AB349" s="2">
        <v>0.97</v>
      </c>
      <c r="AC349" s="2">
        <v>26.6</v>
      </c>
      <c r="AD349" s="2">
        <v>21.4</v>
      </c>
      <c r="AE349" s="2">
        <v>5.2</v>
      </c>
      <c r="AF349" s="2">
        <v>1.21</v>
      </c>
      <c r="AG349" s="2"/>
      <c r="AH349" s="3">
        <v>3.4</v>
      </c>
      <c r="AI349" s="2">
        <v>3.7</v>
      </c>
      <c r="AJ349" s="3">
        <v>0.32</v>
      </c>
      <c r="AK349" s="2">
        <v>1.4999999999999999E-2</v>
      </c>
      <c r="AL349" s="5">
        <v>2.69</v>
      </c>
      <c r="AM349" s="5">
        <v>1.94</v>
      </c>
      <c r="AN349" s="5">
        <v>1.51</v>
      </c>
      <c r="AO349" s="5">
        <v>43.9</v>
      </c>
      <c r="AP349" s="5">
        <v>0.78</v>
      </c>
      <c r="AQ349" s="5">
        <v>28.6</v>
      </c>
      <c r="AR349" s="5">
        <v>0.98</v>
      </c>
      <c r="AS349" s="5">
        <v>26.6</v>
      </c>
      <c r="AT349" s="5">
        <v>21.4</v>
      </c>
      <c r="AU349" s="5">
        <v>5.2</v>
      </c>
      <c r="AV349" s="5">
        <v>1.38</v>
      </c>
      <c r="AX349" s="22">
        <v>1.6</v>
      </c>
      <c r="AY349" s="22">
        <v>1.8</v>
      </c>
      <c r="AZ349" s="22">
        <v>0.35</v>
      </c>
      <c r="BA349" s="5">
        <v>8.9999999999999993E-3</v>
      </c>
      <c r="BB349" s="2">
        <v>2.69</v>
      </c>
      <c r="BC349" s="2">
        <v>1.93</v>
      </c>
      <c r="BD349" s="2">
        <v>1.5</v>
      </c>
      <c r="BE349" s="2">
        <v>44.2</v>
      </c>
      <c r="BF349" s="2">
        <v>0.79</v>
      </c>
      <c r="BG349" s="2">
        <v>28.6</v>
      </c>
      <c r="BH349" s="2">
        <v>0.97</v>
      </c>
      <c r="BI349" s="2">
        <v>26.6</v>
      </c>
      <c r="BJ349" s="2">
        <v>21.4</v>
      </c>
      <c r="BK349" s="2">
        <v>5.2</v>
      </c>
      <c r="BL349" s="2">
        <v>1.38</v>
      </c>
      <c r="BN349" s="22">
        <v>1.6</v>
      </c>
      <c r="BO349" s="22">
        <v>1.8</v>
      </c>
      <c r="BP349" s="22">
        <v>0.31</v>
      </c>
      <c r="BQ349" s="5">
        <v>0.01</v>
      </c>
      <c r="BR349" s="2">
        <v>2.69</v>
      </c>
      <c r="BS349" s="2">
        <v>1.93</v>
      </c>
      <c r="BT349" s="2">
        <v>1.49</v>
      </c>
      <c r="BU349" s="2">
        <v>44.7</v>
      </c>
      <c r="BV349" s="2">
        <v>0.81</v>
      </c>
      <c r="BW349" s="2">
        <v>29.7</v>
      </c>
      <c r="BX349" s="2">
        <v>0.99</v>
      </c>
      <c r="BY349" s="2">
        <v>26.6</v>
      </c>
      <c r="BZ349" s="2">
        <v>21.4</v>
      </c>
      <c r="CA349" s="2">
        <v>5.2</v>
      </c>
      <c r="CB349" s="2">
        <v>1.59</v>
      </c>
      <c r="CC349" s="2"/>
      <c r="CD349" s="2">
        <v>1.7</v>
      </c>
      <c r="CE349" s="2">
        <v>2</v>
      </c>
      <c r="CF349" s="3">
        <v>0.32</v>
      </c>
      <c r="CG349" s="2">
        <v>6.0000000000000001E-3</v>
      </c>
      <c r="CH349" s="2">
        <v>0.57999999999999996</v>
      </c>
      <c r="CI349" s="2">
        <v>5.0000000000000001E-3</v>
      </c>
    </row>
    <row r="350" spans="1:87" s="5" customFormat="1" ht="11.95" customHeight="1" x14ac:dyDescent="0.3">
      <c r="A350" s="10" t="s">
        <v>352</v>
      </c>
      <c r="B350" s="11">
        <v>19</v>
      </c>
      <c r="C350" s="12">
        <v>20.399999999999999</v>
      </c>
      <c r="D350" s="13" t="s">
        <v>424</v>
      </c>
      <c r="E350" s="14" t="s">
        <v>470</v>
      </c>
      <c r="F350" s="15">
        <v>2.69</v>
      </c>
      <c r="G350" s="15">
        <v>1.99</v>
      </c>
      <c r="H350" s="15">
        <v>1.58</v>
      </c>
      <c r="I350" s="16">
        <v>41.2</v>
      </c>
      <c r="J350" s="15">
        <v>0.7</v>
      </c>
      <c r="K350" s="16">
        <v>26</v>
      </c>
      <c r="L350" s="15">
        <v>1</v>
      </c>
      <c r="M350" s="16">
        <v>27.5</v>
      </c>
      <c r="N350" s="16">
        <v>21.2</v>
      </c>
      <c r="O350" s="16">
        <v>6.3</v>
      </c>
      <c r="P350" s="15">
        <v>0.76</v>
      </c>
      <c r="Q350" s="4"/>
      <c r="R350" s="4">
        <v>5.4</v>
      </c>
      <c r="S350" s="2">
        <v>5.4</v>
      </c>
      <c r="T350" s="3">
        <v>0.34</v>
      </c>
      <c r="U350" s="2">
        <v>2.4E-2</v>
      </c>
      <c r="V350" s="2">
        <v>2.69</v>
      </c>
      <c r="W350" s="2">
        <v>1.97</v>
      </c>
      <c r="X350" s="2">
        <v>1.55</v>
      </c>
      <c r="Y350" s="2">
        <v>42.2</v>
      </c>
      <c r="Z350" s="2">
        <v>0.73</v>
      </c>
      <c r="AA350" s="2">
        <v>26.8</v>
      </c>
      <c r="AB350" s="2">
        <v>0.99</v>
      </c>
      <c r="AC350" s="2">
        <v>27.5</v>
      </c>
      <c r="AD350" s="2">
        <v>21.2</v>
      </c>
      <c r="AE350" s="2">
        <v>6.3</v>
      </c>
      <c r="AF350" s="2">
        <v>0.89</v>
      </c>
      <c r="AG350" s="2"/>
      <c r="AH350" s="3">
        <v>4.0999999999999996</v>
      </c>
      <c r="AI350" s="2">
        <v>4.3</v>
      </c>
      <c r="AJ350" s="3">
        <v>0.34</v>
      </c>
      <c r="AK350" s="2">
        <v>2.1999999999999999E-2</v>
      </c>
      <c r="AL350" s="5">
        <v>2.69</v>
      </c>
      <c r="AM350" s="5">
        <v>1.94</v>
      </c>
      <c r="AN350" s="5">
        <v>1.52</v>
      </c>
      <c r="AO350" s="5">
        <v>43.6</v>
      </c>
      <c r="AP350" s="5">
        <v>0.77</v>
      </c>
      <c r="AQ350" s="5">
        <v>27.9</v>
      </c>
      <c r="AR350" s="5">
        <v>0.97</v>
      </c>
      <c r="AS350" s="5">
        <v>27.5</v>
      </c>
      <c r="AT350" s="5">
        <v>21.2</v>
      </c>
      <c r="AU350" s="5">
        <v>6.3</v>
      </c>
      <c r="AV350" s="5">
        <v>1.06</v>
      </c>
      <c r="AX350" s="22">
        <v>2</v>
      </c>
      <c r="AY350" s="22">
        <v>2.1</v>
      </c>
      <c r="AZ350" s="22">
        <v>0.35</v>
      </c>
      <c r="BA350" s="5">
        <v>1.2E-2</v>
      </c>
      <c r="BB350" s="2">
        <v>2.69</v>
      </c>
      <c r="BC350" s="2">
        <v>1.93</v>
      </c>
      <c r="BD350" s="2">
        <v>1.51</v>
      </c>
      <c r="BE350" s="2">
        <v>44</v>
      </c>
      <c r="BF350" s="2">
        <v>0.79</v>
      </c>
      <c r="BG350" s="2">
        <v>28.1</v>
      </c>
      <c r="BH350" s="2">
        <v>0.96</v>
      </c>
      <c r="BI350" s="2">
        <v>27.5</v>
      </c>
      <c r="BJ350" s="2">
        <v>21.2</v>
      </c>
      <c r="BK350" s="2">
        <v>6.3</v>
      </c>
      <c r="BL350" s="2">
        <v>1.1000000000000001</v>
      </c>
      <c r="BN350" s="22">
        <v>1.9</v>
      </c>
      <c r="BO350" s="22">
        <v>2.1</v>
      </c>
      <c r="BP350" s="22">
        <v>0.35</v>
      </c>
      <c r="BQ350" s="5">
        <v>1.2E-2</v>
      </c>
      <c r="BR350" s="2">
        <v>2.69</v>
      </c>
      <c r="BS350" s="2">
        <v>1.94</v>
      </c>
      <c r="BT350" s="2">
        <v>1.51</v>
      </c>
      <c r="BU350" s="2">
        <v>44</v>
      </c>
      <c r="BV350" s="2">
        <v>0.79</v>
      </c>
      <c r="BW350" s="2">
        <v>28.6</v>
      </c>
      <c r="BX350" s="2">
        <v>0.98</v>
      </c>
      <c r="BY350" s="2">
        <v>27.5</v>
      </c>
      <c r="BZ350" s="2">
        <v>21.2</v>
      </c>
      <c r="CA350" s="2">
        <v>6.3</v>
      </c>
      <c r="CB350" s="2">
        <v>1.17</v>
      </c>
      <c r="CC350" s="2"/>
      <c r="CD350" s="2">
        <v>1.9</v>
      </c>
      <c r="CE350" s="2">
        <v>2</v>
      </c>
      <c r="CF350" s="3">
        <v>0.34</v>
      </c>
      <c r="CG350" s="2">
        <v>8.0000000000000002E-3</v>
      </c>
      <c r="CH350" s="2">
        <v>0.66</v>
      </c>
      <c r="CI350" s="2">
        <v>5.0000000000000001E-3</v>
      </c>
    </row>
    <row r="351" spans="1:87" s="5" customFormat="1" ht="11.95" customHeight="1" x14ac:dyDescent="0.3">
      <c r="A351" s="10" t="s">
        <v>353</v>
      </c>
      <c r="B351" s="11">
        <v>19</v>
      </c>
      <c r="C351" s="12">
        <v>20.8</v>
      </c>
      <c r="D351" s="13" t="s">
        <v>424</v>
      </c>
      <c r="E351" s="14" t="s">
        <v>470</v>
      </c>
      <c r="F351" s="15">
        <v>2.68</v>
      </c>
      <c r="G351" s="15">
        <v>1.94</v>
      </c>
      <c r="H351" s="15">
        <v>1.52</v>
      </c>
      <c r="I351" s="16">
        <v>43.1</v>
      </c>
      <c r="J351" s="15">
        <v>0.76</v>
      </c>
      <c r="K351" s="16">
        <v>27.4</v>
      </c>
      <c r="L351" s="15">
        <v>0.97</v>
      </c>
      <c r="M351" s="16">
        <v>29.9</v>
      </c>
      <c r="N351" s="16">
        <v>23</v>
      </c>
      <c r="O351" s="16">
        <v>6.9</v>
      </c>
      <c r="P351" s="15">
        <v>0.64</v>
      </c>
      <c r="Q351" s="4"/>
      <c r="R351" s="4">
        <v>6.1</v>
      </c>
      <c r="S351" s="2">
        <v>6.1</v>
      </c>
      <c r="T351" s="3">
        <v>0.27</v>
      </c>
      <c r="U351" s="2">
        <v>0.02</v>
      </c>
      <c r="V351" s="2">
        <v>2.68</v>
      </c>
      <c r="W351" s="2">
        <v>1.94</v>
      </c>
      <c r="X351" s="2">
        <v>1.51</v>
      </c>
      <c r="Y351" s="2">
        <v>43.7</v>
      </c>
      <c r="Z351" s="2">
        <v>0.78</v>
      </c>
      <c r="AA351" s="2">
        <v>28.5</v>
      </c>
      <c r="AB351" s="2">
        <v>0.99</v>
      </c>
      <c r="AC351" s="2">
        <v>29.9</v>
      </c>
      <c r="AD351" s="2">
        <v>23</v>
      </c>
      <c r="AE351" s="2">
        <v>6.9</v>
      </c>
      <c r="AF351" s="2">
        <v>0.8</v>
      </c>
      <c r="AG351" s="2"/>
      <c r="AH351" s="3">
        <v>3.8</v>
      </c>
      <c r="AI351" s="2">
        <v>4.0999999999999996</v>
      </c>
      <c r="AJ351" s="3">
        <v>0.3</v>
      </c>
      <c r="AK351" s="2">
        <v>1.7000000000000001E-2</v>
      </c>
      <c r="AL351" s="5">
        <v>2.68</v>
      </c>
      <c r="AM351" s="5">
        <v>1.92</v>
      </c>
      <c r="AN351" s="5">
        <v>1.48</v>
      </c>
      <c r="AO351" s="5">
        <v>44.7</v>
      </c>
      <c r="AP351" s="5">
        <v>0.81</v>
      </c>
      <c r="AQ351" s="5">
        <v>29.6</v>
      </c>
      <c r="AR351" s="5">
        <v>0.98</v>
      </c>
      <c r="AS351" s="5">
        <v>29.9</v>
      </c>
      <c r="AT351" s="5">
        <v>23</v>
      </c>
      <c r="AU351" s="5">
        <v>6.9</v>
      </c>
      <c r="AV351" s="5">
        <v>0.96</v>
      </c>
      <c r="AX351" s="22">
        <v>1.8</v>
      </c>
      <c r="AY351" s="22">
        <v>1.9</v>
      </c>
      <c r="AZ351" s="22">
        <v>0.36</v>
      </c>
      <c r="BA351" s="5">
        <v>8.9999999999999993E-3</v>
      </c>
      <c r="BB351" s="2">
        <v>2.68</v>
      </c>
      <c r="BC351" s="2">
        <v>1.92</v>
      </c>
      <c r="BD351" s="2">
        <v>1.47</v>
      </c>
      <c r="BE351" s="2">
        <v>45</v>
      </c>
      <c r="BF351" s="2">
        <v>0.82</v>
      </c>
      <c r="BG351" s="2">
        <v>30.3</v>
      </c>
      <c r="BH351" s="2">
        <v>0.99</v>
      </c>
      <c r="BI351" s="2">
        <v>29.9</v>
      </c>
      <c r="BJ351" s="2">
        <v>23</v>
      </c>
      <c r="BK351" s="2">
        <v>6.9</v>
      </c>
      <c r="BL351" s="2">
        <v>1.06</v>
      </c>
      <c r="BN351" s="22">
        <v>1.8</v>
      </c>
      <c r="BO351" s="22">
        <v>1.7</v>
      </c>
      <c r="BP351" s="22">
        <v>0.32</v>
      </c>
      <c r="BQ351" s="5">
        <v>8.0000000000000002E-3</v>
      </c>
      <c r="BR351" s="2">
        <v>2.68</v>
      </c>
      <c r="BS351" s="2">
        <v>1.92</v>
      </c>
      <c r="BT351" s="2">
        <v>1.47</v>
      </c>
      <c r="BU351" s="2">
        <v>45.1</v>
      </c>
      <c r="BV351" s="2">
        <v>0.82</v>
      </c>
      <c r="BW351" s="2">
        <v>30.3</v>
      </c>
      <c r="BX351" s="2">
        <v>0.99</v>
      </c>
      <c r="BY351" s="2">
        <v>29.9</v>
      </c>
      <c r="BZ351" s="2">
        <v>23</v>
      </c>
      <c r="CA351" s="2">
        <v>6.9</v>
      </c>
      <c r="CB351" s="2">
        <v>1.05</v>
      </c>
      <c r="CC351" s="2"/>
      <c r="CD351" s="2">
        <v>1.8</v>
      </c>
      <c r="CE351" s="2">
        <v>1.9</v>
      </c>
      <c r="CF351" s="3">
        <v>0.34</v>
      </c>
      <c r="CG351" s="2">
        <v>8.9999999999999993E-3</v>
      </c>
      <c r="CH351" s="2">
        <v>0.62</v>
      </c>
      <c r="CI351" s="2">
        <v>6.0000000000000001E-3</v>
      </c>
    </row>
    <row r="352" spans="1:87" s="5" customFormat="1" ht="11.95" customHeight="1" x14ac:dyDescent="0.3">
      <c r="A352" s="10" t="s">
        <v>355</v>
      </c>
      <c r="B352" s="10" t="s">
        <v>451</v>
      </c>
      <c r="C352" s="12">
        <v>21.6</v>
      </c>
      <c r="D352" s="13" t="s">
        <v>424</v>
      </c>
      <c r="E352" s="14" t="s">
        <v>470</v>
      </c>
      <c r="F352" s="15">
        <v>2.69</v>
      </c>
      <c r="G352" s="15">
        <v>1.96</v>
      </c>
      <c r="H352" s="15">
        <v>1.53</v>
      </c>
      <c r="I352" s="16">
        <v>43.2</v>
      </c>
      <c r="J352" s="15">
        <v>0.76</v>
      </c>
      <c r="K352" s="16">
        <v>28</v>
      </c>
      <c r="L352" s="15">
        <v>0.99</v>
      </c>
      <c r="M352" s="16">
        <v>28.4</v>
      </c>
      <c r="N352" s="16">
        <v>23.2</v>
      </c>
      <c r="O352" s="16">
        <v>5.2</v>
      </c>
      <c r="P352" s="15">
        <v>0.92</v>
      </c>
      <c r="Q352" s="4"/>
      <c r="R352" s="4"/>
      <c r="S352" s="4"/>
      <c r="T352" s="8"/>
    </row>
    <row r="353" spans="1:145" s="5" customFormat="1" ht="11.95" customHeight="1" x14ac:dyDescent="0.3">
      <c r="A353" s="10" t="s">
        <v>356</v>
      </c>
      <c r="B353" s="10" t="s">
        <v>451</v>
      </c>
      <c r="C353" s="12">
        <v>21.8</v>
      </c>
      <c r="D353" s="13" t="s">
        <v>424</v>
      </c>
      <c r="E353" s="14" t="s">
        <v>470</v>
      </c>
      <c r="F353" s="15">
        <v>2.68</v>
      </c>
      <c r="G353" s="15">
        <v>1.96</v>
      </c>
      <c r="H353" s="15">
        <v>1.55</v>
      </c>
      <c r="I353" s="16">
        <v>42.3</v>
      </c>
      <c r="J353" s="15">
        <v>0.73</v>
      </c>
      <c r="K353" s="16">
        <v>26.9</v>
      </c>
      <c r="L353" s="15">
        <v>0.98</v>
      </c>
      <c r="M353" s="16">
        <v>28.2</v>
      </c>
      <c r="N353" s="16">
        <v>23.7</v>
      </c>
      <c r="O353" s="16">
        <v>4.5</v>
      </c>
      <c r="P353" s="15">
        <v>0.7</v>
      </c>
      <c r="Q353" s="4"/>
      <c r="R353" s="4"/>
      <c r="S353" s="4"/>
      <c r="T353" s="8"/>
    </row>
    <row r="354" spans="1:145" s="5" customFormat="1" ht="11.95" customHeight="1" x14ac:dyDescent="0.3">
      <c r="A354" s="10" t="s">
        <v>357</v>
      </c>
      <c r="B354" s="10" t="s">
        <v>451</v>
      </c>
      <c r="C354" s="12">
        <v>22.4</v>
      </c>
      <c r="D354" s="13" t="s">
        <v>424</v>
      </c>
      <c r="E354" s="14" t="s">
        <v>470</v>
      </c>
      <c r="F354" s="15">
        <v>2.68</v>
      </c>
      <c r="G354" s="15">
        <v>1.94</v>
      </c>
      <c r="H354" s="15">
        <v>1.53</v>
      </c>
      <c r="I354" s="16">
        <v>43</v>
      </c>
      <c r="J354" s="15">
        <v>0.75</v>
      </c>
      <c r="K354" s="16">
        <v>27.3</v>
      </c>
      <c r="L354" s="15">
        <v>0.97</v>
      </c>
      <c r="M354" s="16">
        <v>28.9</v>
      </c>
      <c r="N354" s="16">
        <v>23.1</v>
      </c>
      <c r="O354" s="16">
        <v>5.8</v>
      </c>
      <c r="P354" s="15">
        <v>0.73</v>
      </c>
      <c r="Q354" s="4"/>
      <c r="R354" s="4"/>
      <c r="S354" s="4"/>
      <c r="T354" s="8"/>
    </row>
    <row r="355" spans="1:145" s="5" customFormat="1" ht="11.95" customHeight="1" x14ac:dyDescent="0.3">
      <c r="A355" s="10" t="s">
        <v>358</v>
      </c>
      <c r="B355" s="10" t="s">
        <v>451</v>
      </c>
      <c r="C355" s="12">
        <v>22.8</v>
      </c>
      <c r="D355" s="13" t="s">
        <v>424</v>
      </c>
      <c r="E355" s="14" t="s">
        <v>470</v>
      </c>
      <c r="F355" s="15">
        <v>2.7</v>
      </c>
      <c r="G355" s="15">
        <v>1.98</v>
      </c>
      <c r="H355" s="15">
        <v>1.56</v>
      </c>
      <c r="I355" s="16">
        <v>42.2</v>
      </c>
      <c r="J355" s="15">
        <v>0.73</v>
      </c>
      <c r="K355" s="16">
        <v>26.8</v>
      </c>
      <c r="L355" s="15">
        <v>0.99</v>
      </c>
      <c r="M355" s="16">
        <v>28.9</v>
      </c>
      <c r="N355" s="16">
        <v>22.6</v>
      </c>
      <c r="O355" s="16">
        <v>6.3</v>
      </c>
      <c r="P355" s="15">
        <v>0.66</v>
      </c>
      <c r="Q355" s="4"/>
      <c r="R355" s="4"/>
      <c r="S355" s="4"/>
      <c r="T355" s="8"/>
    </row>
    <row r="356" spans="1:145" s="5" customFormat="1" ht="11.95" customHeight="1" x14ac:dyDescent="0.3">
      <c r="A356" s="10" t="s">
        <v>72</v>
      </c>
      <c r="B356" s="10" t="s">
        <v>430</v>
      </c>
      <c r="C356" s="12">
        <v>0.2</v>
      </c>
      <c r="D356" s="13" t="s">
        <v>415</v>
      </c>
      <c r="E356" s="14" t="s">
        <v>562</v>
      </c>
      <c r="F356" s="15">
        <v>2.66</v>
      </c>
      <c r="G356" s="15">
        <v>1.83</v>
      </c>
      <c r="H356" s="15">
        <v>1.35</v>
      </c>
      <c r="I356" s="16">
        <v>49.3</v>
      </c>
      <c r="J356" s="15">
        <v>0.97</v>
      </c>
      <c r="K356" s="16">
        <v>35.700000000000003</v>
      </c>
      <c r="L356" s="15">
        <v>0.98</v>
      </c>
      <c r="M356" s="16">
        <v>39.6</v>
      </c>
      <c r="N356" s="16">
        <v>23.1</v>
      </c>
      <c r="O356" s="16">
        <v>16.5</v>
      </c>
      <c r="P356" s="15">
        <v>0.76</v>
      </c>
      <c r="Q356" s="4"/>
      <c r="R356" s="4">
        <v>4.0999999999999996</v>
      </c>
      <c r="S356" s="2">
        <v>4.0999999999999996</v>
      </c>
      <c r="T356" s="3">
        <v>0.39</v>
      </c>
      <c r="U356" s="2">
        <v>2.1999999999999999E-2</v>
      </c>
      <c r="V356" s="2">
        <v>2.66</v>
      </c>
      <c r="W356" s="2">
        <v>1.8</v>
      </c>
      <c r="X356" s="2">
        <v>1.29</v>
      </c>
      <c r="Y356" s="2">
        <v>51.5</v>
      </c>
      <c r="Z356" s="2">
        <v>1.06</v>
      </c>
      <c r="AA356" s="2">
        <v>39.4</v>
      </c>
      <c r="AB356" s="2">
        <v>0.99</v>
      </c>
      <c r="AC356" s="2">
        <v>39.6</v>
      </c>
      <c r="AD356" s="2">
        <v>23.1</v>
      </c>
      <c r="AE356" s="2">
        <v>16.5</v>
      </c>
      <c r="AF356" s="2">
        <v>0.99</v>
      </c>
      <c r="AG356" s="2"/>
      <c r="AH356" s="3">
        <v>3.2</v>
      </c>
      <c r="AI356" s="2">
        <v>3.6</v>
      </c>
      <c r="AJ356" s="3">
        <v>0.39</v>
      </c>
      <c r="AK356" s="2">
        <v>1.4E-2</v>
      </c>
      <c r="AL356" s="5">
        <v>2.66</v>
      </c>
      <c r="AM356" s="5">
        <v>1.77</v>
      </c>
      <c r="AN356" s="5">
        <v>1.26</v>
      </c>
      <c r="AO356" s="5">
        <v>52.6</v>
      </c>
      <c r="AP356" s="5">
        <v>1.1100000000000001</v>
      </c>
      <c r="AQ356" s="5">
        <v>40.299999999999997</v>
      </c>
      <c r="AR356" s="5">
        <v>0.97</v>
      </c>
      <c r="AS356" s="5">
        <v>39.6</v>
      </c>
      <c r="AT356" s="5">
        <v>23.1</v>
      </c>
      <c r="AU356" s="5">
        <v>16.5</v>
      </c>
      <c r="AV356" s="5">
        <v>1.04</v>
      </c>
      <c r="AX356" s="22">
        <v>1.7</v>
      </c>
      <c r="AY356" s="22">
        <v>1.8</v>
      </c>
      <c r="AZ356" s="22">
        <v>0.45</v>
      </c>
      <c r="BA356" s="5">
        <v>8.0000000000000002E-3</v>
      </c>
      <c r="BB356" s="2">
        <v>2.66</v>
      </c>
      <c r="BC356" s="2">
        <v>1.76</v>
      </c>
      <c r="BD356" s="2">
        <v>1.24</v>
      </c>
      <c r="BE356" s="2">
        <v>53.3</v>
      </c>
      <c r="BF356" s="2">
        <v>1.1399999999999999</v>
      </c>
      <c r="BG356" s="2">
        <v>41.7</v>
      </c>
      <c r="BH356" s="2">
        <v>0.97</v>
      </c>
      <c r="BI356" s="2">
        <v>39.6</v>
      </c>
      <c r="BJ356" s="2">
        <v>23.1</v>
      </c>
      <c r="BK356" s="2">
        <v>16.5</v>
      </c>
      <c r="BL356" s="2">
        <v>1.1299999999999999</v>
      </c>
      <c r="BN356" s="22">
        <v>1.8</v>
      </c>
      <c r="BO356" s="22">
        <v>1.9</v>
      </c>
      <c r="BP356" s="22">
        <v>0.41</v>
      </c>
      <c r="BQ356" s="5">
        <v>8.0000000000000002E-3</v>
      </c>
      <c r="BR356" s="2">
        <v>2.66</v>
      </c>
      <c r="BS356" s="2">
        <v>1.76</v>
      </c>
      <c r="BT356" s="2">
        <v>1.24</v>
      </c>
      <c r="BU356" s="2">
        <v>53.5</v>
      </c>
      <c r="BV356" s="2">
        <v>1.1499999999999999</v>
      </c>
      <c r="BW356" s="2">
        <v>42.4</v>
      </c>
      <c r="BX356" s="2">
        <v>0.98</v>
      </c>
      <c r="BY356" s="2">
        <v>39.6</v>
      </c>
      <c r="BZ356" s="2">
        <v>23.1</v>
      </c>
      <c r="CA356" s="2">
        <v>16.5</v>
      </c>
      <c r="CB356" s="2">
        <v>1.17</v>
      </c>
      <c r="CC356" s="2"/>
      <c r="CD356" s="2">
        <v>0.9</v>
      </c>
      <c r="CE356" s="2">
        <v>1</v>
      </c>
      <c r="CF356" s="3">
        <v>0.45</v>
      </c>
      <c r="CG356" s="2">
        <v>5.0000000000000001E-3</v>
      </c>
      <c r="CH356" s="2">
        <v>0.54</v>
      </c>
      <c r="CI356" s="2">
        <v>2E-3</v>
      </c>
    </row>
    <row r="357" spans="1:145" s="5" customFormat="1" ht="11.95" customHeight="1" x14ac:dyDescent="0.3">
      <c r="A357" s="10" t="s">
        <v>73</v>
      </c>
      <c r="B357" s="10" t="s">
        <v>430</v>
      </c>
      <c r="C357" s="12">
        <v>0.3</v>
      </c>
      <c r="D357" s="13" t="s">
        <v>416</v>
      </c>
      <c r="E357" s="14" t="s">
        <v>562</v>
      </c>
      <c r="F357" s="15">
        <v>2.65</v>
      </c>
      <c r="G357" s="15">
        <v>1.82</v>
      </c>
      <c r="H357" s="15">
        <v>1.34</v>
      </c>
      <c r="I357" s="16">
        <v>49.5</v>
      </c>
      <c r="J357" s="15">
        <v>0.98</v>
      </c>
      <c r="K357" s="16">
        <v>36.1</v>
      </c>
      <c r="L357" s="15">
        <v>0.97</v>
      </c>
      <c r="M357" s="16">
        <v>38.5</v>
      </c>
      <c r="N357" s="16">
        <v>22.8</v>
      </c>
      <c r="O357" s="16">
        <v>15.7</v>
      </c>
      <c r="P357" s="15">
        <v>0.85</v>
      </c>
      <c r="Q357" s="4"/>
      <c r="R357" s="4">
        <v>3.6</v>
      </c>
      <c r="S357" s="2">
        <v>3.6</v>
      </c>
      <c r="T357" s="3">
        <v>0.45</v>
      </c>
      <c r="U357" s="2">
        <v>1.6E-2</v>
      </c>
      <c r="V357" s="2">
        <v>2.65</v>
      </c>
      <c r="W357" s="2">
        <v>1.79</v>
      </c>
      <c r="X357" s="2">
        <v>1.28</v>
      </c>
      <c r="Y357" s="2">
        <v>51.6</v>
      </c>
      <c r="Z357" s="2">
        <v>1.07</v>
      </c>
      <c r="AA357" s="2">
        <v>39.5</v>
      </c>
      <c r="AB357" s="2">
        <v>0.98</v>
      </c>
      <c r="AC357" s="2">
        <v>38.5</v>
      </c>
      <c r="AD357" s="2">
        <v>22.8</v>
      </c>
      <c r="AE357" s="2">
        <v>15.7</v>
      </c>
      <c r="AF357" s="2">
        <v>1.06</v>
      </c>
      <c r="AG357" s="2"/>
      <c r="AH357" s="3">
        <v>2.9</v>
      </c>
      <c r="AI357" s="2">
        <v>3.1</v>
      </c>
      <c r="AJ357" s="3">
        <v>0.45</v>
      </c>
      <c r="AK357" s="2">
        <v>1.4E-2</v>
      </c>
      <c r="AL357" s="5">
        <v>2.65</v>
      </c>
      <c r="AM357" s="5">
        <v>1.78</v>
      </c>
      <c r="AN357" s="5">
        <v>1.28</v>
      </c>
      <c r="AO357" s="5">
        <v>51.8</v>
      </c>
      <c r="AP357" s="5">
        <v>1.07</v>
      </c>
      <c r="AQ357" s="5">
        <v>39.299999999999997</v>
      </c>
      <c r="AR357" s="5">
        <v>0.97</v>
      </c>
      <c r="AS357" s="5">
        <v>38.5</v>
      </c>
      <c r="AT357" s="5">
        <v>22.8</v>
      </c>
      <c r="AU357" s="5">
        <v>15.7</v>
      </c>
      <c r="AV357" s="5">
        <v>1.05</v>
      </c>
      <c r="AX357" s="22">
        <v>1.5</v>
      </c>
      <c r="AY357" s="22">
        <v>1.6</v>
      </c>
      <c r="AZ357" s="22">
        <v>0.4</v>
      </c>
      <c r="BA357" s="5">
        <v>6.0000000000000001E-3</v>
      </c>
      <c r="BB357" s="2">
        <v>2.65</v>
      </c>
      <c r="BC357" s="2">
        <v>1.77</v>
      </c>
      <c r="BD357" s="2">
        <v>1.25</v>
      </c>
      <c r="BE357" s="2">
        <v>52.8</v>
      </c>
      <c r="BF357" s="2">
        <v>1.1200000000000001</v>
      </c>
      <c r="BG357" s="2">
        <v>41.6</v>
      </c>
      <c r="BH357" s="2">
        <v>0.98</v>
      </c>
      <c r="BI357" s="2">
        <v>38.5</v>
      </c>
      <c r="BJ357" s="2">
        <v>22.8</v>
      </c>
      <c r="BK357" s="2">
        <v>15.7</v>
      </c>
      <c r="BL357" s="2">
        <v>1.2</v>
      </c>
      <c r="BN357" s="22">
        <v>1.5</v>
      </c>
      <c r="BO357" s="22">
        <v>1.7</v>
      </c>
      <c r="BP357" s="22">
        <v>0.41</v>
      </c>
      <c r="BQ357" s="5">
        <v>6.0000000000000001E-3</v>
      </c>
      <c r="BR357" s="2">
        <v>2.65</v>
      </c>
      <c r="BS357" s="2">
        <v>1.77</v>
      </c>
      <c r="BT357" s="2">
        <v>1.25</v>
      </c>
      <c r="BU357" s="2">
        <v>52.9</v>
      </c>
      <c r="BV357" s="2">
        <v>1.1200000000000001</v>
      </c>
      <c r="BW357" s="2">
        <v>41.7</v>
      </c>
      <c r="BX357" s="2">
        <v>0.99</v>
      </c>
      <c r="BY357" s="2">
        <v>38.5</v>
      </c>
      <c r="BZ357" s="2">
        <v>22.8</v>
      </c>
      <c r="CA357" s="2">
        <v>15.7</v>
      </c>
      <c r="CB357" s="2">
        <v>1.2</v>
      </c>
      <c r="CC357" s="2"/>
      <c r="CD357" s="2">
        <v>0.8</v>
      </c>
      <c r="CE357" s="2">
        <v>0.9</v>
      </c>
      <c r="CF357" s="3">
        <v>0.44</v>
      </c>
      <c r="CG357" s="2">
        <v>4.0000000000000001E-3</v>
      </c>
      <c r="CH357" s="2">
        <v>0.56000000000000005</v>
      </c>
      <c r="CI357" s="2">
        <v>2E-3</v>
      </c>
    </row>
    <row r="358" spans="1:145" s="5" customFormat="1" ht="11.95" customHeight="1" x14ac:dyDescent="0.3">
      <c r="A358" s="10" t="s">
        <v>100</v>
      </c>
      <c r="B358" s="10" t="s">
        <v>432</v>
      </c>
      <c r="C358" s="12">
        <v>0.1</v>
      </c>
      <c r="D358" s="13" t="s">
        <v>415</v>
      </c>
      <c r="E358" s="14" t="s">
        <v>562</v>
      </c>
      <c r="F358" s="15">
        <v>2.65</v>
      </c>
      <c r="G358" s="15">
        <v>1.84</v>
      </c>
      <c r="H358" s="15">
        <v>1.37</v>
      </c>
      <c r="I358" s="16">
        <v>48.4</v>
      </c>
      <c r="J358" s="15">
        <v>0.94</v>
      </c>
      <c r="K358" s="16">
        <v>34.6</v>
      </c>
      <c r="L358" s="15">
        <v>0.98</v>
      </c>
      <c r="M358" s="16">
        <v>39.6</v>
      </c>
      <c r="N358" s="16">
        <v>23.8</v>
      </c>
      <c r="O358" s="16">
        <v>15.8</v>
      </c>
      <c r="P358" s="15">
        <v>0.68</v>
      </c>
      <c r="Q358" s="4"/>
      <c r="R358" s="4">
        <v>5</v>
      </c>
      <c r="S358" s="2">
        <v>5</v>
      </c>
      <c r="T358" s="3">
        <v>0.38</v>
      </c>
      <c r="U358" s="2">
        <v>2.4E-2</v>
      </c>
      <c r="V358" s="2">
        <v>2.65</v>
      </c>
      <c r="W358" s="2">
        <v>1.8</v>
      </c>
      <c r="X358" s="2">
        <v>1.31</v>
      </c>
      <c r="Y358" s="2">
        <v>50.5</v>
      </c>
      <c r="Z358" s="2">
        <v>1.02</v>
      </c>
      <c r="AA358" s="2">
        <v>37.299999999999997</v>
      </c>
      <c r="AB358" s="2">
        <v>0.97</v>
      </c>
      <c r="AC358" s="2">
        <v>39.6</v>
      </c>
      <c r="AD358" s="2">
        <v>23.8</v>
      </c>
      <c r="AE358" s="2">
        <v>15.8</v>
      </c>
      <c r="AF358" s="2">
        <v>0.85</v>
      </c>
      <c r="AG358" s="2"/>
      <c r="AH358" s="3">
        <v>3</v>
      </c>
      <c r="AI358" s="2">
        <v>3.3</v>
      </c>
      <c r="AJ358" s="3">
        <v>0.47</v>
      </c>
      <c r="AK358" s="2">
        <v>1.6E-2</v>
      </c>
      <c r="AL358" s="5">
        <v>2.65</v>
      </c>
      <c r="AM358" s="5">
        <v>1.79</v>
      </c>
      <c r="AN358" s="5">
        <v>1.28</v>
      </c>
      <c r="AO358" s="5">
        <v>51.7</v>
      </c>
      <c r="AP358" s="5">
        <v>1.07</v>
      </c>
      <c r="AQ358" s="5">
        <v>39.9</v>
      </c>
      <c r="AR358" s="5">
        <v>0.99</v>
      </c>
      <c r="AS358" s="5">
        <v>39.6</v>
      </c>
      <c r="AT358" s="5">
        <v>23.8</v>
      </c>
      <c r="AU358" s="5">
        <v>15.8</v>
      </c>
      <c r="AV358" s="5">
        <v>1.02</v>
      </c>
      <c r="AX358" s="22">
        <v>1.3</v>
      </c>
      <c r="AY358" s="22">
        <v>1.4</v>
      </c>
      <c r="AZ358" s="22">
        <v>0.38</v>
      </c>
      <c r="BA358" s="5">
        <v>6.0000000000000001E-3</v>
      </c>
      <c r="BB358" s="2">
        <v>2.65</v>
      </c>
      <c r="BC358" s="2">
        <v>1.76</v>
      </c>
      <c r="BD358" s="2">
        <v>1.24</v>
      </c>
      <c r="BE358" s="2">
        <v>53.1</v>
      </c>
      <c r="BF358" s="2">
        <v>1.1299999999999999</v>
      </c>
      <c r="BG358" s="2">
        <v>41.7</v>
      </c>
      <c r="BH358" s="2">
        <v>0.97</v>
      </c>
      <c r="BI358" s="2">
        <v>39.6</v>
      </c>
      <c r="BJ358" s="2">
        <v>23.8</v>
      </c>
      <c r="BK358" s="2">
        <v>15.8</v>
      </c>
      <c r="BL358" s="2">
        <v>1.1299999999999999</v>
      </c>
      <c r="BN358" s="22">
        <v>1.3</v>
      </c>
      <c r="BO358" s="22">
        <v>1.4</v>
      </c>
      <c r="BP358" s="22">
        <v>0.43</v>
      </c>
      <c r="BQ358" s="5">
        <v>7.0000000000000001E-3</v>
      </c>
      <c r="BR358" s="2">
        <v>2.65</v>
      </c>
      <c r="BS358" s="2">
        <v>1.76</v>
      </c>
      <c r="BT358" s="2">
        <v>1.23</v>
      </c>
      <c r="BU358" s="2">
        <v>53.5</v>
      </c>
      <c r="BV358" s="2">
        <v>1.1499999999999999</v>
      </c>
      <c r="BW358" s="2">
        <v>42.9</v>
      </c>
      <c r="BX358" s="2">
        <v>0.99</v>
      </c>
      <c r="BY358" s="2">
        <v>39.6</v>
      </c>
      <c r="BZ358" s="2">
        <v>23.8</v>
      </c>
      <c r="CA358" s="2">
        <v>15.8</v>
      </c>
      <c r="CB358" s="2">
        <v>1.21</v>
      </c>
      <c r="CC358" s="2"/>
      <c r="CD358" s="2">
        <v>0.9</v>
      </c>
      <c r="CE358" s="2">
        <v>1</v>
      </c>
      <c r="CF358" s="3">
        <v>0.44</v>
      </c>
      <c r="CG358" s="2">
        <v>4.0000000000000001E-3</v>
      </c>
      <c r="CH358" s="2">
        <v>0.55000000000000004</v>
      </c>
      <c r="CI358" s="2">
        <v>2E-3</v>
      </c>
    </row>
    <row r="359" spans="1:145" s="5" customFormat="1" ht="11.95" customHeight="1" x14ac:dyDescent="0.3">
      <c r="A359" s="10" t="s">
        <v>102</v>
      </c>
      <c r="B359" s="10" t="s">
        <v>432</v>
      </c>
      <c r="C359" s="12">
        <v>0.3</v>
      </c>
      <c r="D359" s="13" t="s">
        <v>415</v>
      </c>
      <c r="E359" s="14" t="s">
        <v>562</v>
      </c>
      <c r="F359" s="15">
        <v>2.69</v>
      </c>
      <c r="G359" s="15">
        <v>1.86</v>
      </c>
      <c r="H359" s="15">
        <v>1.39</v>
      </c>
      <c r="I359" s="16">
        <v>48.4</v>
      </c>
      <c r="J359" s="15">
        <v>0.94</v>
      </c>
      <c r="K359" s="16">
        <v>33.9</v>
      </c>
      <c r="L359" s="15">
        <v>0.97</v>
      </c>
      <c r="M359" s="16">
        <v>38.5</v>
      </c>
      <c r="N359" s="16">
        <v>22.4</v>
      </c>
      <c r="O359" s="16">
        <v>16.100000000000001</v>
      </c>
      <c r="P359" s="15">
        <v>0.71</v>
      </c>
      <c r="Q359" s="4"/>
      <c r="R359" s="4">
        <v>5.7</v>
      </c>
      <c r="S359" s="2">
        <v>5.7</v>
      </c>
      <c r="T359" s="3">
        <v>0.38</v>
      </c>
      <c r="U359" s="2">
        <v>2.1999999999999999E-2</v>
      </c>
      <c r="V359" s="2">
        <v>2.69</v>
      </c>
      <c r="W359" s="2">
        <v>1.82</v>
      </c>
      <c r="X359" s="2">
        <v>1.32</v>
      </c>
      <c r="Y359" s="2">
        <v>50.9</v>
      </c>
      <c r="Z359" s="2">
        <v>1.04</v>
      </c>
      <c r="AA359" s="2">
        <v>37.9</v>
      </c>
      <c r="AB359" s="2">
        <v>0.98</v>
      </c>
      <c r="AC359" s="2">
        <v>38.5</v>
      </c>
      <c r="AD359" s="2">
        <v>22.4</v>
      </c>
      <c r="AE359" s="2">
        <v>16.100000000000001</v>
      </c>
      <c r="AF359" s="2">
        <v>0.96</v>
      </c>
      <c r="AG359" s="2"/>
      <c r="AH359" s="3">
        <v>2.8</v>
      </c>
      <c r="AI359" s="2">
        <v>2.9</v>
      </c>
      <c r="AJ359" s="3">
        <v>0.41</v>
      </c>
      <c r="AK359" s="2">
        <v>1.4E-2</v>
      </c>
      <c r="AL359" s="5">
        <v>2.69</v>
      </c>
      <c r="AM359" s="5">
        <v>1.78</v>
      </c>
      <c r="AN359" s="5">
        <v>1.25</v>
      </c>
      <c r="AO359" s="5">
        <v>53.5</v>
      </c>
      <c r="AP359" s="5">
        <v>1.1499999999999999</v>
      </c>
      <c r="AQ359" s="5">
        <v>42.2</v>
      </c>
      <c r="AR359" s="5">
        <v>0.99</v>
      </c>
      <c r="AS359" s="5">
        <v>38.5</v>
      </c>
      <c r="AT359" s="5">
        <v>22.4</v>
      </c>
      <c r="AU359" s="5">
        <v>16.100000000000001</v>
      </c>
      <c r="AV359" s="5">
        <v>1.23</v>
      </c>
      <c r="AX359" s="22">
        <v>1.3</v>
      </c>
      <c r="AY359" s="22">
        <v>1.4</v>
      </c>
      <c r="AZ359" s="22">
        <v>0.4</v>
      </c>
      <c r="BA359" s="5">
        <v>4.0000000000000001E-3</v>
      </c>
      <c r="BB359" s="2">
        <v>2.69</v>
      </c>
      <c r="BC359" s="2">
        <v>1.75</v>
      </c>
      <c r="BD359" s="2">
        <v>1.22</v>
      </c>
      <c r="BE359" s="2">
        <v>54.6</v>
      </c>
      <c r="BF359" s="2">
        <v>1.2</v>
      </c>
      <c r="BG359" s="2">
        <v>43.3</v>
      </c>
      <c r="BH359" s="2">
        <v>0.97</v>
      </c>
      <c r="BI359" s="2">
        <v>38.5</v>
      </c>
      <c r="BJ359" s="2">
        <v>22.4</v>
      </c>
      <c r="BK359" s="2">
        <v>16.100000000000001</v>
      </c>
      <c r="BL359" s="2">
        <v>1.3</v>
      </c>
      <c r="BN359" s="22">
        <v>1.3</v>
      </c>
      <c r="BO359" s="22">
        <v>1.3</v>
      </c>
      <c r="BP359" s="22">
        <v>0.38</v>
      </c>
      <c r="BQ359" s="5">
        <v>4.0000000000000001E-3</v>
      </c>
      <c r="BR359" s="2">
        <v>2.69</v>
      </c>
      <c r="BS359" s="2">
        <v>1.75</v>
      </c>
      <c r="BT359" s="2">
        <v>1.22</v>
      </c>
      <c r="BU359" s="2">
        <v>54.8</v>
      </c>
      <c r="BV359" s="2">
        <v>1.21</v>
      </c>
      <c r="BW359" s="2">
        <v>44</v>
      </c>
      <c r="BX359" s="2">
        <v>0.98</v>
      </c>
      <c r="BY359" s="2">
        <v>38.5</v>
      </c>
      <c r="BZ359" s="2">
        <v>22.4</v>
      </c>
      <c r="CA359" s="2">
        <v>16.100000000000001</v>
      </c>
      <c r="CB359" s="2">
        <v>1.34</v>
      </c>
      <c r="CC359" s="2"/>
      <c r="CD359" s="2">
        <v>0.7</v>
      </c>
      <c r="CE359" s="2">
        <v>0.7</v>
      </c>
      <c r="CF359" s="3">
        <v>0.44</v>
      </c>
      <c r="CG359" s="2">
        <v>2E-3</v>
      </c>
      <c r="CH359" s="2">
        <v>0.6</v>
      </c>
      <c r="CI359" s="2">
        <v>2E-3</v>
      </c>
    </row>
    <row r="360" spans="1:145" s="5" customFormat="1" ht="11.95" customHeight="1" x14ac:dyDescent="0.3">
      <c r="A360" s="10" t="s">
        <v>126</v>
      </c>
      <c r="B360" s="10" t="s">
        <v>434</v>
      </c>
      <c r="C360" s="12">
        <v>0.3</v>
      </c>
      <c r="D360" s="13" t="s">
        <v>415</v>
      </c>
      <c r="E360" s="14" t="s">
        <v>562</v>
      </c>
      <c r="F360" s="15">
        <v>2.65</v>
      </c>
      <c r="G360" s="15">
        <v>1.84</v>
      </c>
      <c r="H360" s="15">
        <v>1.37</v>
      </c>
      <c r="I360" s="16">
        <v>48.4</v>
      </c>
      <c r="J360" s="15">
        <v>0.94</v>
      </c>
      <c r="K360" s="16">
        <v>34.5</v>
      </c>
      <c r="L360" s="15">
        <v>0.98</v>
      </c>
      <c r="M360" s="16">
        <v>39.200000000000003</v>
      </c>
      <c r="N360" s="16">
        <v>23.7</v>
      </c>
      <c r="O360" s="16">
        <v>15.5</v>
      </c>
      <c r="P360" s="15">
        <v>0.7</v>
      </c>
      <c r="Q360" s="4"/>
      <c r="R360" s="4">
        <v>5</v>
      </c>
      <c r="S360" s="2">
        <v>5</v>
      </c>
      <c r="T360" s="3">
        <v>0.35</v>
      </c>
      <c r="U360" s="2">
        <v>1.9E-2</v>
      </c>
      <c r="V360" s="2">
        <v>2.65</v>
      </c>
      <c r="W360" s="2">
        <v>1.77</v>
      </c>
      <c r="X360" s="2">
        <v>1.26</v>
      </c>
      <c r="Y360" s="2">
        <v>52.5</v>
      </c>
      <c r="Z360" s="2">
        <v>1.1100000000000001</v>
      </c>
      <c r="AA360" s="2">
        <v>40.700000000000003</v>
      </c>
      <c r="AB360" s="2">
        <v>0.97</v>
      </c>
      <c r="AC360" s="2">
        <v>39.200000000000003</v>
      </c>
      <c r="AD360" s="2">
        <v>23.7</v>
      </c>
      <c r="AE360" s="2">
        <v>15.5</v>
      </c>
      <c r="AF360" s="2">
        <v>1.1000000000000001</v>
      </c>
      <c r="AG360" s="2"/>
      <c r="AH360" s="3">
        <v>3.1</v>
      </c>
      <c r="AI360" s="2">
        <v>3.3</v>
      </c>
      <c r="AJ360" s="3">
        <v>0.45</v>
      </c>
      <c r="AK360" s="2">
        <v>1.4E-2</v>
      </c>
      <c r="AL360" s="5">
        <v>2.65</v>
      </c>
      <c r="AM360" s="5">
        <v>1.75</v>
      </c>
      <c r="AN360" s="5">
        <v>1.23</v>
      </c>
      <c r="AO360" s="5">
        <v>53.6</v>
      </c>
      <c r="AP360" s="5">
        <v>1.1599999999999999</v>
      </c>
      <c r="AQ360" s="5">
        <v>42.4</v>
      </c>
      <c r="AR360" s="5">
        <v>0.97</v>
      </c>
      <c r="AS360" s="5">
        <v>39.200000000000003</v>
      </c>
      <c r="AT360" s="5">
        <v>23.7</v>
      </c>
      <c r="AU360" s="5">
        <v>15.5</v>
      </c>
      <c r="AV360" s="5">
        <v>1.21</v>
      </c>
      <c r="AX360" s="22">
        <v>1.5</v>
      </c>
      <c r="AY360" s="22">
        <v>1.6</v>
      </c>
      <c r="AZ360" s="22">
        <v>0.45</v>
      </c>
      <c r="BA360" s="5">
        <v>4.0000000000000001E-3</v>
      </c>
      <c r="BB360" s="2">
        <v>2.65</v>
      </c>
      <c r="BC360" s="2">
        <v>1.75</v>
      </c>
      <c r="BD360" s="2">
        <v>1.22</v>
      </c>
      <c r="BE360" s="2">
        <v>53.9</v>
      </c>
      <c r="BF360" s="2">
        <v>1.17</v>
      </c>
      <c r="BG360" s="2">
        <v>43.1</v>
      </c>
      <c r="BH360" s="2">
        <v>0.98</v>
      </c>
      <c r="BI360" s="2">
        <v>39.200000000000003</v>
      </c>
      <c r="BJ360" s="2">
        <v>23.7</v>
      </c>
      <c r="BK360" s="2">
        <v>15.5</v>
      </c>
      <c r="BL360" s="2">
        <v>1.25</v>
      </c>
      <c r="BN360" s="22">
        <v>1.5</v>
      </c>
      <c r="BO360" s="22">
        <v>1.8</v>
      </c>
      <c r="BP360" s="22">
        <v>0.43</v>
      </c>
      <c r="BQ360" s="5">
        <v>6.0000000000000001E-3</v>
      </c>
      <c r="BR360" s="2">
        <v>2.65</v>
      </c>
      <c r="BS360" s="2">
        <v>1.74</v>
      </c>
      <c r="BT360" s="2">
        <v>1.2</v>
      </c>
      <c r="BU360" s="2">
        <v>54.6</v>
      </c>
      <c r="BV360" s="2">
        <v>1.2</v>
      </c>
      <c r="BW360" s="2">
        <v>44.6</v>
      </c>
      <c r="BX360" s="2">
        <v>0.98</v>
      </c>
      <c r="BY360" s="2">
        <v>39.200000000000003</v>
      </c>
      <c r="BZ360" s="2">
        <v>23.7</v>
      </c>
      <c r="CA360" s="2">
        <v>15.5</v>
      </c>
      <c r="CB360" s="2">
        <v>1.35</v>
      </c>
      <c r="CC360" s="2"/>
      <c r="CD360" s="2">
        <v>0.8</v>
      </c>
      <c r="CE360" s="2">
        <v>0.8</v>
      </c>
      <c r="CF360" s="3">
        <v>0.42</v>
      </c>
      <c r="CG360" s="2">
        <v>2E-3</v>
      </c>
      <c r="CH360" s="2">
        <v>0.53</v>
      </c>
      <c r="CI360" s="2">
        <v>2E-3</v>
      </c>
    </row>
    <row r="361" spans="1:145" s="5" customFormat="1" ht="11.95" customHeight="1" x14ac:dyDescent="0.3">
      <c r="A361" s="10" t="s">
        <v>140</v>
      </c>
      <c r="B361" s="10" t="s">
        <v>436</v>
      </c>
      <c r="C361" s="12">
        <v>0.3</v>
      </c>
      <c r="D361" s="13" t="s">
        <v>415</v>
      </c>
      <c r="E361" s="14" t="s">
        <v>562</v>
      </c>
      <c r="F361" s="15">
        <v>2.67</v>
      </c>
      <c r="G361" s="15">
        <v>1.87</v>
      </c>
      <c r="H361" s="15">
        <v>1.42</v>
      </c>
      <c r="I361" s="16">
        <v>47</v>
      </c>
      <c r="J361" s="15">
        <v>0.89</v>
      </c>
      <c r="K361" s="16">
        <v>32.1</v>
      </c>
      <c r="L361" s="15">
        <v>0.97</v>
      </c>
      <c r="M361" s="16">
        <v>37.799999999999997</v>
      </c>
      <c r="N361" s="16">
        <v>23.1</v>
      </c>
      <c r="O361" s="16">
        <v>14.7</v>
      </c>
      <c r="P361" s="15">
        <v>0.61</v>
      </c>
      <c r="Q361" s="4"/>
      <c r="R361" s="4">
        <v>5.0999999999999996</v>
      </c>
      <c r="S361" s="2">
        <v>5.0999999999999996</v>
      </c>
      <c r="T361" s="3">
        <v>0.38</v>
      </c>
      <c r="U361" s="2">
        <v>2.5999999999999999E-2</v>
      </c>
      <c r="V361" s="2">
        <v>2.67</v>
      </c>
      <c r="W361" s="2">
        <v>1.81</v>
      </c>
      <c r="X361" s="2">
        <v>1.33</v>
      </c>
      <c r="Y361" s="2">
        <v>50.3</v>
      </c>
      <c r="Z361" s="2">
        <v>1.01</v>
      </c>
      <c r="AA361" s="2">
        <v>36.4</v>
      </c>
      <c r="AB361" s="2">
        <v>0.96</v>
      </c>
      <c r="AC361" s="2">
        <v>37.799999999999997</v>
      </c>
      <c r="AD361" s="2">
        <v>23.1</v>
      </c>
      <c r="AE361" s="2">
        <v>14.7</v>
      </c>
      <c r="AF361" s="2">
        <v>0.9</v>
      </c>
      <c r="AG361" s="2"/>
      <c r="AH361" s="3">
        <v>2.7</v>
      </c>
      <c r="AI361" s="2">
        <v>3</v>
      </c>
      <c r="AJ361" s="3">
        <v>0.46</v>
      </c>
      <c r="AK361" s="2">
        <v>1.6E-2</v>
      </c>
      <c r="AL361" s="5">
        <v>2.67</v>
      </c>
      <c r="AM361" s="5">
        <v>1.81</v>
      </c>
      <c r="AN361" s="5">
        <v>1.31</v>
      </c>
      <c r="AO361" s="5">
        <v>50.9</v>
      </c>
      <c r="AP361" s="5">
        <v>1.04</v>
      </c>
      <c r="AQ361" s="5">
        <v>38</v>
      </c>
      <c r="AR361" s="5">
        <v>0.98</v>
      </c>
      <c r="AS361" s="5">
        <v>37.799999999999997</v>
      </c>
      <c r="AT361" s="5">
        <v>23.1</v>
      </c>
      <c r="AU361" s="5">
        <v>14.7</v>
      </c>
      <c r="AV361" s="5">
        <v>1.01</v>
      </c>
      <c r="AX361" s="22">
        <v>1.3</v>
      </c>
      <c r="AY361" s="22">
        <v>1.4</v>
      </c>
      <c r="AZ361" s="22">
        <v>0.43</v>
      </c>
      <c r="BA361" s="5">
        <v>6.0000000000000001E-3</v>
      </c>
      <c r="BB361" s="2">
        <v>2.67</v>
      </c>
      <c r="BC361" s="2">
        <v>1.78</v>
      </c>
      <c r="BD361" s="2">
        <v>1.27</v>
      </c>
      <c r="BE361" s="2">
        <v>52.3</v>
      </c>
      <c r="BF361" s="2">
        <v>1.1000000000000001</v>
      </c>
      <c r="BG361" s="2">
        <v>39.799999999999997</v>
      </c>
      <c r="BH361" s="2">
        <v>0.97</v>
      </c>
      <c r="BI361" s="2">
        <v>37.799999999999997</v>
      </c>
      <c r="BJ361" s="2">
        <v>23.1</v>
      </c>
      <c r="BK361" s="2">
        <v>14.7</v>
      </c>
      <c r="BL361" s="2">
        <v>1.1399999999999999</v>
      </c>
      <c r="BN361" s="22">
        <v>1.4</v>
      </c>
      <c r="BO361" s="22">
        <v>1.5</v>
      </c>
      <c r="BP361" s="22">
        <v>0.45</v>
      </c>
      <c r="BQ361" s="5">
        <v>6.0000000000000001E-3</v>
      </c>
      <c r="BR361" s="2">
        <v>2.67</v>
      </c>
      <c r="BS361" s="2">
        <v>1.77</v>
      </c>
      <c r="BT361" s="2">
        <v>1.25</v>
      </c>
      <c r="BU361" s="2">
        <v>53.2</v>
      </c>
      <c r="BV361" s="2">
        <v>1.1399999999999999</v>
      </c>
      <c r="BW361" s="2">
        <v>41.8</v>
      </c>
      <c r="BX361" s="2">
        <v>0.98</v>
      </c>
      <c r="BY361" s="2">
        <v>37.799999999999997</v>
      </c>
      <c r="BZ361" s="2">
        <v>23.1</v>
      </c>
      <c r="CA361" s="2">
        <v>14.7</v>
      </c>
      <c r="CB361" s="2">
        <v>1.27</v>
      </c>
      <c r="CC361" s="2"/>
      <c r="CD361" s="2">
        <v>0.9</v>
      </c>
      <c r="CE361" s="2">
        <v>1</v>
      </c>
      <c r="CF361" s="3">
        <v>0.4</v>
      </c>
      <c r="CG361" s="2">
        <v>3.0000000000000001E-3</v>
      </c>
      <c r="CH361" s="2">
        <v>0.56999999999999995</v>
      </c>
      <c r="CI361" s="2">
        <v>3.0000000000000001E-3</v>
      </c>
    </row>
    <row r="362" spans="1:145" s="5" customFormat="1" ht="11.95" customHeight="1" x14ac:dyDescent="0.3">
      <c r="A362" s="10" t="s">
        <v>71</v>
      </c>
      <c r="B362" s="10" t="s">
        <v>430</v>
      </c>
      <c r="C362" s="12">
        <v>0.1</v>
      </c>
      <c r="D362" s="13" t="s">
        <v>415</v>
      </c>
      <c r="E362" s="14" t="s">
        <v>562</v>
      </c>
    </row>
    <row r="363" spans="1:145" s="5" customFormat="1" ht="11.95" customHeight="1" x14ac:dyDescent="0.3">
      <c r="A363" s="10" t="s">
        <v>101</v>
      </c>
      <c r="B363" s="10" t="s">
        <v>432</v>
      </c>
      <c r="C363" s="12">
        <v>0.2</v>
      </c>
      <c r="D363" s="13" t="s">
        <v>415</v>
      </c>
      <c r="E363" s="14" t="s">
        <v>562</v>
      </c>
    </row>
    <row r="364" spans="1:145" s="5" customFormat="1" ht="11.95" customHeight="1" x14ac:dyDescent="0.3">
      <c r="A364" s="10" t="s">
        <v>125</v>
      </c>
      <c r="B364" s="10" t="s">
        <v>434</v>
      </c>
      <c r="C364" s="12">
        <v>0.1</v>
      </c>
      <c r="D364" s="13" t="s">
        <v>415</v>
      </c>
      <c r="E364" s="14" t="s">
        <v>562</v>
      </c>
    </row>
    <row r="365" spans="1:145" s="5" customFormat="1" ht="11.95" customHeight="1" x14ac:dyDescent="0.3">
      <c r="A365" s="10" t="s">
        <v>139</v>
      </c>
      <c r="B365" s="10" t="s">
        <v>436</v>
      </c>
      <c r="C365" s="12">
        <v>0.1</v>
      </c>
      <c r="D365" s="13" t="s">
        <v>415</v>
      </c>
      <c r="E365" s="14" t="s">
        <v>562</v>
      </c>
    </row>
    <row r="366" spans="1:145" s="5" customFormat="1" x14ac:dyDescent="0.3">
      <c r="A366" s="18"/>
      <c r="B366" s="18"/>
      <c r="AX366" s="129"/>
      <c r="AY366" s="129"/>
      <c r="AZ366" s="129"/>
      <c r="BA366" s="129"/>
      <c r="BB366" s="129"/>
      <c r="BC366" s="129"/>
      <c r="BD366" s="129"/>
      <c r="BE366" s="129"/>
      <c r="BF366" s="129"/>
      <c r="BG366" s="129"/>
      <c r="BH366" s="129"/>
      <c r="BI366" s="129"/>
      <c r="BJ366" s="129"/>
      <c r="BK366" s="129"/>
      <c r="BL366" s="129"/>
      <c r="BM366" s="129"/>
      <c r="BN366" s="129"/>
      <c r="BO366" s="129"/>
      <c r="BP366" s="129"/>
      <c r="BQ366" s="129"/>
      <c r="BR366" s="129"/>
      <c r="BS366" s="129"/>
      <c r="BT366" s="129"/>
      <c r="BU366" s="129"/>
      <c r="BV366" s="129"/>
      <c r="BW366" s="129"/>
      <c r="BX366" s="129"/>
      <c r="BY366" s="129"/>
      <c r="BZ366" s="129"/>
      <c r="CA366" s="129"/>
      <c r="CB366" s="129"/>
      <c r="CC366" s="129"/>
      <c r="CD366" s="129"/>
      <c r="CE366" s="129"/>
      <c r="CF366" s="129"/>
      <c r="CG366" s="129"/>
      <c r="CH366" s="129"/>
      <c r="CI366" s="129"/>
      <c r="CJ366" s="129"/>
      <c r="CK366" s="129"/>
      <c r="CL366" s="129"/>
      <c r="CM366" s="129"/>
      <c r="CN366" s="129"/>
      <c r="CO366" s="129"/>
      <c r="CP366" s="129"/>
      <c r="CQ366" s="129"/>
      <c r="CR366" s="129"/>
      <c r="CS366" s="129"/>
      <c r="CT366" s="129"/>
      <c r="CU366" s="129"/>
      <c r="CV366" s="129"/>
      <c r="CW366" s="129"/>
      <c r="CX366" s="129"/>
      <c r="CY366" s="129"/>
      <c r="CZ366" s="129"/>
      <c r="DA366" s="129"/>
      <c r="DB366" s="129"/>
      <c r="DC366" s="129"/>
      <c r="DD366" s="129"/>
      <c r="DE366" s="129"/>
      <c r="DF366" s="129"/>
      <c r="DG366" s="129"/>
      <c r="DH366" s="129"/>
      <c r="DI366" s="129"/>
      <c r="DJ366" s="129"/>
      <c r="DK366" s="129"/>
      <c r="DL366" s="129"/>
      <c r="DM366" s="129"/>
      <c r="DN366" s="129"/>
      <c r="DO366" s="129"/>
      <c r="DP366" s="129"/>
      <c r="DQ366" s="129"/>
      <c r="DR366" s="129"/>
      <c r="DS366" s="129"/>
      <c r="DT366" s="129"/>
      <c r="DU366" s="129"/>
      <c r="DV366" s="129"/>
      <c r="DW366" s="129"/>
      <c r="DX366" s="129"/>
      <c r="DY366" s="129"/>
      <c r="DZ366" s="129"/>
      <c r="EA366" s="129"/>
      <c r="EB366" s="129"/>
      <c r="EC366" s="129"/>
      <c r="ED366" s="129"/>
      <c r="EE366" s="129"/>
      <c r="EF366" s="129"/>
      <c r="EG366" s="129"/>
      <c r="EH366" s="129"/>
      <c r="EI366" s="129"/>
      <c r="EJ366" s="129"/>
      <c r="EK366" s="129"/>
      <c r="EL366" s="129"/>
      <c r="EM366" s="129"/>
      <c r="EN366" s="129"/>
      <c r="EO366" s="129"/>
    </row>
    <row r="367" spans="1:145" s="5" customFormat="1" ht="13.6" customHeight="1" x14ac:dyDescent="0.3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  <c r="AC367" s="130"/>
      <c r="AD367" s="130"/>
      <c r="AE367" s="130"/>
      <c r="AF367" s="130"/>
      <c r="AG367" s="130"/>
      <c r="AH367" s="130"/>
      <c r="AI367" s="130"/>
      <c r="AJ367" s="130"/>
      <c r="AK367" s="130"/>
      <c r="AL367" s="130"/>
      <c r="AM367" s="130"/>
      <c r="AN367" s="130"/>
      <c r="AO367" s="130"/>
      <c r="AP367" s="130"/>
      <c r="AQ367" s="130"/>
      <c r="AR367" s="130"/>
      <c r="AS367" s="130"/>
      <c r="AT367" s="130"/>
      <c r="AU367" s="130"/>
      <c r="AV367" s="130"/>
      <c r="AW367" s="130"/>
      <c r="AX367" s="129"/>
      <c r="AY367" s="129"/>
      <c r="AZ367" s="129"/>
      <c r="BA367" s="129"/>
      <c r="BB367" s="129"/>
      <c r="BC367" s="129"/>
      <c r="BD367" s="129"/>
      <c r="BE367" s="129"/>
      <c r="BF367" s="129"/>
      <c r="BG367" s="129"/>
      <c r="BH367" s="129"/>
      <c r="BI367" s="129"/>
      <c r="BJ367" s="129"/>
      <c r="BK367" s="129"/>
      <c r="BL367" s="129"/>
      <c r="BM367" s="129"/>
      <c r="BN367" s="129"/>
      <c r="BO367" s="129"/>
      <c r="BP367" s="129"/>
      <c r="BQ367" s="129"/>
      <c r="BR367" s="129"/>
      <c r="BS367" s="129"/>
      <c r="BT367" s="129"/>
      <c r="BU367" s="129"/>
      <c r="BV367" s="129"/>
      <c r="BW367" s="129"/>
      <c r="BX367" s="129"/>
      <c r="BY367" s="129"/>
      <c r="BZ367" s="129"/>
      <c r="CA367" s="129"/>
      <c r="CB367" s="129"/>
      <c r="CC367" s="129"/>
      <c r="CD367" s="129"/>
      <c r="CE367" s="129"/>
      <c r="CF367" s="129"/>
      <c r="CG367" s="129"/>
      <c r="CH367" s="129"/>
      <c r="CI367" s="129"/>
      <c r="CJ367" s="129"/>
      <c r="CK367" s="129"/>
      <c r="CL367" s="129"/>
      <c r="CM367" s="129"/>
      <c r="CN367" s="129"/>
      <c r="CO367" s="129"/>
      <c r="CP367" s="129"/>
      <c r="CQ367" s="129"/>
      <c r="CR367" s="129"/>
      <c r="CS367" s="129"/>
      <c r="CT367" s="129"/>
      <c r="CU367" s="129"/>
      <c r="CV367" s="129"/>
      <c r="CW367" s="129"/>
      <c r="CX367" s="129"/>
      <c r="CY367" s="129"/>
      <c r="CZ367" s="129"/>
      <c r="DA367" s="129"/>
      <c r="DB367" s="129"/>
      <c r="DC367" s="129"/>
      <c r="DD367" s="129"/>
      <c r="DE367" s="129"/>
      <c r="DF367" s="129"/>
      <c r="DG367" s="129"/>
      <c r="DH367" s="129"/>
      <c r="DI367" s="129"/>
      <c r="DJ367" s="129"/>
      <c r="DK367" s="129"/>
      <c r="DL367" s="129"/>
      <c r="DM367" s="129"/>
      <c r="DN367" s="129"/>
      <c r="DO367" s="129"/>
      <c r="DP367" s="129"/>
      <c r="DQ367" s="129"/>
      <c r="DR367" s="129"/>
      <c r="DS367" s="129"/>
      <c r="DT367" s="129"/>
      <c r="DU367" s="129"/>
      <c r="DV367" s="129"/>
      <c r="DW367" s="129"/>
      <c r="DX367" s="129"/>
      <c r="DY367" s="129"/>
      <c r="DZ367" s="129"/>
      <c r="EA367" s="129"/>
      <c r="EB367" s="129"/>
      <c r="EC367" s="129"/>
      <c r="ED367" s="129"/>
      <c r="EE367" s="129"/>
      <c r="EF367" s="129"/>
      <c r="EG367" s="129"/>
      <c r="EH367" s="129"/>
      <c r="EI367" s="129"/>
      <c r="EJ367" s="129"/>
      <c r="EK367" s="129"/>
      <c r="EL367" s="129"/>
      <c r="EM367" s="129"/>
      <c r="EN367" s="129"/>
      <c r="EO367" s="129"/>
    </row>
    <row r="368" spans="1:145" s="5" customFormat="1" ht="13.6" customHeight="1" x14ac:dyDescent="0.3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  <c r="AC368" s="130"/>
      <c r="AD368" s="130"/>
      <c r="AE368" s="130"/>
      <c r="AF368" s="130"/>
      <c r="AG368" s="130"/>
      <c r="AH368" s="130"/>
      <c r="AI368" s="130"/>
      <c r="AJ368" s="130"/>
      <c r="AK368" s="130"/>
      <c r="AL368" s="130"/>
      <c r="AM368" s="130"/>
      <c r="AN368" s="130"/>
      <c r="AO368" s="130"/>
      <c r="AP368" s="130"/>
      <c r="AQ368" s="130"/>
      <c r="AR368" s="130"/>
      <c r="AS368" s="130"/>
      <c r="AT368" s="130"/>
      <c r="AU368" s="130"/>
      <c r="AV368" s="130"/>
      <c r="AW368" s="130"/>
      <c r="AX368" s="129"/>
      <c r="AY368" s="129"/>
      <c r="AZ368" s="129"/>
      <c r="BA368" s="129"/>
      <c r="BB368" s="129"/>
      <c r="BC368" s="129"/>
      <c r="BD368" s="129"/>
      <c r="BE368" s="129"/>
      <c r="BF368" s="129"/>
      <c r="BG368" s="129"/>
      <c r="BH368" s="129"/>
      <c r="BI368" s="129"/>
      <c r="BJ368" s="129"/>
      <c r="BK368" s="129"/>
      <c r="BL368" s="129"/>
      <c r="BM368" s="129"/>
      <c r="BN368" s="129"/>
      <c r="BO368" s="129"/>
      <c r="BP368" s="129"/>
      <c r="BQ368" s="129"/>
      <c r="BR368" s="129"/>
      <c r="BS368" s="129"/>
      <c r="BT368" s="129"/>
      <c r="BU368" s="129"/>
      <c r="BV368" s="129"/>
      <c r="BW368" s="129"/>
      <c r="BX368" s="129"/>
      <c r="BY368" s="129"/>
      <c r="BZ368" s="129"/>
      <c r="CA368" s="129"/>
      <c r="CB368" s="129"/>
      <c r="CC368" s="129"/>
      <c r="CD368" s="129"/>
      <c r="CE368" s="129"/>
      <c r="CF368" s="129"/>
      <c r="CG368" s="129"/>
      <c r="CH368" s="129"/>
      <c r="CI368" s="129"/>
      <c r="CJ368" s="129"/>
      <c r="CK368" s="129"/>
      <c r="CL368" s="129"/>
      <c r="CM368" s="129"/>
      <c r="CN368" s="129"/>
      <c r="CO368" s="129"/>
      <c r="CP368" s="129"/>
      <c r="CQ368" s="129"/>
      <c r="CR368" s="129"/>
      <c r="CS368" s="129"/>
      <c r="CT368" s="129"/>
      <c r="CU368" s="129"/>
      <c r="CV368" s="129"/>
      <c r="CW368" s="129"/>
      <c r="CX368" s="129"/>
      <c r="CY368" s="129"/>
      <c r="CZ368" s="129"/>
      <c r="DA368" s="129"/>
      <c r="DB368" s="129"/>
      <c r="DC368" s="129"/>
      <c r="DD368" s="129"/>
      <c r="DE368" s="129"/>
      <c r="DF368" s="129"/>
      <c r="DG368" s="129"/>
      <c r="DH368" s="129"/>
      <c r="DI368" s="129"/>
      <c r="DJ368" s="129"/>
      <c r="DK368" s="129"/>
      <c r="DL368" s="129"/>
      <c r="DM368" s="129"/>
      <c r="DN368" s="129"/>
      <c r="DO368" s="129"/>
      <c r="DP368" s="129"/>
      <c r="DQ368" s="129"/>
      <c r="DR368" s="129"/>
      <c r="DS368" s="129"/>
      <c r="DT368" s="129"/>
      <c r="DU368" s="129"/>
      <c r="DV368" s="129"/>
      <c r="DW368" s="129"/>
      <c r="DX368" s="129"/>
      <c r="DY368" s="129"/>
      <c r="DZ368" s="129"/>
      <c r="EA368" s="129"/>
      <c r="EB368" s="129"/>
      <c r="EC368" s="129"/>
      <c r="ED368" s="129"/>
      <c r="EE368" s="129"/>
      <c r="EF368" s="129"/>
      <c r="EG368" s="129"/>
      <c r="EH368" s="129"/>
      <c r="EI368" s="129"/>
      <c r="EJ368" s="129"/>
      <c r="EK368" s="129"/>
      <c r="EL368" s="129"/>
      <c r="EM368" s="129"/>
      <c r="EN368" s="129"/>
      <c r="EO368" s="129"/>
    </row>
    <row r="369" spans="1:145" s="93" customFormat="1" ht="13.6" customHeight="1" x14ac:dyDescent="0.3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  <c r="AC369" s="130"/>
      <c r="AD369" s="130"/>
      <c r="AE369" s="130"/>
      <c r="AF369" s="130"/>
      <c r="AG369" s="130"/>
      <c r="AH369" s="130"/>
      <c r="AI369" s="130"/>
      <c r="AJ369" s="130"/>
      <c r="AK369" s="130"/>
      <c r="AL369" s="130"/>
      <c r="AM369" s="130"/>
      <c r="AN369" s="130"/>
      <c r="AO369" s="130"/>
      <c r="AP369" s="130"/>
      <c r="AQ369" s="130"/>
      <c r="AR369" s="130"/>
      <c r="AS369" s="130"/>
      <c r="AT369" s="130"/>
      <c r="AU369" s="130"/>
      <c r="AV369" s="130"/>
      <c r="AW369" s="130"/>
      <c r="AX369" s="129"/>
      <c r="AY369" s="129"/>
      <c r="AZ369" s="129"/>
      <c r="BA369" s="129"/>
      <c r="BB369" s="129"/>
      <c r="BC369" s="129"/>
      <c r="BD369" s="129"/>
      <c r="BE369" s="129"/>
      <c r="BF369" s="129"/>
      <c r="BG369" s="129"/>
      <c r="BH369" s="129"/>
      <c r="BI369" s="129"/>
      <c r="BJ369" s="129"/>
      <c r="BK369" s="129"/>
      <c r="BL369" s="129"/>
      <c r="BM369" s="129"/>
      <c r="BN369" s="129"/>
      <c r="BO369" s="129"/>
      <c r="BP369" s="129"/>
      <c r="BQ369" s="129"/>
      <c r="BR369" s="129"/>
      <c r="BS369" s="129"/>
      <c r="BT369" s="129"/>
      <c r="BU369" s="129"/>
      <c r="BV369" s="129"/>
      <c r="BW369" s="129"/>
      <c r="BX369" s="129"/>
      <c r="BY369" s="129"/>
      <c r="BZ369" s="129"/>
      <c r="CA369" s="129"/>
      <c r="CB369" s="129"/>
      <c r="CC369" s="129"/>
      <c r="CD369" s="129"/>
      <c r="CE369" s="129"/>
      <c r="CF369" s="129"/>
      <c r="CG369" s="129"/>
      <c r="CH369" s="129"/>
      <c r="CI369" s="129"/>
      <c r="CJ369" s="129"/>
      <c r="CK369" s="129"/>
      <c r="CL369" s="129"/>
      <c r="CM369" s="129"/>
      <c r="CN369" s="129"/>
      <c r="CO369" s="129"/>
      <c r="CP369" s="129"/>
      <c r="CQ369" s="129"/>
      <c r="CR369" s="129"/>
      <c r="CS369" s="129"/>
      <c r="CT369" s="129"/>
      <c r="CU369" s="129"/>
      <c r="CV369" s="129"/>
      <c r="CW369" s="129"/>
      <c r="CX369" s="129"/>
      <c r="CY369" s="129"/>
      <c r="CZ369" s="129"/>
      <c r="DA369" s="129"/>
      <c r="DB369" s="129"/>
      <c r="DC369" s="129"/>
      <c r="DD369" s="129"/>
      <c r="DE369" s="129"/>
      <c r="DF369" s="129"/>
      <c r="DG369" s="129"/>
      <c r="DH369" s="129"/>
      <c r="DI369" s="129"/>
      <c r="DJ369" s="129"/>
      <c r="DK369" s="129"/>
      <c r="DL369" s="129"/>
      <c r="DM369" s="129"/>
      <c r="DN369" s="129"/>
      <c r="DO369" s="129"/>
      <c r="DP369" s="129"/>
      <c r="DQ369" s="129"/>
      <c r="DR369" s="129"/>
      <c r="DS369" s="129"/>
      <c r="DT369" s="129"/>
      <c r="DU369" s="129"/>
      <c r="DV369" s="129"/>
      <c r="DW369" s="129"/>
      <c r="DX369" s="129"/>
      <c r="DY369" s="129"/>
      <c r="DZ369" s="129"/>
      <c r="EA369" s="129"/>
      <c r="EB369" s="129"/>
      <c r="EC369" s="129"/>
      <c r="ED369" s="129"/>
      <c r="EE369" s="129"/>
      <c r="EF369" s="129"/>
      <c r="EG369" s="129"/>
      <c r="EH369" s="129"/>
      <c r="EI369" s="129"/>
      <c r="EJ369" s="129"/>
      <c r="EK369" s="129"/>
      <c r="EL369" s="129"/>
      <c r="EM369" s="129"/>
      <c r="EN369" s="129"/>
      <c r="EO369" s="129"/>
    </row>
    <row r="370" spans="1:145" s="5" customFormat="1" ht="13.6" customHeight="1" x14ac:dyDescent="0.3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  <c r="AC370" s="130"/>
      <c r="AD370" s="130"/>
      <c r="AE370" s="130"/>
      <c r="AF370" s="130"/>
      <c r="AG370" s="130"/>
      <c r="AH370" s="130"/>
      <c r="AI370" s="130"/>
      <c r="AJ370" s="130"/>
      <c r="AK370" s="130"/>
      <c r="AL370" s="130"/>
      <c r="AM370" s="130"/>
      <c r="AN370" s="130"/>
      <c r="AO370" s="130"/>
      <c r="AP370" s="130"/>
      <c r="AQ370" s="130"/>
      <c r="AR370" s="130"/>
      <c r="AS370" s="130"/>
      <c r="AT370" s="130"/>
      <c r="AU370" s="130"/>
      <c r="AV370" s="130"/>
      <c r="AW370" s="130"/>
      <c r="AX370" s="129"/>
      <c r="AY370" s="129"/>
      <c r="AZ370" s="129"/>
      <c r="BA370" s="129"/>
      <c r="BB370" s="129"/>
      <c r="BC370" s="129"/>
      <c r="BD370" s="129"/>
      <c r="BE370" s="129"/>
      <c r="BF370" s="129"/>
      <c r="BG370" s="129"/>
      <c r="BH370" s="129"/>
      <c r="BI370" s="129"/>
      <c r="BJ370" s="129"/>
      <c r="BK370" s="129"/>
      <c r="BL370" s="129"/>
      <c r="BM370" s="129"/>
      <c r="BN370" s="129"/>
      <c r="BO370" s="129"/>
      <c r="BP370" s="129"/>
      <c r="BQ370" s="129"/>
      <c r="BR370" s="129"/>
      <c r="BS370" s="129"/>
      <c r="BT370" s="129"/>
      <c r="BU370" s="129"/>
      <c r="BV370" s="129"/>
      <c r="BW370" s="129"/>
      <c r="BX370" s="129"/>
      <c r="BY370" s="129"/>
      <c r="BZ370" s="129"/>
      <c r="CA370" s="129"/>
      <c r="CB370" s="129"/>
      <c r="CC370" s="129"/>
      <c r="CD370" s="129"/>
      <c r="CE370" s="129"/>
      <c r="CF370" s="129"/>
      <c r="CG370" s="129"/>
      <c r="CH370" s="129"/>
      <c r="CI370" s="129"/>
      <c r="CJ370" s="129"/>
      <c r="CK370" s="129"/>
      <c r="CL370" s="129"/>
      <c r="CM370" s="129"/>
      <c r="CN370" s="129"/>
      <c r="CO370" s="129"/>
      <c r="CP370" s="129"/>
      <c r="CQ370" s="129"/>
      <c r="CR370" s="129"/>
      <c r="CS370" s="129"/>
      <c r="CT370" s="129"/>
      <c r="CU370" s="129"/>
      <c r="CV370" s="129"/>
      <c r="CW370" s="129"/>
      <c r="CX370" s="129"/>
      <c r="CY370" s="129"/>
      <c r="CZ370" s="129"/>
      <c r="DA370" s="129"/>
      <c r="DB370" s="129"/>
      <c r="DC370" s="129"/>
      <c r="DD370" s="129"/>
      <c r="DE370" s="129"/>
      <c r="DF370" s="129"/>
      <c r="DG370" s="129"/>
      <c r="DH370" s="129"/>
      <c r="DI370" s="129"/>
      <c r="DJ370" s="129"/>
      <c r="DK370" s="129"/>
      <c r="DL370" s="129"/>
      <c r="DM370" s="129"/>
      <c r="DN370" s="129"/>
      <c r="DO370" s="129"/>
      <c r="DP370" s="129"/>
      <c r="DQ370" s="129"/>
      <c r="DR370" s="129"/>
      <c r="DS370" s="129"/>
      <c r="DT370" s="129"/>
      <c r="DU370" s="129"/>
      <c r="DV370" s="129"/>
      <c r="DW370" s="129"/>
      <c r="DX370" s="129"/>
      <c r="DY370" s="129"/>
      <c r="DZ370" s="129"/>
      <c r="EA370" s="129"/>
      <c r="EB370" s="129"/>
      <c r="EC370" s="129"/>
      <c r="ED370" s="129"/>
      <c r="EE370" s="129"/>
      <c r="EF370" s="129"/>
      <c r="EG370" s="129"/>
      <c r="EH370" s="129"/>
      <c r="EI370" s="129"/>
      <c r="EJ370" s="129"/>
      <c r="EK370" s="129"/>
      <c r="EL370" s="129"/>
      <c r="EM370" s="129"/>
      <c r="EN370" s="129"/>
      <c r="EO370" s="129"/>
    </row>
    <row r="371" spans="1:145" s="5" customFormat="1" ht="13.6" customHeight="1" x14ac:dyDescent="0.3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  <c r="AC371" s="130"/>
      <c r="AD371" s="130"/>
      <c r="AE371" s="130"/>
      <c r="AF371" s="130"/>
      <c r="AG371" s="130"/>
      <c r="AH371" s="130"/>
      <c r="AI371" s="130"/>
      <c r="AJ371" s="130"/>
      <c r="AK371" s="130"/>
      <c r="AL371" s="130"/>
      <c r="AM371" s="130"/>
      <c r="AN371" s="130"/>
      <c r="AO371" s="130"/>
      <c r="AP371" s="130"/>
      <c r="AQ371" s="130"/>
      <c r="AR371" s="130"/>
      <c r="AS371" s="130"/>
      <c r="AT371" s="130"/>
      <c r="AU371" s="130"/>
      <c r="AV371" s="130"/>
      <c r="AW371" s="130"/>
      <c r="AX371" s="129"/>
      <c r="AY371" s="129"/>
      <c r="AZ371" s="129"/>
      <c r="BA371" s="129"/>
      <c r="BB371" s="129"/>
      <c r="BC371" s="129"/>
      <c r="BD371" s="129"/>
      <c r="BE371" s="129"/>
      <c r="BF371" s="129"/>
      <c r="BG371" s="129"/>
      <c r="BH371" s="129"/>
      <c r="BI371" s="129"/>
      <c r="BJ371" s="129"/>
      <c r="BK371" s="129"/>
      <c r="BL371" s="129"/>
      <c r="BM371" s="129"/>
      <c r="BN371" s="129"/>
      <c r="BO371" s="129"/>
      <c r="BP371" s="129"/>
      <c r="BQ371" s="129"/>
      <c r="BR371" s="129"/>
      <c r="BS371" s="129"/>
      <c r="BT371" s="129"/>
      <c r="BU371" s="129"/>
      <c r="BV371" s="129"/>
      <c r="BW371" s="129"/>
      <c r="BX371" s="129"/>
      <c r="BY371" s="129"/>
      <c r="BZ371" s="129"/>
      <c r="CA371" s="129"/>
      <c r="CB371" s="129"/>
      <c r="CC371" s="129"/>
      <c r="CD371" s="129"/>
      <c r="CE371" s="129"/>
      <c r="CF371" s="129"/>
      <c r="CG371" s="129"/>
      <c r="CH371" s="129"/>
      <c r="CI371" s="129"/>
      <c r="CJ371" s="129"/>
      <c r="CK371" s="129"/>
      <c r="CL371" s="129"/>
      <c r="CM371" s="129"/>
      <c r="CN371" s="129"/>
      <c r="CO371" s="129"/>
      <c r="CP371" s="129"/>
      <c r="CQ371" s="129"/>
      <c r="CR371" s="129"/>
      <c r="CS371" s="129"/>
      <c r="CT371" s="129"/>
      <c r="CU371" s="129"/>
      <c r="CV371" s="129"/>
      <c r="CW371" s="129"/>
      <c r="CX371" s="129"/>
      <c r="CY371" s="129"/>
      <c r="CZ371" s="129"/>
      <c r="DA371" s="129"/>
      <c r="DB371" s="129"/>
      <c r="DC371" s="129"/>
      <c r="DD371" s="129"/>
      <c r="DE371" s="129"/>
      <c r="DF371" s="129"/>
      <c r="DG371" s="129"/>
      <c r="DH371" s="129"/>
      <c r="DI371" s="129"/>
      <c r="DJ371" s="129"/>
      <c r="DK371" s="129"/>
      <c r="DL371" s="129"/>
      <c r="DM371" s="129"/>
      <c r="DN371" s="129"/>
      <c r="DO371" s="129"/>
      <c r="DP371" s="129"/>
      <c r="DQ371" s="129"/>
      <c r="DR371" s="129"/>
      <c r="DS371" s="129"/>
      <c r="DT371" s="129"/>
      <c r="DU371" s="129"/>
      <c r="DV371" s="129"/>
      <c r="DW371" s="129"/>
      <c r="DX371" s="129"/>
      <c r="DY371" s="129"/>
      <c r="DZ371" s="129"/>
      <c r="EA371" s="129"/>
      <c r="EB371" s="129"/>
      <c r="EC371" s="129"/>
      <c r="ED371" s="129"/>
      <c r="EE371" s="129"/>
      <c r="EF371" s="129"/>
      <c r="EG371" s="129"/>
      <c r="EH371" s="129"/>
      <c r="EI371" s="129"/>
      <c r="EJ371" s="129"/>
      <c r="EK371" s="129"/>
      <c r="EL371" s="129"/>
      <c r="EM371" s="129"/>
      <c r="EN371" s="129"/>
      <c r="EO371" s="129"/>
    </row>
    <row r="372" spans="1:145" s="5" customFormat="1" ht="13.6" customHeight="1" x14ac:dyDescent="0.3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  <c r="AC372" s="130"/>
      <c r="AD372" s="130"/>
      <c r="AE372" s="130"/>
      <c r="AF372" s="130"/>
      <c r="AG372" s="130"/>
      <c r="AH372" s="130"/>
      <c r="AI372" s="130"/>
      <c r="AJ372" s="130"/>
      <c r="AK372" s="130"/>
      <c r="AL372" s="130"/>
      <c r="AM372" s="130"/>
      <c r="AN372" s="130"/>
      <c r="AO372" s="130"/>
      <c r="AP372" s="130"/>
      <c r="AQ372" s="130"/>
      <c r="AR372" s="130"/>
      <c r="AS372" s="130"/>
      <c r="AT372" s="130"/>
      <c r="AU372" s="130"/>
      <c r="AV372" s="130"/>
      <c r="AW372" s="130"/>
      <c r="AX372" s="129"/>
      <c r="AY372" s="129"/>
      <c r="AZ372" s="129"/>
      <c r="BA372" s="129"/>
      <c r="BB372" s="129"/>
      <c r="BC372" s="129"/>
      <c r="BD372" s="129"/>
      <c r="BE372" s="129"/>
      <c r="BF372" s="129"/>
      <c r="BG372" s="129"/>
      <c r="BH372" s="129"/>
      <c r="BI372" s="129"/>
      <c r="BJ372" s="129"/>
      <c r="BK372" s="129"/>
      <c r="BL372" s="129"/>
      <c r="BM372" s="129"/>
      <c r="BN372" s="129"/>
      <c r="BO372" s="129"/>
      <c r="BP372" s="129"/>
      <c r="BQ372" s="129"/>
      <c r="BR372" s="129"/>
      <c r="BS372" s="129"/>
      <c r="BT372" s="129"/>
      <c r="BU372" s="129"/>
      <c r="BV372" s="129"/>
      <c r="BW372" s="129"/>
      <c r="BX372" s="129"/>
      <c r="BY372" s="129"/>
      <c r="BZ372" s="129"/>
      <c r="CA372" s="129"/>
      <c r="CB372" s="129"/>
      <c r="CC372" s="129"/>
      <c r="CD372" s="129"/>
      <c r="CE372" s="129"/>
      <c r="CF372" s="129"/>
      <c r="CG372" s="129"/>
      <c r="CH372" s="129"/>
      <c r="CI372" s="129"/>
      <c r="CJ372" s="129"/>
      <c r="CK372" s="129"/>
      <c r="CL372" s="129"/>
      <c r="CM372" s="129"/>
      <c r="CN372" s="129"/>
      <c r="CO372" s="129"/>
      <c r="CP372" s="129"/>
      <c r="CQ372" s="129"/>
      <c r="CR372" s="129"/>
      <c r="CS372" s="129"/>
      <c r="CT372" s="129"/>
      <c r="CU372" s="129"/>
      <c r="CV372" s="129"/>
      <c r="CW372" s="129"/>
      <c r="CX372" s="129"/>
      <c r="CY372" s="129"/>
      <c r="CZ372" s="129"/>
      <c r="DA372" s="129"/>
      <c r="DB372" s="129"/>
      <c r="DC372" s="129"/>
      <c r="DD372" s="129"/>
      <c r="DE372" s="129"/>
      <c r="DF372" s="129"/>
      <c r="DG372" s="129"/>
      <c r="DH372" s="129"/>
      <c r="DI372" s="129"/>
      <c r="DJ372" s="129"/>
      <c r="DK372" s="129"/>
      <c r="DL372" s="129"/>
      <c r="DM372" s="129"/>
      <c r="DN372" s="129"/>
      <c r="DO372" s="129"/>
      <c r="DP372" s="129"/>
      <c r="DQ372" s="129"/>
      <c r="DR372" s="129"/>
      <c r="DS372" s="129"/>
      <c r="DT372" s="129"/>
      <c r="DU372" s="129"/>
      <c r="DV372" s="129"/>
      <c r="DW372" s="129"/>
      <c r="DX372" s="129"/>
      <c r="DY372" s="129"/>
      <c r="DZ372" s="129"/>
      <c r="EA372" s="129"/>
      <c r="EB372" s="129"/>
      <c r="EC372" s="129"/>
      <c r="ED372" s="129"/>
      <c r="EE372" s="129"/>
      <c r="EF372" s="129"/>
      <c r="EG372" s="129"/>
      <c r="EH372" s="129"/>
      <c r="EI372" s="129"/>
      <c r="EJ372" s="129"/>
      <c r="EK372" s="129"/>
      <c r="EL372" s="129"/>
      <c r="EM372" s="129"/>
      <c r="EN372" s="129"/>
      <c r="EO372" s="129"/>
    </row>
    <row r="373" spans="1:145" s="5" customFormat="1" ht="13.6" customHeight="1" x14ac:dyDescent="0.3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  <c r="AC373" s="130"/>
      <c r="AD373" s="130"/>
      <c r="AE373" s="130"/>
      <c r="AF373" s="130"/>
      <c r="AG373" s="130"/>
      <c r="AH373" s="130"/>
      <c r="AI373" s="130"/>
      <c r="AJ373" s="130"/>
      <c r="AK373" s="130"/>
      <c r="AL373" s="130"/>
      <c r="AM373" s="130"/>
      <c r="AN373" s="130"/>
      <c r="AO373" s="130"/>
      <c r="AP373" s="130"/>
      <c r="AQ373" s="130"/>
      <c r="AR373" s="130"/>
      <c r="AS373" s="130"/>
      <c r="AT373" s="130"/>
      <c r="AU373" s="130"/>
      <c r="AV373" s="130"/>
      <c r="AW373" s="130"/>
      <c r="AX373" s="129"/>
      <c r="AY373" s="129"/>
      <c r="AZ373" s="129"/>
      <c r="BA373" s="129"/>
      <c r="BB373" s="129"/>
      <c r="BC373" s="129"/>
      <c r="BD373" s="129"/>
      <c r="BE373" s="129"/>
      <c r="BF373" s="129"/>
      <c r="BG373" s="129"/>
      <c r="BH373" s="129"/>
      <c r="BI373" s="129"/>
      <c r="BJ373" s="129"/>
      <c r="BK373" s="129"/>
      <c r="BL373" s="129"/>
      <c r="BM373" s="129"/>
      <c r="BN373" s="129"/>
      <c r="BO373" s="129"/>
      <c r="BP373" s="129"/>
      <c r="BQ373" s="129"/>
      <c r="BR373" s="129"/>
      <c r="BS373" s="129"/>
      <c r="BT373" s="129"/>
      <c r="BU373" s="129"/>
      <c r="BV373" s="129"/>
      <c r="BW373" s="129"/>
      <c r="BX373" s="129"/>
      <c r="BY373" s="129"/>
      <c r="BZ373" s="129"/>
      <c r="CA373" s="129"/>
      <c r="CB373" s="129"/>
      <c r="CC373" s="129"/>
      <c r="CD373" s="129"/>
      <c r="CE373" s="129"/>
      <c r="CF373" s="129"/>
      <c r="CG373" s="129"/>
      <c r="CH373" s="129"/>
      <c r="CI373" s="129"/>
      <c r="CJ373" s="129"/>
      <c r="CK373" s="129"/>
      <c r="CL373" s="129"/>
      <c r="CM373" s="129"/>
      <c r="CN373" s="129"/>
      <c r="CO373" s="129"/>
      <c r="CP373" s="129"/>
      <c r="CQ373" s="129"/>
      <c r="CR373" s="129"/>
      <c r="CS373" s="129"/>
      <c r="CT373" s="129"/>
      <c r="CU373" s="129"/>
      <c r="CV373" s="129"/>
      <c r="CW373" s="129"/>
      <c r="CX373" s="129"/>
      <c r="CY373" s="129"/>
      <c r="CZ373" s="129"/>
      <c r="DA373" s="129"/>
      <c r="DB373" s="129"/>
      <c r="DC373" s="129"/>
      <c r="DD373" s="129"/>
      <c r="DE373" s="129"/>
      <c r="DF373" s="129"/>
      <c r="DG373" s="129"/>
      <c r="DH373" s="129"/>
      <c r="DI373" s="129"/>
      <c r="DJ373" s="129"/>
      <c r="DK373" s="129"/>
      <c r="DL373" s="129"/>
      <c r="DM373" s="129"/>
      <c r="DN373" s="129"/>
      <c r="DO373" s="129"/>
      <c r="DP373" s="129"/>
      <c r="DQ373" s="129"/>
      <c r="DR373" s="129"/>
      <c r="DS373" s="129"/>
      <c r="DT373" s="129"/>
      <c r="DU373" s="129"/>
      <c r="DV373" s="129"/>
      <c r="DW373" s="129"/>
      <c r="DX373" s="129"/>
      <c r="DY373" s="129"/>
      <c r="DZ373" s="129"/>
      <c r="EA373" s="129"/>
      <c r="EB373" s="129"/>
      <c r="EC373" s="129"/>
      <c r="ED373" s="129"/>
      <c r="EE373" s="129"/>
      <c r="EF373" s="129"/>
      <c r="EG373" s="129"/>
      <c r="EH373" s="129"/>
      <c r="EI373" s="129"/>
      <c r="EJ373" s="129"/>
      <c r="EK373" s="129"/>
      <c r="EL373" s="129"/>
      <c r="EM373" s="129"/>
      <c r="EN373" s="129"/>
      <c r="EO373" s="129"/>
    </row>
    <row r="374" spans="1:145" s="5" customFormat="1" ht="13.6" customHeight="1" x14ac:dyDescent="0.3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  <c r="AC374" s="130"/>
      <c r="AD374" s="130"/>
      <c r="AE374" s="130"/>
      <c r="AF374" s="130"/>
      <c r="AG374" s="130"/>
      <c r="AH374" s="130"/>
      <c r="AI374" s="130"/>
      <c r="AJ374" s="130"/>
      <c r="AK374" s="130"/>
      <c r="AL374" s="130"/>
      <c r="AM374" s="130"/>
      <c r="AN374" s="130"/>
      <c r="AO374" s="130"/>
      <c r="AP374" s="130"/>
      <c r="AQ374" s="130"/>
      <c r="AR374" s="130"/>
      <c r="AS374" s="130"/>
      <c r="AT374" s="130"/>
      <c r="AU374" s="130"/>
      <c r="AV374" s="130"/>
      <c r="AW374" s="130"/>
      <c r="AX374" s="129"/>
      <c r="AY374" s="129"/>
      <c r="AZ374" s="129"/>
      <c r="BA374" s="129"/>
      <c r="BB374" s="129"/>
      <c r="BC374" s="129"/>
      <c r="BD374" s="129"/>
      <c r="BE374" s="129"/>
      <c r="BF374" s="129"/>
      <c r="BG374" s="129"/>
      <c r="BH374" s="129"/>
      <c r="BI374" s="129"/>
      <c r="BJ374" s="129"/>
      <c r="BK374" s="129"/>
      <c r="BL374" s="129"/>
      <c r="BM374" s="129"/>
      <c r="BN374" s="129"/>
      <c r="BO374" s="129"/>
      <c r="BP374" s="129"/>
      <c r="BQ374" s="129"/>
      <c r="BR374" s="129"/>
      <c r="BS374" s="129"/>
      <c r="BT374" s="129"/>
      <c r="BU374" s="129"/>
      <c r="BV374" s="129"/>
      <c r="BW374" s="129"/>
      <c r="BX374" s="129"/>
      <c r="BY374" s="129"/>
      <c r="BZ374" s="129"/>
      <c r="CA374" s="129"/>
      <c r="CB374" s="129"/>
      <c r="CC374" s="129"/>
      <c r="CD374" s="129"/>
      <c r="CE374" s="129"/>
      <c r="CF374" s="129"/>
      <c r="CG374" s="129"/>
      <c r="CH374" s="129"/>
      <c r="CI374" s="129"/>
      <c r="CJ374" s="129"/>
      <c r="CK374" s="129"/>
      <c r="CL374" s="129"/>
      <c r="CM374" s="129"/>
      <c r="CN374" s="129"/>
      <c r="CO374" s="129"/>
      <c r="CP374" s="129"/>
      <c r="CQ374" s="129"/>
      <c r="CR374" s="129"/>
      <c r="CS374" s="129"/>
      <c r="CT374" s="129"/>
      <c r="CU374" s="129"/>
      <c r="CV374" s="129"/>
      <c r="CW374" s="129"/>
      <c r="CX374" s="129"/>
      <c r="CY374" s="129"/>
      <c r="CZ374" s="129"/>
      <c r="DA374" s="129"/>
      <c r="DB374" s="129"/>
      <c r="DC374" s="129"/>
      <c r="DD374" s="129"/>
      <c r="DE374" s="129"/>
      <c r="DF374" s="129"/>
      <c r="DG374" s="129"/>
      <c r="DH374" s="129"/>
      <c r="DI374" s="129"/>
      <c r="DJ374" s="129"/>
      <c r="DK374" s="129"/>
      <c r="DL374" s="129"/>
      <c r="DM374" s="129"/>
      <c r="DN374" s="129"/>
      <c r="DO374" s="129"/>
      <c r="DP374" s="129"/>
      <c r="DQ374" s="129"/>
      <c r="DR374" s="129"/>
      <c r="DS374" s="129"/>
      <c r="DT374" s="129"/>
      <c r="DU374" s="129"/>
      <c r="DV374" s="129"/>
      <c r="DW374" s="129"/>
      <c r="DX374" s="129"/>
      <c r="DY374" s="129"/>
      <c r="DZ374" s="129"/>
      <c r="EA374" s="129"/>
      <c r="EB374" s="129"/>
      <c r="EC374" s="129"/>
      <c r="ED374" s="129"/>
      <c r="EE374" s="129"/>
      <c r="EF374" s="129"/>
      <c r="EG374" s="129"/>
      <c r="EH374" s="129"/>
      <c r="EI374" s="129"/>
      <c r="EJ374" s="129"/>
      <c r="EK374" s="129"/>
      <c r="EL374" s="129"/>
      <c r="EM374" s="129"/>
      <c r="EN374" s="129"/>
      <c r="EO374" s="129"/>
    </row>
    <row r="375" spans="1:145" s="5" customFormat="1" ht="13.6" customHeight="1" x14ac:dyDescent="0.3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  <c r="AC375" s="130"/>
      <c r="AD375" s="130"/>
      <c r="AE375" s="130"/>
      <c r="AF375" s="130"/>
      <c r="AG375" s="130"/>
      <c r="AH375" s="130"/>
      <c r="AI375" s="130"/>
      <c r="AJ375" s="130"/>
      <c r="AK375" s="130"/>
      <c r="AL375" s="130"/>
      <c r="AM375" s="130"/>
      <c r="AN375" s="130"/>
      <c r="AO375" s="130"/>
      <c r="AP375" s="130"/>
      <c r="AQ375" s="130"/>
      <c r="AR375" s="130"/>
      <c r="AS375" s="130"/>
      <c r="AT375" s="130"/>
      <c r="AU375" s="130"/>
      <c r="AV375" s="130"/>
      <c r="AW375" s="130"/>
      <c r="AX375" s="129"/>
      <c r="AY375" s="129"/>
      <c r="AZ375" s="129"/>
      <c r="BA375" s="129"/>
      <c r="BB375" s="129"/>
      <c r="BC375" s="129"/>
      <c r="BD375" s="129"/>
      <c r="BE375" s="129"/>
      <c r="BF375" s="129"/>
      <c r="BG375" s="129"/>
      <c r="BH375" s="129"/>
      <c r="BI375" s="129"/>
      <c r="BJ375" s="129"/>
      <c r="BK375" s="129"/>
      <c r="BL375" s="129"/>
      <c r="BM375" s="129"/>
      <c r="BN375" s="129"/>
      <c r="BO375" s="129"/>
      <c r="BP375" s="129"/>
      <c r="BQ375" s="129"/>
      <c r="BR375" s="129"/>
      <c r="BS375" s="129"/>
      <c r="BT375" s="129"/>
      <c r="BU375" s="129"/>
      <c r="BV375" s="129"/>
      <c r="BW375" s="129"/>
      <c r="BX375" s="129"/>
      <c r="BY375" s="129"/>
      <c r="BZ375" s="129"/>
      <c r="CA375" s="129"/>
      <c r="CB375" s="129"/>
      <c r="CC375" s="129"/>
      <c r="CD375" s="129"/>
      <c r="CE375" s="129"/>
      <c r="CF375" s="129"/>
      <c r="CG375" s="129"/>
      <c r="CH375" s="129"/>
      <c r="CI375" s="129"/>
      <c r="CJ375" s="129"/>
      <c r="CK375" s="129"/>
      <c r="CL375" s="129"/>
      <c r="CM375" s="129"/>
      <c r="CN375" s="129"/>
      <c r="CO375" s="129"/>
      <c r="CP375" s="129"/>
      <c r="CQ375" s="129"/>
      <c r="CR375" s="129"/>
      <c r="CS375" s="129"/>
      <c r="CT375" s="129"/>
      <c r="CU375" s="129"/>
      <c r="CV375" s="129"/>
      <c r="CW375" s="129"/>
      <c r="CX375" s="129"/>
      <c r="CY375" s="129"/>
      <c r="CZ375" s="129"/>
      <c r="DA375" s="129"/>
      <c r="DB375" s="129"/>
      <c r="DC375" s="129"/>
      <c r="DD375" s="129"/>
      <c r="DE375" s="129"/>
      <c r="DF375" s="129"/>
      <c r="DG375" s="129"/>
      <c r="DH375" s="129"/>
      <c r="DI375" s="129"/>
      <c r="DJ375" s="129"/>
      <c r="DK375" s="129"/>
      <c r="DL375" s="129"/>
      <c r="DM375" s="129"/>
      <c r="DN375" s="129"/>
      <c r="DO375" s="129"/>
      <c r="DP375" s="129"/>
      <c r="DQ375" s="129"/>
      <c r="DR375" s="129"/>
      <c r="DS375" s="129"/>
      <c r="DT375" s="129"/>
      <c r="DU375" s="129"/>
      <c r="DV375" s="129"/>
      <c r="DW375" s="129"/>
      <c r="DX375" s="129"/>
      <c r="DY375" s="129"/>
      <c r="DZ375" s="129"/>
      <c r="EA375" s="129"/>
      <c r="EB375" s="129"/>
      <c r="EC375" s="129"/>
      <c r="ED375" s="129"/>
      <c r="EE375" s="129"/>
      <c r="EF375" s="129"/>
      <c r="EG375" s="129"/>
      <c r="EH375" s="129"/>
      <c r="EI375" s="129"/>
      <c r="EJ375" s="129"/>
      <c r="EK375" s="129"/>
      <c r="EL375" s="129"/>
      <c r="EM375" s="129"/>
      <c r="EN375" s="129"/>
      <c r="EO375" s="129"/>
    </row>
    <row r="376" spans="1:145" s="5" customFormat="1" ht="13.6" customHeight="1" x14ac:dyDescent="0.3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  <c r="AC376" s="130"/>
      <c r="AD376" s="130"/>
      <c r="AE376" s="130"/>
      <c r="AF376" s="130"/>
      <c r="AG376" s="130"/>
      <c r="AH376" s="130"/>
      <c r="AI376" s="130"/>
      <c r="AJ376" s="130"/>
      <c r="AK376" s="130"/>
      <c r="AL376" s="130"/>
      <c r="AM376" s="130"/>
      <c r="AN376" s="130"/>
      <c r="AO376" s="130"/>
      <c r="AP376" s="130"/>
      <c r="AQ376" s="130"/>
      <c r="AR376" s="130"/>
      <c r="AS376" s="130"/>
      <c r="AT376" s="130"/>
      <c r="AU376" s="130"/>
      <c r="AV376" s="130"/>
      <c r="AW376" s="130"/>
      <c r="AX376" s="129"/>
      <c r="AY376" s="129"/>
      <c r="AZ376" s="129"/>
      <c r="BA376" s="129"/>
      <c r="BB376" s="129"/>
      <c r="BC376" s="129"/>
      <c r="BD376" s="129"/>
      <c r="BE376" s="129"/>
      <c r="BF376" s="129"/>
      <c r="BG376" s="129"/>
      <c r="BH376" s="129"/>
      <c r="BI376" s="129"/>
      <c r="BJ376" s="129"/>
      <c r="BK376" s="129"/>
      <c r="BL376" s="129"/>
      <c r="BM376" s="129"/>
      <c r="BN376" s="129"/>
      <c r="BO376" s="129"/>
      <c r="BP376" s="129"/>
      <c r="BQ376" s="129"/>
      <c r="BR376" s="129"/>
      <c r="BS376" s="129"/>
      <c r="BT376" s="129"/>
      <c r="BU376" s="129"/>
      <c r="BV376" s="129"/>
      <c r="BW376" s="129"/>
      <c r="BX376" s="129"/>
      <c r="BY376" s="129"/>
      <c r="BZ376" s="129"/>
      <c r="CA376" s="129"/>
      <c r="CB376" s="129"/>
      <c r="CC376" s="129"/>
      <c r="CD376" s="129"/>
      <c r="CE376" s="129"/>
      <c r="CF376" s="129"/>
      <c r="CG376" s="129"/>
      <c r="CH376" s="129"/>
      <c r="CI376" s="129"/>
      <c r="CJ376" s="129"/>
      <c r="CK376" s="129"/>
      <c r="CL376" s="129"/>
      <c r="CM376" s="129"/>
      <c r="CN376" s="129"/>
      <c r="CO376" s="129"/>
      <c r="CP376" s="129"/>
      <c r="CQ376" s="129"/>
      <c r="CR376" s="129"/>
      <c r="CS376" s="129"/>
      <c r="CT376" s="129"/>
      <c r="CU376" s="129"/>
      <c r="CV376" s="129"/>
      <c r="CW376" s="129"/>
      <c r="CX376" s="129"/>
      <c r="CY376" s="129"/>
      <c r="CZ376" s="129"/>
      <c r="DA376" s="129"/>
      <c r="DB376" s="129"/>
      <c r="DC376" s="129"/>
      <c r="DD376" s="129"/>
      <c r="DE376" s="129"/>
      <c r="DF376" s="129"/>
      <c r="DG376" s="129"/>
      <c r="DH376" s="129"/>
      <c r="DI376" s="129"/>
      <c r="DJ376" s="129"/>
      <c r="DK376" s="129"/>
      <c r="DL376" s="129"/>
      <c r="DM376" s="129"/>
      <c r="DN376" s="129"/>
      <c r="DO376" s="129"/>
      <c r="DP376" s="129"/>
      <c r="DQ376" s="129"/>
      <c r="DR376" s="129"/>
      <c r="DS376" s="129"/>
      <c r="DT376" s="129"/>
      <c r="DU376" s="129"/>
      <c r="DV376" s="129"/>
      <c r="DW376" s="129"/>
      <c r="DX376" s="129"/>
      <c r="DY376" s="129"/>
      <c r="DZ376" s="129"/>
      <c r="EA376" s="129"/>
      <c r="EB376" s="129"/>
      <c r="EC376" s="129"/>
      <c r="ED376" s="129"/>
      <c r="EE376" s="129"/>
      <c r="EF376" s="129"/>
      <c r="EG376" s="129"/>
      <c r="EH376" s="129"/>
      <c r="EI376" s="129"/>
      <c r="EJ376" s="129"/>
      <c r="EK376" s="129"/>
      <c r="EL376" s="129"/>
      <c r="EM376" s="129"/>
      <c r="EN376" s="129"/>
      <c r="EO376" s="129"/>
    </row>
    <row r="377" spans="1:145" s="5" customFormat="1" ht="13.6" customHeight="1" x14ac:dyDescent="0.3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  <c r="AC377" s="130"/>
      <c r="AD377" s="130"/>
      <c r="AE377" s="130"/>
      <c r="AF377" s="130"/>
      <c r="AG377" s="130"/>
      <c r="AH377" s="130"/>
      <c r="AI377" s="130"/>
      <c r="AJ377" s="130"/>
      <c r="AK377" s="130"/>
      <c r="AL377" s="130"/>
      <c r="AM377" s="130"/>
      <c r="AN377" s="130"/>
      <c r="AO377" s="130"/>
      <c r="AP377" s="130"/>
      <c r="AQ377" s="130"/>
      <c r="AR377" s="130"/>
      <c r="AS377" s="130"/>
      <c r="AT377" s="130"/>
      <c r="AU377" s="130"/>
      <c r="AV377" s="130"/>
      <c r="AW377" s="130"/>
      <c r="AX377" s="129"/>
      <c r="AY377" s="129"/>
      <c r="AZ377" s="129"/>
      <c r="BA377" s="129"/>
      <c r="BB377" s="129"/>
      <c r="BC377" s="129"/>
      <c r="BD377" s="129"/>
      <c r="BE377" s="129"/>
      <c r="BF377" s="129"/>
      <c r="BG377" s="129"/>
      <c r="BH377" s="129"/>
      <c r="BI377" s="129"/>
      <c r="BJ377" s="129"/>
      <c r="BK377" s="129"/>
      <c r="BL377" s="129"/>
      <c r="BM377" s="129"/>
      <c r="BN377" s="129"/>
      <c r="BO377" s="129"/>
      <c r="BP377" s="129"/>
      <c r="BQ377" s="129"/>
      <c r="BR377" s="129"/>
      <c r="BS377" s="129"/>
      <c r="BT377" s="129"/>
      <c r="BU377" s="129"/>
      <c r="BV377" s="129"/>
      <c r="BW377" s="129"/>
      <c r="BX377" s="129"/>
      <c r="BY377" s="129"/>
      <c r="BZ377" s="129"/>
      <c r="CA377" s="129"/>
      <c r="CB377" s="129"/>
      <c r="CC377" s="129"/>
      <c r="CD377" s="129"/>
      <c r="CE377" s="129"/>
      <c r="CF377" s="129"/>
      <c r="CG377" s="129"/>
      <c r="CH377" s="129"/>
      <c r="CI377" s="129"/>
      <c r="CJ377" s="129"/>
      <c r="CK377" s="129"/>
      <c r="CL377" s="129"/>
      <c r="CM377" s="129"/>
      <c r="CN377" s="129"/>
      <c r="CO377" s="129"/>
      <c r="CP377" s="129"/>
      <c r="CQ377" s="129"/>
      <c r="CR377" s="129"/>
      <c r="CS377" s="129"/>
      <c r="CT377" s="129"/>
      <c r="CU377" s="129"/>
      <c r="CV377" s="129"/>
      <c r="CW377" s="129"/>
      <c r="CX377" s="129"/>
      <c r="CY377" s="129"/>
      <c r="CZ377" s="129"/>
      <c r="DA377" s="129"/>
      <c r="DB377" s="129"/>
      <c r="DC377" s="129"/>
      <c r="DD377" s="129"/>
      <c r="DE377" s="129"/>
      <c r="DF377" s="129"/>
      <c r="DG377" s="129"/>
      <c r="DH377" s="129"/>
      <c r="DI377" s="129"/>
      <c r="DJ377" s="129"/>
      <c r="DK377" s="129"/>
      <c r="DL377" s="129"/>
      <c r="DM377" s="129"/>
      <c r="DN377" s="129"/>
      <c r="DO377" s="129"/>
      <c r="DP377" s="129"/>
      <c r="DQ377" s="129"/>
      <c r="DR377" s="129"/>
      <c r="DS377" s="129"/>
      <c r="DT377" s="129"/>
      <c r="DU377" s="129"/>
      <c r="DV377" s="129"/>
      <c r="DW377" s="129"/>
      <c r="DX377" s="129"/>
      <c r="DY377" s="129"/>
      <c r="DZ377" s="129"/>
      <c r="EA377" s="129"/>
      <c r="EB377" s="129"/>
      <c r="EC377" s="129"/>
      <c r="ED377" s="129"/>
      <c r="EE377" s="129"/>
      <c r="EF377" s="129"/>
      <c r="EG377" s="129"/>
      <c r="EH377" s="129"/>
      <c r="EI377" s="129"/>
      <c r="EJ377" s="129"/>
      <c r="EK377" s="129"/>
      <c r="EL377" s="129"/>
      <c r="EM377" s="129"/>
      <c r="EN377" s="129"/>
      <c r="EO377" s="129"/>
    </row>
    <row r="378" spans="1:145" s="5" customFormat="1" ht="13.6" customHeight="1" x14ac:dyDescent="0.3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  <c r="AC378" s="130"/>
      <c r="AD378" s="130"/>
      <c r="AE378" s="130"/>
      <c r="AF378" s="130"/>
      <c r="AG378" s="130"/>
      <c r="AH378" s="130"/>
      <c r="AI378" s="130"/>
      <c r="AJ378" s="130"/>
      <c r="AK378" s="130"/>
      <c r="AL378" s="130"/>
      <c r="AM378" s="130"/>
      <c r="AN378" s="130"/>
      <c r="AO378" s="130"/>
      <c r="AP378" s="130"/>
      <c r="AQ378" s="130"/>
      <c r="AR378" s="130"/>
      <c r="AS378" s="130"/>
      <c r="AT378" s="130"/>
      <c r="AU378" s="130"/>
      <c r="AV378" s="130"/>
      <c r="AW378" s="130"/>
      <c r="AX378" s="129"/>
      <c r="AY378" s="129"/>
      <c r="AZ378" s="129"/>
      <c r="BA378" s="129"/>
      <c r="BB378" s="129"/>
      <c r="BC378" s="129"/>
      <c r="BD378" s="129"/>
      <c r="BE378" s="129"/>
      <c r="BF378" s="129"/>
      <c r="BG378" s="129"/>
      <c r="BH378" s="129"/>
      <c r="BI378" s="129"/>
      <c r="BJ378" s="129"/>
      <c r="BK378" s="129"/>
      <c r="BL378" s="129"/>
      <c r="BM378" s="129"/>
      <c r="BN378" s="129"/>
      <c r="BO378" s="129"/>
      <c r="BP378" s="129"/>
      <c r="BQ378" s="129"/>
      <c r="BR378" s="129"/>
      <c r="BS378" s="129"/>
      <c r="BT378" s="129"/>
      <c r="BU378" s="129"/>
      <c r="BV378" s="129"/>
      <c r="BW378" s="129"/>
      <c r="BX378" s="129"/>
      <c r="BY378" s="129"/>
      <c r="BZ378" s="129"/>
      <c r="CA378" s="129"/>
      <c r="CB378" s="129"/>
      <c r="CC378" s="129"/>
      <c r="CD378" s="129"/>
      <c r="CE378" s="129"/>
      <c r="CF378" s="129"/>
      <c r="CG378" s="129"/>
      <c r="CH378" s="129"/>
      <c r="CI378" s="129"/>
      <c r="CJ378" s="129"/>
      <c r="CK378" s="129"/>
      <c r="CL378" s="129"/>
      <c r="CM378" s="129"/>
      <c r="CN378" s="129"/>
      <c r="CO378" s="129"/>
      <c r="CP378" s="129"/>
      <c r="CQ378" s="129"/>
      <c r="CR378" s="129"/>
      <c r="CS378" s="129"/>
      <c r="CT378" s="129"/>
      <c r="CU378" s="129"/>
      <c r="CV378" s="129"/>
      <c r="CW378" s="129"/>
      <c r="CX378" s="129"/>
      <c r="CY378" s="129"/>
      <c r="CZ378" s="129"/>
      <c r="DA378" s="129"/>
      <c r="DB378" s="129"/>
      <c r="DC378" s="129"/>
      <c r="DD378" s="129"/>
      <c r="DE378" s="129"/>
      <c r="DF378" s="129"/>
      <c r="DG378" s="129"/>
      <c r="DH378" s="129"/>
      <c r="DI378" s="129"/>
      <c r="DJ378" s="129"/>
      <c r="DK378" s="129"/>
      <c r="DL378" s="129"/>
      <c r="DM378" s="129"/>
      <c r="DN378" s="129"/>
      <c r="DO378" s="129"/>
      <c r="DP378" s="129"/>
      <c r="DQ378" s="129"/>
      <c r="DR378" s="129"/>
      <c r="DS378" s="129"/>
      <c r="DT378" s="129"/>
      <c r="DU378" s="129"/>
      <c r="DV378" s="129"/>
      <c r="DW378" s="129"/>
      <c r="DX378" s="129"/>
      <c r="DY378" s="129"/>
      <c r="DZ378" s="129"/>
      <c r="EA378" s="129"/>
      <c r="EB378" s="129"/>
      <c r="EC378" s="129"/>
      <c r="ED378" s="129"/>
      <c r="EE378" s="129"/>
      <c r="EF378" s="129"/>
      <c r="EG378" s="129"/>
      <c r="EH378" s="129"/>
      <c r="EI378" s="129"/>
      <c r="EJ378" s="129"/>
      <c r="EK378" s="129"/>
      <c r="EL378" s="129"/>
      <c r="EM378" s="129"/>
      <c r="EN378" s="129"/>
      <c r="EO378" s="129"/>
    </row>
    <row r="379" spans="1:145" s="5" customFormat="1" ht="13.6" customHeight="1" x14ac:dyDescent="0.3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  <c r="AC379" s="130"/>
      <c r="AD379" s="130"/>
      <c r="AE379" s="130"/>
      <c r="AF379" s="130"/>
      <c r="AG379" s="130"/>
      <c r="AH379" s="130"/>
      <c r="AI379" s="130"/>
      <c r="AJ379" s="130"/>
      <c r="AK379" s="130"/>
      <c r="AL379" s="130"/>
      <c r="AM379" s="130"/>
      <c r="AN379" s="130"/>
      <c r="AO379" s="130"/>
      <c r="AP379" s="130"/>
      <c r="AQ379" s="130"/>
      <c r="AR379" s="130"/>
      <c r="AS379" s="130"/>
      <c r="AT379" s="130"/>
      <c r="AU379" s="130"/>
      <c r="AV379" s="130"/>
      <c r="AW379" s="130"/>
      <c r="AX379" s="129"/>
      <c r="AY379" s="129"/>
      <c r="AZ379" s="129"/>
      <c r="BA379" s="129"/>
      <c r="BB379" s="129"/>
      <c r="BC379" s="129"/>
      <c r="BD379" s="129"/>
      <c r="BE379" s="129"/>
      <c r="BF379" s="129"/>
      <c r="BG379" s="129"/>
      <c r="BH379" s="129"/>
      <c r="BI379" s="129"/>
      <c r="BJ379" s="129"/>
      <c r="BK379" s="129"/>
      <c r="BL379" s="129"/>
      <c r="BM379" s="129"/>
      <c r="BN379" s="129"/>
      <c r="BO379" s="129"/>
      <c r="BP379" s="129"/>
      <c r="BQ379" s="129"/>
      <c r="BR379" s="129"/>
      <c r="BS379" s="129"/>
      <c r="BT379" s="129"/>
      <c r="BU379" s="129"/>
      <c r="BV379" s="129"/>
      <c r="BW379" s="129"/>
      <c r="BX379" s="129"/>
      <c r="BY379" s="129"/>
      <c r="BZ379" s="129"/>
      <c r="CA379" s="129"/>
      <c r="CB379" s="129"/>
      <c r="CC379" s="129"/>
      <c r="CD379" s="129"/>
      <c r="CE379" s="129"/>
      <c r="CF379" s="129"/>
      <c r="CG379" s="129"/>
      <c r="CH379" s="129"/>
      <c r="CI379" s="129"/>
      <c r="CJ379" s="129"/>
      <c r="CK379" s="129"/>
      <c r="CL379" s="129"/>
      <c r="CM379" s="129"/>
      <c r="CN379" s="129"/>
      <c r="CO379" s="129"/>
      <c r="CP379" s="129"/>
      <c r="CQ379" s="129"/>
      <c r="CR379" s="129"/>
      <c r="CS379" s="129"/>
      <c r="CT379" s="129"/>
      <c r="CU379" s="129"/>
      <c r="CV379" s="129"/>
      <c r="CW379" s="129"/>
      <c r="CX379" s="129"/>
      <c r="CY379" s="129"/>
      <c r="CZ379" s="129"/>
      <c r="DA379" s="129"/>
      <c r="DB379" s="129"/>
      <c r="DC379" s="129"/>
      <c r="DD379" s="129"/>
      <c r="DE379" s="129"/>
      <c r="DF379" s="129"/>
      <c r="DG379" s="129"/>
      <c r="DH379" s="129"/>
      <c r="DI379" s="129"/>
      <c r="DJ379" s="129"/>
      <c r="DK379" s="129"/>
      <c r="DL379" s="129"/>
      <c r="DM379" s="129"/>
      <c r="DN379" s="129"/>
      <c r="DO379" s="129"/>
      <c r="DP379" s="129"/>
      <c r="DQ379" s="129"/>
      <c r="DR379" s="129"/>
      <c r="DS379" s="129"/>
      <c r="DT379" s="129"/>
      <c r="DU379" s="129"/>
      <c r="DV379" s="129"/>
      <c r="DW379" s="129"/>
      <c r="DX379" s="129"/>
      <c r="DY379" s="129"/>
      <c r="DZ379" s="129"/>
      <c r="EA379" s="129"/>
      <c r="EB379" s="129"/>
      <c r="EC379" s="129"/>
      <c r="ED379" s="129"/>
      <c r="EE379" s="129"/>
      <c r="EF379" s="129"/>
      <c r="EG379" s="129"/>
      <c r="EH379" s="129"/>
      <c r="EI379" s="129"/>
      <c r="EJ379" s="129"/>
      <c r="EK379" s="129"/>
      <c r="EL379" s="129"/>
      <c r="EM379" s="129"/>
      <c r="EN379" s="129"/>
      <c r="EO379" s="129"/>
    </row>
    <row r="380" spans="1:145" s="5" customFormat="1" ht="13.6" customHeight="1" x14ac:dyDescent="0.3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  <c r="AS380" s="130"/>
      <c r="AT380" s="130"/>
      <c r="AU380" s="130"/>
      <c r="AV380" s="130"/>
      <c r="AW380" s="130"/>
      <c r="AX380" s="129"/>
      <c r="AY380" s="129"/>
      <c r="AZ380" s="129"/>
      <c r="BA380" s="129"/>
      <c r="BB380" s="129"/>
      <c r="BC380" s="129"/>
      <c r="BD380" s="129"/>
      <c r="BE380" s="129"/>
      <c r="BF380" s="129"/>
      <c r="BG380" s="129"/>
      <c r="BH380" s="129"/>
      <c r="BI380" s="129"/>
      <c r="BJ380" s="129"/>
      <c r="BK380" s="129"/>
      <c r="BL380" s="129"/>
      <c r="BM380" s="129"/>
      <c r="BN380" s="129"/>
      <c r="BO380" s="129"/>
      <c r="BP380" s="129"/>
      <c r="BQ380" s="129"/>
      <c r="BR380" s="129"/>
      <c r="BS380" s="129"/>
      <c r="BT380" s="129"/>
      <c r="BU380" s="129"/>
      <c r="BV380" s="129"/>
      <c r="BW380" s="129"/>
      <c r="BX380" s="129"/>
      <c r="BY380" s="129"/>
      <c r="BZ380" s="129"/>
      <c r="CA380" s="129"/>
      <c r="CB380" s="129"/>
      <c r="CC380" s="129"/>
      <c r="CD380" s="129"/>
      <c r="CE380" s="129"/>
      <c r="CF380" s="129"/>
      <c r="CG380" s="129"/>
      <c r="CH380" s="129"/>
      <c r="CI380" s="129"/>
      <c r="CJ380" s="129"/>
      <c r="CK380" s="129"/>
      <c r="CL380" s="129"/>
      <c r="CM380" s="129"/>
      <c r="CN380" s="129"/>
      <c r="CO380" s="129"/>
      <c r="CP380" s="129"/>
      <c r="CQ380" s="129"/>
      <c r="CR380" s="129"/>
      <c r="CS380" s="129"/>
      <c r="CT380" s="129"/>
      <c r="CU380" s="129"/>
      <c r="CV380" s="129"/>
      <c r="CW380" s="129"/>
      <c r="CX380" s="129"/>
      <c r="CY380" s="129"/>
      <c r="CZ380" s="129"/>
      <c r="DA380" s="129"/>
      <c r="DB380" s="129"/>
      <c r="DC380" s="129"/>
      <c r="DD380" s="129"/>
      <c r="DE380" s="129"/>
      <c r="DF380" s="129"/>
      <c r="DG380" s="129"/>
      <c r="DH380" s="129"/>
      <c r="DI380" s="129"/>
      <c r="DJ380" s="129"/>
      <c r="DK380" s="129"/>
      <c r="DL380" s="129"/>
      <c r="DM380" s="129"/>
      <c r="DN380" s="129"/>
      <c r="DO380" s="129"/>
      <c r="DP380" s="129"/>
      <c r="DQ380" s="129"/>
      <c r="DR380" s="129"/>
      <c r="DS380" s="129"/>
      <c r="DT380" s="129"/>
      <c r="DU380" s="129"/>
      <c r="DV380" s="129"/>
      <c r="DW380" s="129"/>
      <c r="DX380" s="129"/>
      <c r="DY380" s="129"/>
      <c r="DZ380" s="129"/>
      <c r="EA380" s="129"/>
      <c r="EB380" s="129"/>
      <c r="EC380" s="129"/>
      <c r="ED380" s="129"/>
      <c r="EE380" s="129"/>
      <c r="EF380" s="129"/>
      <c r="EG380" s="129"/>
      <c r="EH380" s="129"/>
      <c r="EI380" s="129"/>
      <c r="EJ380" s="129"/>
      <c r="EK380" s="129"/>
      <c r="EL380" s="129"/>
      <c r="EM380" s="129"/>
      <c r="EN380" s="129"/>
      <c r="EO380" s="129"/>
    </row>
    <row r="381" spans="1:145" s="5" customFormat="1" ht="13.6" customHeight="1" x14ac:dyDescent="0.3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  <c r="AC381" s="130"/>
      <c r="AD381" s="130"/>
      <c r="AE381" s="130"/>
      <c r="AF381" s="130"/>
      <c r="AG381" s="130"/>
      <c r="AH381" s="130"/>
      <c r="AI381" s="130"/>
      <c r="AJ381" s="130"/>
      <c r="AK381" s="130"/>
      <c r="AL381" s="130"/>
      <c r="AM381" s="130"/>
      <c r="AN381" s="130"/>
      <c r="AO381" s="130"/>
      <c r="AP381" s="130"/>
      <c r="AQ381" s="130"/>
      <c r="AR381" s="130"/>
      <c r="AS381" s="130"/>
      <c r="AT381" s="130"/>
      <c r="AU381" s="130"/>
      <c r="AV381" s="130"/>
      <c r="AW381" s="130"/>
      <c r="AX381" s="129"/>
      <c r="AY381" s="129"/>
      <c r="AZ381" s="129"/>
      <c r="BA381" s="129"/>
      <c r="BB381" s="129"/>
      <c r="BC381" s="129"/>
      <c r="BD381" s="129"/>
      <c r="BE381" s="129"/>
      <c r="BF381" s="129"/>
      <c r="BG381" s="129"/>
      <c r="BH381" s="129"/>
      <c r="BI381" s="129"/>
      <c r="BJ381" s="129"/>
      <c r="BK381" s="129"/>
      <c r="BL381" s="129"/>
      <c r="BM381" s="129"/>
      <c r="BN381" s="129"/>
      <c r="BO381" s="129"/>
      <c r="BP381" s="129"/>
      <c r="BQ381" s="129"/>
      <c r="BR381" s="129"/>
      <c r="BS381" s="129"/>
      <c r="BT381" s="129"/>
      <c r="BU381" s="129"/>
      <c r="BV381" s="129"/>
      <c r="BW381" s="129"/>
      <c r="BX381" s="129"/>
      <c r="BY381" s="129"/>
      <c r="BZ381" s="129"/>
      <c r="CA381" s="129"/>
      <c r="CB381" s="129"/>
      <c r="CC381" s="129"/>
      <c r="CD381" s="129"/>
      <c r="CE381" s="129"/>
      <c r="CF381" s="129"/>
      <c r="CG381" s="129"/>
      <c r="CH381" s="129"/>
      <c r="CI381" s="129"/>
      <c r="CJ381" s="129"/>
      <c r="CK381" s="129"/>
      <c r="CL381" s="129"/>
      <c r="CM381" s="129"/>
      <c r="CN381" s="129"/>
      <c r="CO381" s="129"/>
      <c r="CP381" s="129"/>
      <c r="CQ381" s="129"/>
      <c r="CR381" s="129"/>
      <c r="CS381" s="129"/>
      <c r="CT381" s="129"/>
      <c r="CU381" s="129"/>
      <c r="CV381" s="129"/>
      <c r="CW381" s="129"/>
      <c r="CX381" s="129"/>
      <c r="CY381" s="129"/>
      <c r="CZ381" s="129"/>
      <c r="DA381" s="129"/>
      <c r="DB381" s="129"/>
      <c r="DC381" s="129"/>
      <c r="DD381" s="129"/>
      <c r="DE381" s="129"/>
      <c r="DF381" s="129"/>
      <c r="DG381" s="129"/>
      <c r="DH381" s="129"/>
      <c r="DI381" s="129"/>
      <c r="DJ381" s="129"/>
      <c r="DK381" s="129"/>
      <c r="DL381" s="129"/>
      <c r="DM381" s="129"/>
      <c r="DN381" s="129"/>
      <c r="DO381" s="129"/>
      <c r="DP381" s="129"/>
      <c r="DQ381" s="129"/>
      <c r="DR381" s="129"/>
      <c r="DS381" s="129"/>
      <c r="DT381" s="129"/>
      <c r="DU381" s="129"/>
      <c r="DV381" s="129"/>
      <c r="DW381" s="129"/>
      <c r="DX381" s="129"/>
      <c r="DY381" s="129"/>
      <c r="DZ381" s="129"/>
      <c r="EA381" s="129"/>
      <c r="EB381" s="129"/>
      <c r="EC381" s="129"/>
      <c r="ED381" s="129"/>
      <c r="EE381" s="129"/>
      <c r="EF381" s="129"/>
      <c r="EG381" s="129"/>
      <c r="EH381" s="129"/>
      <c r="EI381" s="129"/>
      <c r="EJ381" s="129"/>
      <c r="EK381" s="129"/>
      <c r="EL381" s="129"/>
      <c r="EM381" s="129"/>
      <c r="EN381" s="129"/>
      <c r="EO381" s="129"/>
    </row>
    <row r="382" spans="1:145" s="5" customFormat="1" ht="13.6" customHeight="1" x14ac:dyDescent="0.3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  <c r="AC382" s="130"/>
      <c r="AD382" s="130"/>
      <c r="AE382" s="130"/>
      <c r="AF382" s="130"/>
      <c r="AG382" s="130"/>
      <c r="AH382" s="130"/>
      <c r="AI382" s="130"/>
      <c r="AJ382" s="130"/>
      <c r="AK382" s="130"/>
      <c r="AL382" s="130"/>
      <c r="AM382" s="130"/>
      <c r="AN382" s="130"/>
      <c r="AO382" s="130"/>
      <c r="AP382" s="130"/>
      <c r="AQ382" s="130"/>
      <c r="AR382" s="130"/>
      <c r="AS382" s="130"/>
      <c r="AT382" s="130"/>
      <c r="AU382" s="130"/>
      <c r="AV382" s="130"/>
      <c r="AW382" s="130"/>
      <c r="AX382" s="129"/>
      <c r="AY382" s="129"/>
      <c r="AZ382" s="129"/>
      <c r="BA382" s="129"/>
      <c r="BB382" s="129"/>
      <c r="BC382" s="129"/>
      <c r="BD382" s="129"/>
      <c r="BE382" s="129"/>
      <c r="BF382" s="129"/>
      <c r="BG382" s="129"/>
      <c r="BH382" s="129"/>
      <c r="BI382" s="129"/>
      <c r="BJ382" s="129"/>
      <c r="BK382" s="129"/>
      <c r="BL382" s="129"/>
      <c r="BM382" s="129"/>
      <c r="BN382" s="129"/>
      <c r="BO382" s="129"/>
      <c r="BP382" s="129"/>
      <c r="BQ382" s="129"/>
      <c r="BR382" s="129"/>
      <c r="BS382" s="129"/>
      <c r="BT382" s="129"/>
      <c r="BU382" s="129"/>
      <c r="BV382" s="129"/>
      <c r="BW382" s="129"/>
      <c r="BX382" s="129"/>
      <c r="BY382" s="129"/>
      <c r="BZ382" s="129"/>
      <c r="CA382" s="129"/>
      <c r="CB382" s="129"/>
      <c r="CC382" s="129"/>
      <c r="CD382" s="129"/>
      <c r="CE382" s="129"/>
      <c r="CF382" s="129"/>
      <c r="CG382" s="129"/>
      <c r="CH382" s="129"/>
      <c r="CI382" s="129"/>
      <c r="CJ382" s="129"/>
      <c r="CK382" s="129"/>
      <c r="CL382" s="129"/>
      <c r="CM382" s="129"/>
      <c r="CN382" s="129"/>
      <c r="CO382" s="129"/>
      <c r="CP382" s="129"/>
      <c r="CQ382" s="129"/>
      <c r="CR382" s="129"/>
      <c r="CS382" s="129"/>
      <c r="CT382" s="129"/>
      <c r="CU382" s="129"/>
      <c r="CV382" s="129"/>
      <c r="CW382" s="129"/>
      <c r="CX382" s="129"/>
      <c r="CY382" s="129"/>
      <c r="CZ382" s="129"/>
      <c r="DA382" s="129"/>
      <c r="DB382" s="129"/>
      <c r="DC382" s="129"/>
      <c r="DD382" s="129"/>
      <c r="DE382" s="129"/>
      <c r="DF382" s="129"/>
      <c r="DG382" s="129"/>
      <c r="DH382" s="129"/>
      <c r="DI382" s="129"/>
      <c r="DJ382" s="129"/>
      <c r="DK382" s="129"/>
      <c r="DL382" s="129"/>
      <c r="DM382" s="129"/>
      <c r="DN382" s="129"/>
      <c r="DO382" s="129"/>
      <c r="DP382" s="129"/>
      <c r="DQ382" s="129"/>
      <c r="DR382" s="129"/>
      <c r="DS382" s="129"/>
      <c r="DT382" s="129"/>
      <c r="DU382" s="129"/>
      <c r="DV382" s="129"/>
      <c r="DW382" s="129"/>
      <c r="DX382" s="129"/>
      <c r="DY382" s="129"/>
      <c r="DZ382" s="129"/>
      <c r="EA382" s="129"/>
      <c r="EB382" s="129"/>
      <c r="EC382" s="129"/>
      <c r="ED382" s="129"/>
      <c r="EE382" s="129"/>
      <c r="EF382" s="129"/>
      <c r="EG382" s="129"/>
      <c r="EH382" s="129"/>
      <c r="EI382" s="129"/>
      <c r="EJ382" s="129"/>
      <c r="EK382" s="129"/>
      <c r="EL382" s="129"/>
      <c r="EM382" s="129"/>
      <c r="EN382" s="129"/>
      <c r="EO382" s="129"/>
    </row>
    <row r="383" spans="1:145" s="5" customFormat="1" ht="13.6" customHeight="1" x14ac:dyDescent="0.3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  <c r="AC383" s="130"/>
      <c r="AD383" s="130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  <c r="AP383" s="130"/>
      <c r="AQ383" s="130"/>
      <c r="AR383" s="130"/>
      <c r="AS383" s="130"/>
      <c r="AT383" s="130"/>
      <c r="AU383" s="130"/>
      <c r="AV383" s="130"/>
      <c r="AW383" s="130"/>
      <c r="AX383" s="129"/>
      <c r="AY383" s="129"/>
      <c r="AZ383" s="129"/>
      <c r="BA383" s="129"/>
      <c r="BB383" s="129"/>
      <c r="BC383" s="129"/>
      <c r="BD383" s="129"/>
      <c r="BE383" s="129"/>
      <c r="BF383" s="129"/>
      <c r="BG383" s="129"/>
      <c r="BH383" s="129"/>
      <c r="BI383" s="129"/>
      <c r="BJ383" s="129"/>
      <c r="BK383" s="129"/>
      <c r="BL383" s="129"/>
      <c r="BM383" s="129"/>
      <c r="BN383" s="129"/>
      <c r="BO383" s="129"/>
      <c r="BP383" s="129"/>
      <c r="BQ383" s="129"/>
      <c r="BR383" s="129"/>
      <c r="BS383" s="129"/>
      <c r="BT383" s="129"/>
      <c r="BU383" s="129"/>
      <c r="BV383" s="129"/>
      <c r="BW383" s="129"/>
      <c r="BX383" s="129"/>
      <c r="BY383" s="129"/>
      <c r="BZ383" s="129"/>
      <c r="CA383" s="129"/>
      <c r="CB383" s="129"/>
      <c r="CC383" s="129"/>
      <c r="CD383" s="129"/>
      <c r="CE383" s="129"/>
      <c r="CF383" s="129"/>
      <c r="CG383" s="129"/>
      <c r="CH383" s="129"/>
      <c r="CI383" s="129"/>
      <c r="CJ383" s="129"/>
      <c r="CK383" s="129"/>
      <c r="CL383" s="129"/>
      <c r="CM383" s="129"/>
      <c r="CN383" s="129"/>
      <c r="CO383" s="129"/>
      <c r="CP383" s="129"/>
      <c r="CQ383" s="129"/>
      <c r="CR383" s="129"/>
      <c r="CS383" s="129"/>
      <c r="CT383" s="129"/>
      <c r="CU383" s="129"/>
      <c r="CV383" s="129"/>
      <c r="CW383" s="129"/>
      <c r="CX383" s="129"/>
      <c r="CY383" s="129"/>
      <c r="CZ383" s="129"/>
      <c r="DA383" s="129"/>
      <c r="DB383" s="129"/>
      <c r="DC383" s="129"/>
      <c r="DD383" s="129"/>
      <c r="DE383" s="129"/>
      <c r="DF383" s="129"/>
      <c r="DG383" s="129"/>
      <c r="DH383" s="129"/>
      <c r="DI383" s="129"/>
      <c r="DJ383" s="129"/>
      <c r="DK383" s="129"/>
      <c r="DL383" s="129"/>
      <c r="DM383" s="129"/>
      <c r="DN383" s="129"/>
      <c r="DO383" s="129"/>
      <c r="DP383" s="129"/>
      <c r="DQ383" s="129"/>
      <c r="DR383" s="129"/>
      <c r="DS383" s="129"/>
      <c r="DT383" s="129"/>
      <c r="DU383" s="129"/>
      <c r="DV383" s="129"/>
      <c r="DW383" s="129"/>
      <c r="DX383" s="129"/>
      <c r="DY383" s="129"/>
      <c r="DZ383" s="129"/>
      <c r="EA383" s="129"/>
      <c r="EB383" s="129"/>
      <c r="EC383" s="129"/>
      <c r="ED383" s="129"/>
      <c r="EE383" s="129"/>
      <c r="EF383" s="129"/>
      <c r="EG383" s="129"/>
      <c r="EH383" s="129"/>
      <c r="EI383" s="129"/>
      <c r="EJ383" s="129"/>
      <c r="EK383" s="129"/>
      <c r="EL383" s="129"/>
      <c r="EM383" s="129"/>
      <c r="EN383" s="129"/>
      <c r="EO383" s="129"/>
    </row>
    <row r="384" spans="1:145" s="5" customFormat="1" ht="13.6" customHeight="1" x14ac:dyDescent="0.3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  <c r="AN384" s="130"/>
      <c r="AO384" s="130"/>
      <c r="AP384" s="130"/>
      <c r="AQ384" s="130"/>
      <c r="AR384" s="130"/>
      <c r="AS384" s="130"/>
      <c r="AT384" s="130"/>
      <c r="AU384" s="130"/>
      <c r="AV384" s="130"/>
      <c r="AW384" s="130"/>
      <c r="AX384" s="129"/>
      <c r="AY384" s="129"/>
      <c r="AZ384" s="129"/>
      <c r="BA384" s="129"/>
      <c r="BB384" s="129"/>
      <c r="BC384" s="129"/>
      <c r="BD384" s="129"/>
      <c r="BE384" s="129"/>
      <c r="BF384" s="129"/>
      <c r="BG384" s="129"/>
      <c r="BH384" s="129"/>
      <c r="BI384" s="129"/>
      <c r="BJ384" s="129"/>
      <c r="BK384" s="129"/>
      <c r="BL384" s="129"/>
      <c r="BM384" s="129"/>
      <c r="BN384" s="129"/>
      <c r="BO384" s="129"/>
      <c r="BP384" s="129"/>
      <c r="BQ384" s="129"/>
      <c r="BR384" s="129"/>
      <c r="BS384" s="129"/>
      <c r="BT384" s="129"/>
      <c r="BU384" s="129"/>
      <c r="BV384" s="129"/>
      <c r="BW384" s="129"/>
      <c r="BX384" s="129"/>
      <c r="BY384" s="129"/>
      <c r="BZ384" s="129"/>
      <c r="CA384" s="129"/>
      <c r="CB384" s="129"/>
      <c r="CC384" s="129"/>
      <c r="CD384" s="129"/>
      <c r="CE384" s="129"/>
      <c r="CF384" s="129"/>
      <c r="CG384" s="129"/>
      <c r="CH384" s="129"/>
      <c r="CI384" s="129"/>
      <c r="CJ384" s="129"/>
      <c r="CK384" s="129"/>
      <c r="CL384" s="129"/>
      <c r="CM384" s="129"/>
      <c r="CN384" s="129"/>
      <c r="CO384" s="129"/>
      <c r="CP384" s="129"/>
      <c r="CQ384" s="129"/>
      <c r="CR384" s="129"/>
      <c r="CS384" s="129"/>
      <c r="CT384" s="129"/>
      <c r="CU384" s="129"/>
      <c r="CV384" s="129"/>
      <c r="CW384" s="129"/>
      <c r="CX384" s="129"/>
      <c r="CY384" s="129"/>
      <c r="CZ384" s="129"/>
      <c r="DA384" s="129"/>
      <c r="DB384" s="129"/>
      <c r="DC384" s="129"/>
      <c r="DD384" s="129"/>
      <c r="DE384" s="129"/>
      <c r="DF384" s="129"/>
      <c r="DG384" s="129"/>
      <c r="DH384" s="129"/>
      <c r="DI384" s="129"/>
      <c r="DJ384" s="129"/>
      <c r="DK384" s="129"/>
      <c r="DL384" s="129"/>
      <c r="DM384" s="129"/>
      <c r="DN384" s="129"/>
      <c r="DO384" s="129"/>
      <c r="DP384" s="129"/>
      <c r="DQ384" s="129"/>
      <c r="DR384" s="129"/>
      <c r="DS384" s="129"/>
      <c r="DT384" s="129"/>
      <c r="DU384" s="129"/>
      <c r="DV384" s="129"/>
      <c r="DW384" s="129"/>
      <c r="DX384" s="129"/>
      <c r="DY384" s="129"/>
      <c r="DZ384" s="129"/>
      <c r="EA384" s="129"/>
      <c r="EB384" s="129"/>
      <c r="EC384" s="129"/>
      <c r="ED384" s="129"/>
      <c r="EE384" s="129"/>
      <c r="EF384" s="129"/>
      <c r="EG384" s="129"/>
      <c r="EH384" s="129"/>
      <c r="EI384" s="129"/>
      <c r="EJ384" s="129"/>
      <c r="EK384" s="129"/>
      <c r="EL384" s="129"/>
      <c r="EM384" s="129"/>
      <c r="EN384" s="129"/>
      <c r="EO384" s="129"/>
    </row>
    <row r="385" spans="1:145" s="5" customFormat="1" ht="13.6" customHeight="1" x14ac:dyDescent="0.3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130"/>
      <c r="AO385" s="130"/>
      <c r="AP385" s="130"/>
      <c r="AQ385" s="130"/>
      <c r="AR385" s="130"/>
      <c r="AS385" s="130"/>
      <c r="AT385" s="130"/>
      <c r="AU385" s="130"/>
      <c r="AV385" s="130"/>
      <c r="AW385" s="130"/>
      <c r="AX385" s="129"/>
      <c r="AY385" s="129"/>
      <c r="AZ385" s="129"/>
      <c r="BA385" s="129"/>
      <c r="BB385" s="129"/>
      <c r="BC385" s="129"/>
      <c r="BD385" s="129"/>
      <c r="BE385" s="129"/>
      <c r="BF385" s="129"/>
      <c r="BG385" s="129"/>
      <c r="BH385" s="129"/>
      <c r="BI385" s="129"/>
      <c r="BJ385" s="129"/>
      <c r="BK385" s="129"/>
      <c r="BL385" s="129"/>
      <c r="BM385" s="129"/>
      <c r="BN385" s="129"/>
      <c r="BO385" s="129"/>
      <c r="BP385" s="129"/>
      <c r="BQ385" s="129"/>
      <c r="BR385" s="129"/>
      <c r="BS385" s="129"/>
      <c r="BT385" s="129"/>
      <c r="BU385" s="129"/>
      <c r="BV385" s="129"/>
      <c r="BW385" s="129"/>
      <c r="BX385" s="129"/>
      <c r="BY385" s="129"/>
      <c r="BZ385" s="129"/>
      <c r="CA385" s="129"/>
      <c r="CB385" s="129"/>
      <c r="CC385" s="129"/>
      <c r="CD385" s="129"/>
      <c r="CE385" s="129"/>
      <c r="CF385" s="129"/>
      <c r="CG385" s="129"/>
      <c r="CH385" s="129"/>
      <c r="CI385" s="129"/>
      <c r="CJ385" s="129"/>
      <c r="CK385" s="129"/>
      <c r="CL385" s="129"/>
      <c r="CM385" s="129"/>
      <c r="CN385" s="129"/>
      <c r="CO385" s="129"/>
      <c r="CP385" s="129"/>
      <c r="CQ385" s="129"/>
      <c r="CR385" s="129"/>
      <c r="CS385" s="129"/>
      <c r="CT385" s="129"/>
      <c r="CU385" s="129"/>
      <c r="CV385" s="129"/>
      <c r="CW385" s="129"/>
      <c r="CX385" s="129"/>
      <c r="CY385" s="129"/>
      <c r="CZ385" s="129"/>
      <c r="DA385" s="129"/>
      <c r="DB385" s="129"/>
      <c r="DC385" s="129"/>
      <c r="DD385" s="129"/>
      <c r="DE385" s="129"/>
      <c r="DF385" s="129"/>
      <c r="DG385" s="129"/>
      <c r="DH385" s="129"/>
      <c r="DI385" s="129"/>
      <c r="DJ385" s="129"/>
      <c r="DK385" s="129"/>
      <c r="DL385" s="129"/>
      <c r="DM385" s="129"/>
      <c r="DN385" s="129"/>
      <c r="DO385" s="129"/>
      <c r="DP385" s="129"/>
      <c r="DQ385" s="129"/>
      <c r="DR385" s="129"/>
      <c r="DS385" s="129"/>
      <c r="DT385" s="129"/>
      <c r="DU385" s="129"/>
      <c r="DV385" s="129"/>
      <c r="DW385" s="129"/>
      <c r="DX385" s="129"/>
      <c r="DY385" s="129"/>
      <c r="DZ385" s="129"/>
      <c r="EA385" s="129"/>
      <c r="EB385" s="129"/>
      <c r="EC385" s="129"/>
      <c r="ED385" s="129"/>
      <c r="EE385" s="129"/>
      <c r="EF385" s="129"/>
      <c r="EG385" s="129"/>
      <c r="EH385" s="129"/>
      <c r="EI385" s="129"/>
      <c r="EJ385" s="129"/>
      <c r="EK385" s="129"/>
      <c r="EL385" s="129"/>
      <c r="EM385" s="129"/>
      <c r="EN385" s="129"/>
      <c r="EO385" s="129"/>
    </row>
    <row r="386" spans="1:145" s="5" customFormat="1" ht="13.6" customHeight="1" x14ac:dyDescent="0.3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  <c r="AC386" s="130"/>
      <c r="AD386" s="130"/>
      <c r="AE386" s="130"/>
      <c r="AF386" s="130"/>
      <c r="AG386" s="130"/>
      <c r="AH386" s="130"/>
      <c r="AI386" s="130"/>
      <c r="AJ386" s="130"/>
      <c r="AK386" s="130"/>
      <c r="AL386" s="130"/>
      <c r="AM386" s="130"/>
      <c r="AN386" s="130"/>
      <c r="AO386" s="130"/>
      <c r="AP386" s="130"/>
      <c r="AQ386" s="130"/>
      <c r="AR386" s="130"/>
      <c r="AS386" s="130"/>
      <c r="AT386" s="130"/>
      <c r="AU386" s="130"/>
      <c r="AV386" s="130"/>
      <c r="AW386" s="130"/>
      <c r="AX386" s="129"/>
      <c r="AY386" s="129"/>
      <c r="AZ386" s="129"/>
      <c r="BA386" s="129"/>
      <c r="BB386" s="129"/>
      <c r="BC386" s="129"/>
      <c r="BD386" s="129"/>
      <c r="BE386" s="129"/>
      <c r="BF386" s="129"/>
      <c r="BG386" s="129"/>
      <c r="BH386" s="129"/>
      <c r="BI386" s="129"/>
      <c r="BJ386" s="129"/>
      <c r="BK386" s="129"/>
      <c r="BL386" s="129"/>
      <c r="BM386" s="129"/>
      <c r="BN386" s="129"/>
      <c r="BO386" s="129"/>
      <c r="BP386" s="129"/>
      <c r="BQ386" s="129"/>
      <c r="BR386" s="129"/>
      <c r="BS386" s="129"/>
      <c r="BT386" s="129"/>
      <c r="BU386" s="129"/>
      <c r="BV386" s="129"/>
      <c r="BW386" s="129"/>
      <c r="BX386" s="129"/>
      <c r="BY386" s="129"/>
      <c r="BZ386" s="129"/>
      <c r="CA386" s="129"/>
      <c r="CB386" s="129"/>
      <c r="CC386" s="129"/>
      <c r="CD386" s="129"/>
      <c r="CE386" s="129"/>
      <c r="CF386" s="129"/>
      <c r="CG386" s="129"/>
      <c r="CH386" s="129"/>
      <c r="CI386" s="129"/>
      <c r="CJ386" s="129"/>
      <c r="CK386" s="129"/>
      <c r="CL386" s="129"/>
      <c r="CM386" s="129"/>
      <c r="CN386" s="129"/>
      <c r="CO386" s="129"/>
      <c r="CP386" s="129"/>
      <c r="CQ386" s="129"/>
      <c r="CR386" s="129"/>
      <c r="CS386" s="129"/>
      <c r="CT386" s="129"/>
      <c r="CU386" s="129"/>
      <c r="CV386" s="129"/>
      <c r="CW386" s="129"/>
      <c r="CX386" s="129"/>
      <c r="CY386" s="129"/>
      <c r="CZ386" s="129"/>
      <c r="DA386" s="129"/>
      <c r="DB386" s="129"/>
      <c r="DC386" s="129"/>
      <c r="DD386" s="129"/>
      <c r="DE386" s="129"/>
      <c r="DF386" s="129"/>
      <c r="DG386" s="129"/>
      <c r="DH386" s="129"/>
      <c r="DI386" s="129"/>
      <c r="DJ386" s="129"/>
      <c r="DK386" s="129"/>
      <c r="DL386" s="129"/>
      <c r="DM386" s="129"/>
      <c r="DN386" s="129"/>
      <c r="DO386" s="129"/>
      <c r="DP386" s="129"/>
      <c r="DQ386" s="129"/>
      <c r="DR386" s="129"/>
      <c r="DS386" s="129"/>
      <c r="DT386" s="129"/>
      <c r="DU386" s="129"/>
      <c r="DV386" s="129"/>
      <c r="DW386" s="129"/>
      <c r="DX386" s="129"/>
      <c r="DY386" s="129"/>
      <c r="DZ386" s="129"/>
      <c r="EA386" s="129"/>
      <c r="EB386" s="129"/>
      <c r="EC386" s="129"/>
      <c r="ED386" s="129"/>
      <c r="EE386" s="129"/>
      <c r="EF386" s="129"/>
      <c r="EG386" s="129"/>
      <c r="EH386" s="129"/>
      <c r="EI386" s="129"/>
      <c r="EJ386" s="129"/>
      <c r="EK386" s="129"/>
      <c r="EL386" s="129"/>
      <c r="EM386" s="129"/>
      <c r="EN386" s="129"/>
      <c r="EO386" s="129"/>
    </row>
    <row r="387" spans="1:145" s="5" customFormat="1" ht="13.6" customHeight="1" x14ac:dyDescent="0.3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  <c r="AC387" s="130"/>
      <c r="AD387" s="130"/>
      <c r="AE387" s="130"/>
      <c r="AF387" s="130"/>
      <c r="AG387" s="130"/>
      <c r="AH387" s="130"/>
      <c r="AI387" s="130"/>
      <c r="AJ387" s="130"/>
      <c r="AK387" s="130"/>
      <c r="AL387" s="130"/>
      <c r="AM387" s="130"/>
      <c r="AN387" s="130"/>
      <c r="AO387" s="130"/>
      <c r="AP387" s="130"/>
      <c r="AQ387" s="130"/>
      <c r="AR387" s="130"/>
      <c r="AS387" s="130"/>
      <c r="AT387" s="130"/>
      <c r="AU387" s="130"/>
      <c r="AV387" s="130"/>
      <c r="AW387" s="130"/>
      <c r="AX387" s="129"/>
      <c r="AY387" s="129"/>
      <c r="AZ387" s="129"/>
      <c r="BA387" s="129"/>
      <c r="BB387" s="129"/>
      <c r="BC387" s="129"/>
      <c r="BD387" s="129"/>
      <c r="BE387" s="129"/>
      <c r="BF387" s="129"/>
      <c r="BG387" s="129"/>
      <c r="BH387" s="129"/>
      <c r="BI387" s="129"/>
      <c r="BJ387" s="129"/>
      <c r="BK387" s="129"/>
      <c r="BL387" s="129"/>
      <c r="BM387" s="129"/>
      <c r="BN387" s="129"/>
      <c r="BO387" s="129"/>
      <c r="BP387" s="129"/>
      <c r="BQ387" s="129"/>
      <c r="BR387" s="129"/>
      <c r="BS387" s="129"/>
      <c r="BT387" s="129"/>
      <c r="BU387" s="129"/>
      <c r="BV387" s="129"/>
      <c r="BW387" s="129"/>
      <c r="BX387" s="129"/>
      <c r="BY387" s="129"/>
      <c r="BZ387" s="129"/>
      <c r="CA387" s="129"/>
      <c r="CB387" s="129"/>
      <c r="CC387" s="129"/>
      <c r="CD387" s="129"/>
      <c r="CE387" s="129"/>
      <c r="CF387" s="129"/>
      <c r="CG387" s="129"/>
      <c r="CH387" s="129"/>
      <c r="CI387" s="129"/>
      <c r="CJ387" s="129"/>
      <c r="CK387" s="129"/>
      <c r="CL387" s="129"/>
      <c r="CM387" s="129"/>
      <c r="CN387" s="129"/>
      <c r="CO387" s="129"/>
      <c r="CP387" s="129"/>
      <c r="CQ387" s="129"/>
      <c r="CR387" s="129"/>
      <c r="CS387" s="129"/>
      <c r="CT387" s="129"/>
      <c r="CU387" s="129"/>
      <c r="CV387" s="129"/>
      <c r="CW387" s="129"/>
      <c r="CX387" s="129"/>
      <c r="CY387" s="129"/>
      <c r="CZ387" s="129"/>
      <c r="DA387" s="129"/>
      <c r="DB387" s="129"/>
      <c r="DC387" s="129"/>
      <c r="DD387" s="129"/>
      <c r="DE387" s="129"/>
      <c r="DF387" s="129"/>
      <c r="DG387" s="129"/>
      <c r="DH387" s="129"/>
      <c r="DI387" s="129"/>
      <c r="DJ387" s="129"/>
      <c r="DK387" s="129"/>
      <c r="DL387" s="129"/>
      <c r="DM387" s="129"/>
      <c r="DN387" s="129"/>
      <c r="DO387" s="129"/>
      <c r="DP387" s="129"/>
      <c r="DQ387" s="129"/>
      <c r="DR387" s="129"/>
      <c r="DS387" s="129"/>
      <c r="DT387" s="129"/>
      <c r="DU387" s="129"/>
      <c r="DV387" s="129"/>
      <c r="DW387" s="129"/>
      <c r="DX387" s="129"/>
      <c r="DY387" s="129"/>
      <c r="DZ387" s="129"/>
      <c r="EA387" s="129"/>
      <c r="EB387" s="129"/>
      <c r="EC387" s="129"/>
      <c r="ED387" s="129"/>
      <c r="EE387" s="129"/>
      <c r="EF387" s="129"/>
      <c r="EG387" s="129"/>
      <c r="EH387" s="129"/>
      <c r="EI387" s="129"/>
      <c r="EJ387" s="129"/>
      <c r="EK387" s="129"/>
      <c r="EL387" s="129"/>
      <c r="EM387" s="129"/>
      <c r="EN387" s="129"/>
      <c r="EO387" s="129"/>
    </row>
    <row r="388" spans="1:145" s="5" customFormat="1" ht="13.6" customHeight="1" x14ac:dyDescent="0.3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  <c r="AC388" s="130"/>
      <c r="AD388" s="130"/>
      <c r="AE388" s="130"/>
      <c r="AF388" s="130"/>
      <c r="AG388" s="130"/>
      <c r="AH388" s="130"/>
      <c r="AI388" s="130"/>
      <c r="AJ388" s="130"/>
      <c r="AK388" s="130"/>
      <c r="AL388" s="130"/>
      <c r="AM388" s="130"/>
      <c r="AN388" s="130"/>
      <c r="AO388" s="130"/>
      <c r="AP388" s="130"/>
      <c r="AQ388" s="130"/>
      <c r="AR388" s="130"/>
      <c r="AS388" s="130"/>
      <c r="AT388" s="130"/>
      <c r="AU388" s="130"/>
      <c r="AV388" s="130"/>
      <c r="AW388" s="130"/>
      <c r="AX388" s="129"/>
      <c r="AY388" s="129"/>
      <c r="AZ388" s="129"/>
      <c r="BA388" s="129"/>
      <c r="BB388" s="129"/>
      <c r="BC388" s="129"/>
      <c r="BD388" s="129"/>
      <c r="BE388" s="129"/>
      <c r="BF388" s="129"/>
      <c r="BG388" s="129"/>
      <c r="BH388" s="129"/>
      <c r="BI388" s="129"/>
      <c r="BJ388" s="129"/>
      <c r="BK388" s="129"/>
      <c r="BL388" s="129"/>
      <c r="BM388" s="129"/>
      <c r="BN388" s="129"/>
      <c r="BO388" s="129"/>
      <c r="BP388" s="129"/>
      <c r="BQ388" s="129"/>
      <c r="BR388" s="129"/>
      <c r="BS388" s="129"/>
      <c r="BT388" s="129"/>
      <c r="BU388" s="129"/>
      <c r="BV388" s="129"/>
      <c r="BW388" s="129"/>
      <c r="BX388" s="129"/>
      <c r="BY388" s="129"/>
      <c r="BZ388" s="129"/>
      <c r="CA388" s="129"/>
      <c r="CB388" s="129"/>
      <c r="CC388" s="129"/>
      <c r="CD388" s="129"/>
      <c r="CE388" s="129"/>
      <c r="CF388" s="129"/>
      <c r="CG388" s="129"/>
      <c r="CH388" s="129"/>
      <c r="CI388" s="129"/>
      <c r="CJ388" s="129"/>
      <c r="CK388" s="129"/>
      <c r="CL388" s="129"/>
      <c r="CM388" s="129"/>
      <c r="CN388" s="129"/>
      <c r="CO388" s="129"/>
      <c r="CP388" s="129"/>
      <c r="CQ388" s="129"/>
      <c r="CR388" s="129"/>
      <c r="CS388" s="129"/>
      <c r="CT388" s="129"/>
      <c r="CU388" s="129"/>
      <c r="CV388" s="129"/>
      <c r="CW388" s="129"/>
      <c r="CX388" s="129"/>
      <c r="CY388" s="129"/>
      <c r="CZ388" s="129"/>
      <c r="DA388" s="129"/>
      <c r="DB388" s="129"/>
      <c r="DC388" s="129"/>
      <c r="DD388" s="129"/>
      <c r="DE388" s="129"/>
      <c r="DF388" s="129"/>
      <c r="DG388" s="129"/>
      <c r="DH388" s="129"/>
      <c r="DI388" s="129"/>
      <c r="DJ388" s="129"/>
      <c r="DK388" s="129"/>
      <c r="DL388" s="129"/>
      <c r="DM388" s="129"/>
      <c r="DN388" s="129"/>
      <c r="DO388" s="129"/>
      <c r="DP388" s="129"/>
      <c r="DQ388" s="129"/>
      <c r="DR388" s="129"/>
      <c r="DS388" s="129"/>
      <c r="DT388" s="129"/>
      <c r="DU388" s="129"/>
      <c r="DV388" s="129"/>
      <c r="DW388" s="129"/>
      <c r="DX388" s="129"/>
      <c r="DY388" s="129"/>
      <c r="DZ388" s="129"/>
      <c r="EA388" s="129"/>
      <c r="EB388" s="129"/>
      <c r="EC388" s="129"/>
      <c r="ED388" s="129"/>
      <c r="EE388" s="129"/>
      <c r="EF388" s="129"/>
      <c r="EG388" s="129"/>
      <c r="EH388" s="129"/>
      <c r="EI388" s="129"/>
      <c r="EJ388" s="129"/>
      <c r="EK388" s="129"/>
      <c r="EL388" s="129"/>
      <c r="EM388" s="129"/>
      <c r="EN388" s="129"/>
      <c r="EO388" s="129"/>
    </row>
    <row r="389" spans="1:145" s="5" customFormat="1" ht="13.6" customHeight="1" x14ac:dyDescent="0.3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  <c r="AC389" s="130"/>
      <c r="AD389" s="130"/>
      <c r="AE389" s="130"/>
      <c r="AF389" s="130"/>
      <c r="AG389" s="130"/>
      <c r="AH389" s="130"/>
      <c r="AI389" s="130"/>
      <c r="AJ389" s="130"/>
      <c r="AK389" s="130"/>
      <c r="AL389" s="130"/>
      <c r="AM389" s="130"/>
      <c r="AN389" s="130"/>
      <c r="AO389" s="130"/>
      <c r="AP389" s="130"/>
      <c r="AQ389" s="130"/>
      <c r="AR389" s="130"/>
      <c r="AS389" s="130"/>
      <c r="AT389" s="130"/>
      <c r="AU389" s="130"/>
      <c r="AV389" s="130"/>
      <c r="AW389" s="130"/>
      <c r="AX389" s="129"/>
      <c r="AY389" s="129"/>
      <c r="AZ389" s="129"/>
      <c r="BA389" s="129"/>
      <c r="BB389" s="129"/>
      <c r="BC389" s="129"/>
      <c r="BD389" s="129"/>
      <c r="BE389" s="129"/>
      <c r="BF389" s="129"/>
      <c r="BG389" s="129"/>
      <c r="BH389" s="129"/>
      <c r="BI389" s="129"/>
      <c r="BJ389" s="129"/>
      <c r="BK389" s="129"/>
      <c r="BL389" s="129"/>
      <c r="BM389" s="129"/>
      <c r="BN389" s="129"/>
      <c r="BO389" s="129"/>
      <c r="BP389" s="129"/>
      <c r="BQ389" s="129"/>
      <c r="BR389" s="129"/>
      <c r="BS389" s="129"/>
      <c r="BT389" s="129"/>
      <c r="BU389" s="129"/>
      <c r="BV389" s="129"/>
      <c r="BW389" s="129"/>
      <c r="BX389" s="129"/>
      <c r="BY389" s="129"/>
      <c r="BZ389" s="129"/>
      <c r="CA389" s="129"/>
      <c r="CB389" s="129"/>
      <c r="CC389" s="129"/>
      <c r="CD389" s="129"/>
      <c r="CE389" s="129"/>
      <c r="CF389" s="129"/>
      <c r="CG389" s="129"/>
      <c r="CH389" s="129"/>
      <c r="CI389" s="129"/>
      <c r="CJ389" s="129"/>
      <c r="CK389" s="129"/>
      <c r="CL389" s="129"/>
      <c r="CM389" s="129"/>
      <c r="CN389" s="129"/>
      <c r="CO389" s="129"/>
      <c r="CP389" s="129"/>
      <c r="CQ389" s="129"/>
      <c r="CR389" s="129"/>
      <c r="CS389" s="129"/>
      <c r="CT389" s="129"/>
      <c r="CU389" s="129"/>
      <c r="CV389" s="129"/>
      <c r="CW389" s="129"/>
      <c r="CX389" s="129"/>
      <c r="CY389" s="129"/>
      <c r="CZ389" s="129"/>
      <c r="DA389" s="129"/>
      <c r="DB389" s="129"/>
      <c r="DC389" s="129"/>
      <c r="DD389" s="129"/>
      <c r="DE389" s="129"/>
      <c r="DF389" s="129"/>
      <c r="DG389" s="129"/>
      <c r="DH389" s="129"/>
      <c r="DI389" s="129"/>
      <c r="DJ389" s="129"/>
      <c r="DK389" s="129"/>
      <c r="DL389" s="129"/>
      <c r="DM389" s="129"/>
      <c r="DN389" s="129"/>
      <c r="DO389" s="129"/>
      <c r="DP389" s="129"/>
      <c r="DQ389" s="129"/>
      <c r="DR389" s="129"/>
      <c r="DS389" s="129"/>
      <c r="DT389" s="129"/>
      <c r="DU389" s="129"/>
      <c r="DV389" s="129"/>
      <c r="DW389" s="129"/>
      <c r="DX389" s="129"/>
      <c r="DY389" s="129"/>
      <c r="DZ389" s="129"/>
      <c r="EA389" s="129"/>
      <c r="EB389" s="129"/>
      <c r="EC389" s="129"/>
      <c r="ED389" s="129"/>
      <c r="EE389" s="129"/>
      <c r="EF389" s="129"/>
      <c r="EG389" s="129"/>
      <c r="EH389" s="129"/>
      <c r="EI389" s="129"/>
      <c r="EJ389" s="129"/>
      <c r="EK389" s="129"/>
      <c r="EL389" s="129"/>
      <c r="EM389" s="129"/>
      <c r="EN389" s="129"/>
      <c r="EO389" s="129"/>
    </row>
    <row r="390" spans="1:145" s="93" customFormat="1" ht="13.6" customHeight="1" x14ac:dyDescent="0.3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  <c r="AC390" s="130"/>
      <c r="AD390" s="130"/>
      <c r="AE390" s="130"/>
      <c r="AF390" s="130"/>
      <c r="AG390" s="130"/>
      <c r="AH390" s="130"/>
      <c r="AI390" s="130"/>
      <c r="AJ390" s="130"/>
      <c r="AK390" s="130"/>
      <c r="AL390" s="130"/>
      <c r="AM390" s="130"/>
      <c r="AN390" s="130"/>
      <c r="AO390" s="130"/>
      <c r="AP390" s="130"/>
      <c r="AQ390" s="130"/>
      <c r="AR390" s="130"/>
      <c r="AS390" s="130"/>
      <c r="AT390" s="130"/>
      <c r="AU390" s="130"/>
      <c r="AV390" s="130"/>
      <c r="AW390" s="130"/>
      <c r="AX390" s="129"/>
      <c r="AY390" s="129"/>
      <c r="AZ390" s="129"/>
      <c r="BA390" s="129"/>
      <c r="BB390" s="129"/>
      <c r="BC390" s="129"/>
      <c r="BD390" s="129"/>
      <c r="BE390" s="129"/>
      <c r="BF390" s="129"/>
      <c r="BG390" s="129"/>
      <c r="BH390" s="129"/>
      <c r="BI390" s="129"/>
      <c r="BJ390" s="129"/>
      <c r="BK390" s="129"/>
      <c r="BL390" s="129"/>
      <c r="BM390" s="129"/>
      <c r="BN390" s="129"/>
      <c r="BO390" s="129"/>
      <c r="BP390" s="129"/>
      <c r="BQ390" s="129"/>
      <c r="BR390" s="129"/>
      <c r="BS390" s="129"/>
      <c r="BT390" s="129"/>
      <c r="BU390" s="129"/>
      <c r="BV390" s="129"/>
      <c r="BW390" s="129"/>
      <c r="BX390" s="129"/>
      <c r="BY390" s="129"/>
      <c r="BZ390" s="129"/>
      <c r="CA390" s="129"/>
      <c r="CB390" s="129"/>
      <c r="CC390" s="129"/>
      <c r="CD390" s="129"/>
      <c r="CE390" s="129"/>
      <c r="CF390" s="129"/>
      <c r="CG390" s="129"/>
      <c r="CH390" s="129"/>
      <c r="CI390" s="129"/>
      <c r="CJ390" s="129"/>
      <c r="CK390" s="129"/>
      <c r="CL390" s="129"/>
      <c r="CM390" s="129"/>
      <c r="CN390" s="129"/>
      <c r="CO390" s="129"/>
      <c r="CP390" s="129"/>
      <c r="CQ390" s="129"/>
      <c r="CR390" s="129"/>
      <c r="CS390" s="129"/>
      <c r="CT390" s="129"/>
      <c r="CU390" s="129"/>
      <c r="CV390" s="129"/>
      <c r="CW390" s="129"/>
      <c r="CX390" s="129"/>
      <c r="CY390" s="129"/>
      <c r="CZ390" s="129"/>
      <c r="DA390" s="129"/>
      <c r="DB390" s="129"/>
      <c r="DC390" s="129"/>
      <c r="DD390" s="129"/>
      <c r="DE390" s="129"/>
      <c r="DF390" s="129"/>
      <c r="DG390" s="129"/>
      <c r="DH390" s="129"/>
      <c r="DI390" s="129"/>
      <c r="DJ390" s="129"/>
      <c r="DK390" s="129"/>
      <c r="DL390" s="129"/>
      <c r="DM390" s="129"/>
      <c r="DN390" s="129"/>
      <c r="DO390" s="129"/>
      <c r="DP390" s="129"/>
      <c r="DQ390" s="129"/>
      <c r="DR390" s="129"/>
      <c r="DS390" s="129"/>
      <c r="DT390" s="129"/>
      <c r="DU390" s="129"/>
      <c r="DV390" s="129"/>
      <c r="DW390" s="129"/>
      <c r="DX390" s="129"/>
      <c r="DY390" s="129"/>
      <c r="DZ390" s="129"/>
      <c r="EA390" s="129"/>
      <c r="EB390" s="129"/>
      <c r="EC390" s="129"/>
      <c r="ED390" s="129"/>
      <c r="EE390" s="129"/>
      <c r="EF390" s="129"/>
      <c r="EG390" s="129"/>
      <c r="EH390" s="129"/>
      <c r="EI390" s="129"/>
      <c r="EJ390" s="129"/>
      <c r="EK390" s="129"/>
      <c r="EL390" s="129"/>
      <c r="EM390" s="129"/>
      <c r="EN390" s="129"/>
      <c r="EO390" s="129"/>
    </row>
    <row r="391" spans="1:145" s="5" customFormat="1" ht="13.6" customHeight="1" x14ac:dyDescent="0.3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  <c r="AC391" s="130"/>
      <c r="AD391" s="130"/>
      <c r="AE391" s="130"/>
      <c r="AF391" s="130"/>
      <c r="AG391" s="130"/>
      <c r="AH391" s="130"/>
      <c r="AI391" s="130"/>
      <c r="AJ391" s="130"/>
      <c r="AK391" s="130"/>
      <c r="AL391" s="130"/>
      <c r="AM391" s="130"/>
      <c r="AN391" s="130"/>
      <c r="AO391" s="130"/>
      <c r="AP391" s="130"/>
      <c r="AQ391" s="130"/>
      <c r="AR391" s="130"/>
      <c r="AS391" s="130"/>
      <c r="AT391" s="130"/>
      <c r="AU391" s="130"/>
      <c r="AV391" s="130"/>
      <c r="AW391" s="130"/>
      <c r="AX391" s="129"/>
      <c r="AY391" s="129"/>
      <c r="AZ391" s="129"/>
      <c r="BA391" s="129"/>
      <c r="BB391" s="129"/>
      <c r="BC391" s="129"/>
      <c r="BD391" s="129"/>
      <c r="BE391" s="129"/>
      <c r="BF391" s="129"/>
      <c r="BG391" s="129"/>
      <c r="BH391" s="129"/>
      <c r="BI391" s="129"/>
      <c r="BJ391" s="129"/>
      <c r="BK391" s="129"/>
      <c r="BL391" s="129"/>
      <c r="BM391" s="129"/>
      <c r="BN391" s="129"/>
      <c r="BO391" s="129"/>
      <c r="BP391" s="129"/>
      <c r="BQ391" s="129"/>
      <c r="BR391" s="129"/>
      <c r="BS391" s="129"/>
      <c r="BT391" s="129"/>
      <c r="BU391" s="129"/>
      <c r="BV391" s="129"/>
      <c r="BW391" s="129"/>
      <c r="BX391" s="129"/>
      <c r="BY391" s="129"/>
      <c r="BZ391" s="129"/>
      <c r="CA391" s="129"/>
      <c r="CB391" s="129"/>
      <c r="CC391" s="129"/>
      <c r="CD391" s="129"/>
      <c r="CE391" s="129"/>
      <c r="CF391" s="129"/>
      <c r="CG391" s="129"/>
      <c r="CH391" s="129"/>
      <c r="CI391" s="129"/>
      <c r="CJ391" s="129"/>
      <c r="CK391" s="129"/>
      <c r="CL391" s="129"/>
      <c r="CM391" s="129"/>
      <c r="CN391" s="129"/>
      <c r="CO391" s="129"/>
      <c r="CP391" s="129"/>
      <c r="CQ391" s="129"/>
      <c r="CR391" s="129"/>
      <c r="CS391" s="129"/>
      <c r="CT391" s="129"/>
      <c r="CU391" s="129"/>
      <c r="CV391" s="129"/>
      <c r="CW391" s="129"/>
      <c r="CX391" s="129"/>
      <c r="CY391" s="129"/>
      <c r="CZ391" s="129"/>
      <c r="DA391" s="129"/>
      <c r="DB391" s="129"/>
      <c r="DC391" s="129"/>
      <c r="DD391" s="129"/>
      <c r="DE391" s="129"/>
      <c r="DF391" s="129"/>
      <c r="DG391" s="129"/>
      <c r="DH391" s="129"/>
      <c r="DI391" s="129"/>
      <c r="DJ391" s="129"/>
      <c r="DK391" s="129"/>
      <c r="DL391" s="129"/>
      <c r="DM391" s="129"/>
      <c r="DN391" s="129"/>
      <c r="DO391" s="129"/>
      <c r="DP391" s="129"/>
      <c r="DQ391" s="129"/>
      <c r="DR391" s="129"/>
      <c r="DS391" s="129"/>
      <c r="DT391" s="129"/>
      <c r="DU391" s="129"/>
      <c r="DV391" s="129"/>
      <c r="DW391" s="129"/>
      <c r="DX391" s="129"/>
      <c r="DY391" s="129"/>
      <c r="DZ391" s="129"/>
      <c r="EA391" s="129"/>
      <c r="EB391" s="129"/>
      <c r="EC391" s="129"/>
      <c r="ED391" s="129"/>
      <c r="EE391" s="129"/>
      <c r="EF391" s="129"/>
      <c r="EG391" s="129"/>
      <c r="EH391" s="129"/>
      <c r="EI391" s="129"/>
      <c r="EJ391" s="129"/>
      <c r="EK391" s="129"/>
      <c r="EL391" s="129"/>
      <c r="EM391" s="129"/>
      <c r="EN391" s="129"/>
      <c r="EO391" s="129"/>
    </row>
    <row r="392" spans="1:145" s="5" customFormat="1" ht="13.6" customHeight="1" x14ac:dyDescent="0.3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  <c r="AC392" s="130"/>
      <c r="AD392" s="130"/>
      <c r="AE392" s="130"/>
      <c r="AF392" s="130"/>
      <c r="AG392" s="130"/>
      <c r="AH392" s="130"/>
      <c r="AI392" s="130"/>
      <c r="AJ392" s="130"/>
      <c r="AK392" s="130"/>
      <c r="AL392" s="130"/>
      <c r="AM392" s="130"/>
      <c r="AN392" s="130"/>
      <c r="AO392" s="130"/>
      <c r="AP392" s="130"/>
      <c r="AQ392" s="130"/>
      <c r="AR392" s="130"/>
      <c r="AS392" s="130"/>
      <c r="AT392" s="130"/>
      <c r="AU392" s="130"/>
      <c r="AV392" s="130"/>
      <c r="AW392" s="130"/>
      <c r="AX392" s="129"/>
      <c r="AY392" s="129"/>
      <c r="AZ392" s="129"/>
      <c r="BA392" s="129"/>
      <c r="BB392" s="129"/>
      <c r="BC392" s="129"/>
      <c r="BD392" s="129"/>
      <c r="BE392" s="129"/>
      <c r="BF392" s="129"/>
      <c r="BG392" s="129"/>
      <c r="BH392" s="129"/>
      <c r="BI392" s="129"/>
      <c r="BJ392" s="129"/>
      <c r="BK392" s="129"/>
      <c r="BL392" s="129"/>
      <c r="BM392" s="129"/>
      <c r="BN392" s="129"/>
      <c r="BO392" s="129"/>
      <c r="BP392" s="129"/>
      <c r="BQ392" s="129"/>
      <c r="BR392" s="129"/>
      <c r="BS392" s="129"/>
      <c r="BT392" s="129"/>
      <c r="BU392" s="129"/>
      <c r="BV392" s="129"/>
      <c r="BW392" s="129"/>
      <c r="BX392" s="129"/>
      <c r="BY392" s="129"/>
      <c r="BZ392" s="129"/>
      <c r="CA392" s="129"/>
      <c r="CB392" s="129"/>
      <c r="CC392" s="129"/>
      <c r="CD392" s="129"/>
      <c r="CE392" s="129"/>
      <c r="CF392" s="129"/>
      <c r="CG392" s="129"/>
      <c r="CH392" s="129"/>
      <c r="CI392" s="129"/>
      <c r="CJ392" s="129"/>
      <c r="CK392" s="129"/>
      <c r="CL392" s="129"/>
      <c r="CM392" s="129"/>
      <c r="CN392" s="129"/>
      <c r="CO392" s="129"/>
      <c r="CP392" s="129"/>
      <c r="CQ392" s="129"/>
      <c r="CR392" s="129"/>
      <c r="CS392" s="129"/>
      <c r="CT392" s="129"/>
      <c r="CU392" s="129"/>
      <c r="CV392" s="129"/>
      <c r="CW392" s="129"/>
      <c r="CX392" s="129"/>
      <c r="CY392" s="129"/>
      <c r="CZ392" s="129"/>
      <c r="DA392" s="129"/>
      <c r="DB392" s="129"/>
      <c r="DC392" s="129"/>
      <c r="DD392" s="129"/>
      <c r="DE392" s="129"/>
      <c r="DF392" s="129"/>
      <c r="DG392" s="129"/>
      <c r="DH392" s="129"/>
      <c r="DI392" s="129"/>
      <c r="DJ392" s="129"/>
      <c r="DK392" s="129"/>
      <c r="DL392" s="129"/>
      <c r="DM392" s="129"/>
      <c r="DN392" s="129"/>
      <c r="DO392" s="129"/>
      <c r="DP392" s="129"/>
      <c r="DQ392" s="129"/>
      <c r="DR392" s="129"/>
      <c r="DS392" s="129"/>
      <c r="DT392" s="129"/>
      <c r="DU392" s="129"/>
      <c r="DV392" s="129"/>
      <c r="DW392" s="129"/>
      <c r="DX392" s="129"/>
      <c r="DY392" s="129"/>
      <c r="DZ392" s="129"/>
      <c r="EA392" s="129"/>
      <c r="EB392" s="129"/>
      <c r="EC392" s="129"/>
      <c r="ED392" s="129"/>
      <c r="EE392" s="129"/>
      <c r="EF392" s="129"/>
      <c r="EG392" s="129"/>
      <c r="EH392" s="129"/>
      <c r="EI392" s="129"/>
      <c r="EJ392" s="129"/>
      <c r="EK392" s="129"/>
      <c r="EL392" s="129"/>
      <c r="EM392" s="129"/>
      <c r="EN392" s="129"/>
      <c r="EO392" s="129"/>
    </row>
    <row r="393" spans="1:145" s="5" customFormat="1" ht="13.6" customHeight="1" x14ac:dyDescent="0.3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  <c r="AC393" s="130"/>
      <c r="AD393" s="130"/>
      <c r="AE393" s="130"/>
      <c r="AF393" s="130"/>
      <c r="AG393" s="130"/>
      <c r="AH393" s="130"/>
      <c r="AI393" s="130"/>
      <c r="AJ393" s="130"/>
      <c r="AK393" s="130"/>
      <c r="AL393" s="130"/>
      <c r="AM393" s="130"/>
      <c r="AN393" s="130"/>
      <c r="AO393" s="130"/>
      <c r="AP393" s="130"/>
      <c r="AQ393" s="130"/>
      <c r="AR393" s="130"/>
      <c r="AS393" s="130"/>
      <c r="AT393" s="130"/>
      <c r="AU393" s="130"/>
      <c r="AV393" s="130"/>
      <c r="AW393" s="130"/>
      <c r="AX393" s="129"/>
      <c r="AY393" s="129"/>
      <c r="AZ393" s="129"/>
      <c r="BA393" s="129"/>
      <c r="BB393" s="129"/>
      <c r="BC393" s="129"/>
      <c r="BD393" s="129"/>
      <c r="BE393" s="129"/>
      <c r="BF393" s="129"/>
      <c r="BG393" s="129"/>
      <c r="BH393" s="129"/>
      <c r="BI393" s="129"/>
      <c r="BJ393" s="129"/>
      <c r="BK393" s="129"/>
      <c r="BL393" s="129"/>
      <c r="BM393" s="129"/>
      <c r="BN393" s="129"/>
      <c r="BO393" s="129"/>
      <c r="BP393" s="129"/>
      <c r="BQ393" s="129"/>
      <c r="BR393" s="129"/>
      <c r="BS393" s="129"/>
      <c r="BT393" s="129"/>
      <c r="BU393" s="129"/>
      <c r="BV393" s="129"/>
      <c r="BW393" s="129"/>
      <c r="BX393" s="129"/>
      <c r="BY393" s="129"/>
      <c r="BZ393" s="129"/>
      <c r="CA393" s="129"/>
      <c r="CB393" s="129"/>
      <c r="CC393" s="129"/>
      <c r="CD393" s="129"/>
      <c r="CE393" s="129"/>
      <c r="CF393" s="129"/>
      <c r="CG393" s="129"/>
      <c r="CH393" s="129"/>
      <c r="CI393" s="129"/>
      <c r="CJ393" s="129"/>
      <c r="CK393" s="129"/>
      <c r="CL393" s="129"/>
      <c r="CM393" s="129"/>
      <c r="CN393" s="129"/>
      <c r="CO393" s="129"/>
      <c r="CP393" s="129"/>
      <c r="CQ393" s="129"/>
      <c r="CR393" s="129"/>
      <c r="CS393" s="129"/>
      <c r="CT393" s="129"/>
      <c r="CU393" s="129"/>
      <c r="CV393" s="129"/>
      <c r="CW393" s="129"/>
      <c r="CX393" s="129"/>
      <c r="CY393" s="129"/>
      <c r="CZ393" s="129"/>
      <c r="DA393" s="129"/>
      <c r="DB393" s="129"/>
      <c r="DC393" s="129"/>
      <c r="DD393" s="129"/>
      <c r="DE393" s="129"/>
      <c r="DF393" s="129"/>
      <c r="DG393" s="129"/>
      <c r="DH393" s="129"/>
      <c r="DI393" s="129"/>
      <c r="DJ393" s="129"/>
      <c r="DK393" s="129"/>
      <c r="DL393" s="129"/>
      <c r="DM393" s="129"/>
      <c r="DN393" s="129"/>
      <c r="DO393" s="129"/>
      <c r="DP393" s="129"/>
      <c r="DQ393" s="129"/>
      <c r="DR393" s="129"/>
      <c r="DS393" s="129"/>
      <c r="DT393" s="129"/>
      <c r="DU393" s="129"/>
      <c r="DV393" s="129"/>
      <c r="DW393" s="129"/>
      <c r="DX393" s="129"/>
      <c r="DY393" s="129"/>
      <c r="DZ393" s="129"/>
      <c r="EA393" s="129"/>
      <c r="EB393" s="129"/>
      <c r="EC393" s="129"/>
      <c r="ED393" s="129"/>
      <c r="EE393" s="129"/>
      <c r="EF393" s="129"/>
      <c r="EG393" s="129"/>
      <c r="EH393" s="129"/>
      <c r="EI393" s="129"/>
      <c r="EJ393" s="129"/>
      <c r="EK393" s="129"/>
      <c r="EL393" s="129"/>
      <c r="EM393" s="129"/>
      <c r="EN393" s="129"/>
      <c r="EO393" s="129"/>
    </row>
    <row r="394" spans="1:145" s="5" customFormat="1" ht="13.6" customHeight="1" x14ac:dyDescent="0.3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  <c r="AC394" s="130"/>
      <c r="AD394" s="130"/>
      <c r="AE394" s="130"/>
      <c r="AF394" s="130"/>
      <c r="AG394" s="130"/>
      <c r="AH394" s="130"/>
      <c r="AI394" s="130"/>
      <c r="AJ394" s="130"/>
      <c r="AK394" s="130"/>
      <c r="AL394" s="130"/>
      <c r="AM394" s="130"/>
      <c r="AN394" s="130"/>
      <c r="AO394" s="130"/>
      <c r="AP394" s="130"/>
      <c r="AQ394" s="130"/>
      <c r="AR394" s="130"/>
      <c r="AS394" s="130"/>
      <c r="AT394" s="130"/>
      <c r="AU394" s="130"/>
      <c r="AV394" s="130"/>
      <c r="AW394" s="130"/>
      <c r="AX394" s="129"/>
      <c r="AY394" s="129"/>
      <c r="AZ394" s="129"/>
      <c r="BA394" s="129"/>
      <c r="BB394" s="129"/>
      <c r="BC394" s="129"/>
      <c r="BD394" s="129"/>
      <c r="BE394" s="129"/>
      <c r="BF394" s="129"/>
      <c r="BG394" s="129"/>
      <c r="BH394" s="129"/>
      <c r="BI394" s="129"/>
      <c r="BJ394" s="129"/>
      <c r="BK394" s="129"/>
      <c r="BL394" s="129"/>
      <c r="BM394" s="129"/>
      <c r="BN394" s="129"/>
      <c r="BO394" s="129"/>
      <c r="BP394" s="129"/>
      <c r="BQ394" s="129"/>
      <c r="BR394" s="129"/>
      <c r="BS394" s="129"/>
      <c r="BT394" s="129"/>
      <c r="BU394" s="129"/>
      <c r="BV394" s="129"/>
      <c r="BW394" s="129"/>
      <c r="BX394" s="129"/>
      <c r="BY394" s="129"/>
      <c r="BZ394" s="129"/>
      <c r="CA394" s="129"/>
      <c r="CB394" s="129"/>
      <c r="CC394" s="129"/>
      <c r="CD394" s="129"/>
      <c r="CE394" s="129"/>
      <c r="CF394" s="129"/>
      <c r="CG394" s="129"/>
      <c r="CH394" s="129"/>
      <c r="CI394" s="129"/>
      <c r="CJ394" s="129"/>
      <c r="CK394" s="129"/>
      <c r="CL394" s="129"/>
      <c r="CM394" s="129"/>
      <c r="CN394" s="129"/>
      <c r="CO394" s="129"/>
      <c r="CP394" s="129"/>
      <c r="CQ394" s="129"/>
      <c r="CR394" s="129"/>
      <c r="CS394" s="129"/>
      <c r="CT394" s="129"/>
      <c r="CU394" s="129"/>
      <c r="CV394" s="129"/>
      <c r="CW394" s="129"/>
      <c r="CX394" s="129"/>
      <c r="CY394" s="129"/>
      <c r="CZ394" s="129"/>
      <c r="DA394" s="129"/>
      <c r="DB394" s="129"/>
      <c r="DC394" s="129"/>
      <c r="DD394" s="129"/>
      <c r="DE394" s="129"/>
      <c r="DF394" s="129"/>
      <c r="DG394" s="129"/>
      <c r="DH394" s="129"/>
      <c r="DI394" s="129"/>
      <c r="DJ394" s="129"/>
      <c r="DK394" s="129"/>
      <c r="DL394" s="129"/>
      <c r="DM394" s="129"/>
      <c r="DN394" s="129"/>
      <c r="DO394" s="129"/>
      <c r="DP394" s="129"/>
      <c r="DQ394" s="129"/>
      <c r="DR394" s="129"/>
      <c r="DS394" s="129"/>
      <c r="DT394" s="129"/>
      <c r="DU394" s="129"/>
      <c r="DV394" s="129"/>
      <c r="DW394" s="129"/>
      <c r="DX394" s="129"/>
      <c r="DY394" s="129"/>
      <c r="DZ394" s="129"/>
      <c r="EA394" s="129"/>
      <c r="EB394" s="129"/>
      <c r="EC394" s="129"/>
      <c r="ED394" s="129"/>
      <c r="EE394" s="129"/>
      <c r="EF394" s="129"/>
      <c r="EG394" s="129"/>
      <c r="EH394" s="129"/>
      <c r="EI394" s="129"/>
      <c r="EJ394" s="129"/>
      <c r="EK394" s="129"/>
      <c r="EL394" s="129"/>
      <c r="EM394" s="129"/>
      <c r="EN394" s="129"/>
      <c r="EO394" s="129"/>
    </row>
    <row r="395" spans="1:145" s="5" customFormat="1" ht="13.6" customHeight="1" x14ac:dyDescent="0.3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  <c r="AC395" s="130"/>
      <c r="AD395" s="130"/>
      <c r="AE395" s="130"/>
      <c r="AF395" s="130"/>
      <c r="AG395" s="130"/>
      <c r="AH395" s="130"/>
      <c r="AI395" s="130"/>
      <c r="AJ395" s="130"/>
      <c r="AK395" s="130"/>
      <c r="AL395" s="130"/>
      <c r="AM395" s="130"/>
      <c r="AN395" s="130"/>
      <c r="AO395" s="130"/>
      <c r="AP395" s="130"/>
      <c r="AQ395" s="130"/>
      <c r="AR395" s="130"/>
      <c r="AS395" s="130"/>
      <c r="AT395" s="130"/>
      <c r="AU395" s="130"/>
      <c r="AV395" s="130"/>
      <c r="AW395" s="130"/>
      <c r="AX395" s="129"/>
      <c r="AY395" s="129"/>
      <c r="AZ395" s="129"/>
      <c r="BA395" s="129"/>
      <c r="BB395" s="129"/>
      <c r="BC395" s="129"/>
      <c r="BD395" s="129"/>
      <c r="BE395" s="129"/>
      <c r="BF395" s="129"/>
      <c r="BG395" s="129"/>
      <c r="BH395" s="129"/>
      <c r="BI395" s="129"/>
      <c r="BJ395" s="129"/>
      <c r="BK395" s="129"/>
      <c r="BL395" s="129"/>
      <c r="BM395" s="129"/>
      <c r="BN395" s="129"/>
      <c r="BO395" s="129"/>
      <c r="BP395" s="129"/>
      <c r="BQ395" s="129"/>
      <c r="BR395" s="129"/>
      <c r="BS395" s="129"/>
      <c r="BT395" s="129"/>
      <c r="BU395" s="129"/>
      <c r="BV395" s="129"/>
      <c r="BW395" s="129"/>
      <c r="BX395" s="129"/>
      <c r="BY395" s="129"/>
      <c r="BZ395" s="129"/>
      <c r="CA395" s="129"/>
      <c r="CB395" s="129"/>
      <c r="CC395" s="129"/>
      <c r="CD395" s="129"/>
      <c r="CE395" s="129"/>
      <c r="CF395" s="129"/>
      <c r="CG395" s="129"/>
      <c r="CH395" s="129"/>
      <c r="CI395" s="129"/>
      <c r="CJ395" s="129"/>
      <c r="CK395" s="129"/>
      <c r="CL395" s="129"/>
      <c r="CM395" s="129"/>
      <c r="CN395" s="129"/>
      <c r="CO395" s="129"/>
      <c r="CP395" s="129"/>
      <c r="CQ395" s="129"/>
      <c r="CR395" s="129"/>
      <c r="CS395" s="129"/>
      <c r="CT395" s="129"/>
      <c r="CU395" s="129"/>
      <c r="CV395" s="129"/>
      <c r="CW395" s="129"/>
      <c r="CX395" s="129"/>
      <c r="CY395" s="129"/>
      <c r="CZ395" s="129"/>
      <c r="DA395" s="129"/>
      <c r="DB395" s="129"/>
      <c r="DC395" s="129"/>
      <c r="DD395" s="129"/>
      <c r="DE395" s="129"/>
      <c r="DF395" s="129"/>
      <c r="DG395" s="129"/>
      <c r="DH395" s="129"/>
      <c r="DI395" s="129"/>
      <c r="DJ395" s="129"/>
      <c r="DK395" s="129"/>
      <c r="DL395" s="129"/>
      <c r="DM395" s="129"/>
      <c r="DN395" s="129"/>
      <c r="DO395" s="129"/>
      <c r="DP395" s="129"/>
      <c r="DQ395" s="129"/>
      <c r="DR395" s="129"/>
      <c r="DS395" s="129"/>
      <c r="DT395" s="129"/>
      <c r="DU395" s="129"/>
      <c r="DV395" s="129"/>
      <c r="DW395" s="129"/>
      <c r="DX395" s="129"/>
      <c r="DY395" s="129"/>
      <c r="DZ395" s="129"/>
      <c r="EA395" s="129"/>
      <c r="EB395" s="129"/>
      <c r="EC395" s="129"/>
      <c r="ED395" s="129"/>
      <c r="EE395" s="129"/>
      <c r="EF395" s="129"/>
      <c r="EG395" s="129"/>
      <c r="EH395" s="129"/>
      <c r="EI395" s="129"/>
      <c r="EJ395" s="129"/>
      <c r="EK395" s="129"/>
      <c r="EL395" s="129"/>
      <c r="EM395" s="129"/>
      <c r="EN395" s="129"/>
      <c r="EO395" s="129"/>
    </row>
    <row r="396" spans="1:145" s="5" customFormat="1" ht="13.6" customHeight="1" x14ac:dyDescent="0.3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  <c r="AC396" s="130"/>
      <c r="AD396" s="130"/>
      <c r="AE396" s="130"/>
      <c r="AF396" s="130"/>
      <c r="AG396" s="130"/>
      <c r="AH396" s="130"/>
      <c r="AI396" s="130"/>
      <c r="AJ396" s="130"/>
      <c r="AK396" s="130"/>
      <c r="AL396" s="130"/>
      <c r="AM396" s="130"/>
      <c r="AN396" s="130"/>
      <c r="AO396" s="130"/>
      <c r="AP396" s="130"/>
      <c r="AQ396" s="130"/>
      <c r="AR396" s="130"/>
      <c r="AS396" s="130"/>
      <c r="AT396" s="130"/>
      <c r="AU396" s="130"/>
      <c r="AV396" s="130"/>
      <c r="AW396" s="130"/>
      <c r="AX396" s="129"/>
      <c r="AY396" s="129"/>
      <c r="AZ396" s="129"/>
      <c r="BA396" s="129"/>
      <c r="BB396" s="129"/>
      <c r="BC396" s="129"/>
      <c r="BD396" s="129"/>
      <c r="BE396" s="129"/>
      <c r="BF396" s="129"/>
      <c r="BG396" s="129"/>
      <c r="BH396" s="129"/>
      <c r="BI396" s="129"/>
      <c r="BJ396" s="129"/>
      <c r="BK396" s="129"/>
      <c r="BL396" s="129"/>
      <c r="BM396" s="129"/>
      <c r="BN396" s="129"/>
      <c r="BO396" s="129"/>
      <c r="BP396" s="129"/>
      <c r="BQ396" s="129"/>
      <c r="BR396" s="129"/>
      <c r="BS396" s="129"/>
      <c r="BT396" s="129"/>
      <c r="BU396" s="129"/>
      <c r="BV396" s="129"/>
      <c r="BW396" s="129"/>
      <c r="BX396" s="129"/>
      <c r="BY396" s="129"/>
      <c r="BZ396" s="129"/>
      <c r="CA396" s="129"/>
      <c r="CB396" s="129"/>
      <c r="CC396" s="129"/>
      <c r="CD396" s="129"/>
      <c r="CE396" s="129"/>
      <c r="CF396" s="129"/>
      <c r="CG396" s="129"/>
      <c r="CH396" s="129"/>
      <c r="CI396" s="129"/>
      <c r="CJ396" s="129"/>
      <c r="CK396" s="129"/>
      <c r="CL396" s="129"/>
      <c r="CM396" s="129"/>
      <c r="CN396" s="129"/>
      <c r="CO396" s="129"/>
      <c r="CP396" s="129"/>
      <c r="CQ396" s="129"/>
      <c r="CR396" s="129"/>
      <c r="CS396" s="129"/>
      <c r="CT396" s="129"/>
      <c r="CU396" s="129"/>
      <c r="CV396" s="129"/>
      <c r="CW396" s="129"/>
      <c r="CX396" s="129"/>
      <c r="CY396" s="129"/>
      <c r="CZ396" s="129"/>
      <c r="DA396" s="129"/>
      <c r="DB396" s="129"/>
      <c r="DC396" s="129"/>
      <c r="DD396" s="129"/>
      <c r="DE396" s="129"/>
      <c r="DF396" s="129"/>
      <c r="DG396" s="129"/>
      <c r="DH396" s="129"/>
      <c r="DI396" s="129"/>
      <c r="DJ396" s="129"/>
      <c r="DK396" s="129"/>
      <c r="DL396" s="129"/>
      <c r="DM396" s="129"/>
      <c r="DN396" s="129"/>
      <c r="DO396" s="129"/>
      <c r="DP396" s="129"/>
      <c r="DQ396" s="129"/>
      <c r="DR396" s="129"/>
      <c r="DS396" s="129"/>
      <c r="DT396" s="129"/>
      <c r="DU396" s="129"/>
      <c r="DV396" s="129"/>
      <c r="DW396" s="129"/>
      <c r="DX396" s="129"/>
      <c r="DY396" s="129"/>
      <c r="DZ396" s="129"/>
      <c r="EA396" s="129"/>
      <c r="EB396" s="129"/>
      <c r="EC396" s="129"/>
      <c r="ED396" s="129"/>
      <c r="EE396" s="129"/>
      <c r="EF396" s="129"/>
      <c r="EG396" s="129"/>
      <c r="EH396" s="129"/>
      <c r="EI396" s="129"/>
      <c r="EJ396" s="129"/>
      <c r="EK396" s="129"/>
      <c r="EL396" s="129"/>
      <c r="EM396" s="129"/>
      <c r="EN396" s="129"/>
      <c r="EO396" s="129"/>
    </row>
    <row r="397" spans="1:145" s="5" customFormat="1" ht="13.6" customHeight="1" x14ac:dyDescent="0.3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  <c r="AS397" s="130"/>
      <c r="AT397" s="130"/>
      <c r="AU397" s="130"/>
      <c r="AV397" s="130"/>
      <c r="AW397" s="130"/>
      <c r="AX397" s="129"/>
      <c r="AY397" s="129"/>
      <c r="AZ397" s="129"/>
      <c r="BA397" s="129"/>
      <c r="BB397" s="129"/>
      <c r="BC397" s="129"/>
      <c r="BD397" s="129"/>
      <c r="BE397" s="129"/>
      <c r="BF397" s="129"/>
      <c r="BG397" s="129"/>
      <c r="BH397" s="129"/>
      <c r="BI397" s="129"/>
      <c r="BJ397" s="129"/>
      <c r="BK397" s="129"/>
      <c r="BL397" s="129"/>
      <c r="BM397" s="129"/>
      <c r="BN397" s="129"/>
      <c r="BO397" s="129"/>
      <c r="BP397" s="129"/>
      <c r="BQ397" s="129"/>
      <c r="BR397" s="129"/>
      <c r="BS397" s="129"/>
      <c r="BT397" s="129"/>
      <c r="BU397" s="129"/>
      <c r="BV397" s="129"/>
      <c r="BW397" s="129"/>
      <c r="BX397" s="129"/>
      <c r="BY397" s="129"/>
      <c r="BZ397" s="129"/>
      <c r="CA397" s="129"/>
      <c r="CB397" s="129"/>
      <c r="CC397" s="129"/>
      <c r="CD397" s="129"/>
      <c r="CE397" s="129"/>
      <c r="CF397" s="129"/>
      <c r="CG397" s="129"/>
      <c r="CH397" s="129"/>
      <c r="CI397" s="129"/>
      <c r="CJ397" s="129"/>
      <c r="CK397" s="129"/>
      <c r="CL397" s="129"/>
      <c r="CM397" s="129"/>
      <c r="CN397" s="129"/>
      <c r="CO397" s="129"/>
      <c r="CP397" s="129"/>
      <c r="CQ397" s="129"/>
      <c r="CR397" s="129"/>
      <c r="CS397" s="129"/>
      <c r="CT397" s="129"/>
      <c r="CU397" s="129"/>
      <c r="CV397" s="129"/>
      <c r="CW397" s="129"/>
      <c r="CX397" s="129"/>
      <c r="CY397" s="129"/>
      <c r="CZ397" s="129"/>
      <c r="DA397" s="129"/>
      <c r="DB397" s="129"/>
      <c r="DC397" s="129"/>
      <c r="DD397" s="129"/>
      <c r="DE397" s="129"/>
      <c r="DF397" s="129"/>
      <c r="DG397" s="129"/>
      <c r="DH397" s="129"/>
      <c r="DI397" s="129"/>
      <c r="DJ397" s="129"/>
      <c r="DK397" s="129"/>
      <c r="DL397" s="129"/>
      <c r="DM397" s="129"/>
      <c r="DN397" s="129"/>
      <c r="DO397" s="129"/>
      <c r="DP397" s="129"/>
      <c r="DQ397" s="129"/>
      <c r="DR397" s="129"/>
      <c r="DS397" s="129"/>
      <c r="DT397" s="129"/>
      <c r="DU397" s="129"/>
      <c r="DV397" s="129"/>
      <c r="DW397" s="129"/>
      <c r="DX397" s="129"/>
      <c r="DY397" s="129"/>
      <c r="DZ397" s="129"/>
      <c r="EA397" s="129"/>
      <c r="EB397" s="129"/>
      <c r="EC397" s="129"/>
      <c r="ED397" s="129"/>
      <c r="EE397" s="129"/>
      <c r="EF397" s="129"/>
      <c r="EG397" s="129"/>
      <c r="EH397" s="129"/>
      <c r="EI397" s="129"/>
      <c r="EJ397" s="129"/>
      <c r="EK397" s="129"/>
      <c r="EL397" s="129"/>
      <c r="EM397" s="129"/>
      <c r="EN397" s="129"/>
      <c r="EO397" s="129"/>
    </row>
    <row r="398" spans="1:145" s="5" customFormat="1" ht="13.6" customHeight="1" x14ac:dyDescent="0.3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  <c r="AC398" s="130"/>
      <c r="AD398" s="130"/>
      <c r="AE398" s="130"/>
      <c r="AF398" s="130"/>
      <c r="AG398" s="130"/>
      <c r="AH398" s="130"/>
      <c r="AI398" s="130"/>
      <c r="AJ398" s="130"/>
      <c r="AK398" s="130"/>
      <c r="AL398" s="130"/>
      <c r="AM398" s="130"/>
      <c r="AN398" s="130"/>
      <c r="AO398" s="130"/>
      <c r="AP398" s="130"/>
      <c r="AQ398" s="130"/>
      <c r="AR398" s="130"/>
      <c r="AS398" s="130"/>
      <c r="AT398" s="130"/>
      <c r="AU398" s="130"/>
      <c r="AV398" s="130"/>
      <c r="AW398" s="130"/>
      <c r="AX398" s="129"/>
      <c r="AY398" s="129"/>
      <c r="AZ398" s="129"/>
      <c r="BA398" s="129"/>
      <c r="BB398" s="129"/>
      <c r="BC398" s="129"/>
      <c r="BD398" s="129"/>
      <c r="BE398" s="129"/>
      <c r="BF398" s="129"/>
      <c r="BG398" s="129"/>
      <c r="BH398" s="129"/>
      <c r="BI398" s="129"/>
      <c r="BJ398" s="129"/>
      <c r="BK398" s="129"/>
      <c r="BL398" s="129"/>
      <c r="BM398" s="129"/>
      <c r="BN398" s="129"/>
      <c r="BO398" s="129"/>
      <c r="BP398" s="129"/>
      <c r="BQ398" s="129"/>
      <c r="BR398" s="129"/>
      <c r="BS398" s="129"/>
      <c r="BT398" s="129"/>
      <c r="BU398" s="129"/>
      <c r="BV398" s="129"/>
      <c r="BW398" s="129"/>
      <c r="BX398" s="129"/>
      <c r="BY398" s="129"/>
      <c r="BZ398" s="129"/>
      <c r="CA398" s="129"/>
      <c r="CB398" s="129"/>
      <c r="CC398" s="129"/>
      <c r="CD398" s="129"/>
      <c r="CE398" s="129"/>
      <c r="CF398" s="129"/>
      <c r="CG398" s="129"/>
      <c r="CH398" s="129"/>
      <c r="CI398" s="129"/>
      <c r="CJ398" s="129"/>
      <c r="CK398" s="129"/>
      <c r="CL398" s="129"/>
      <c r="CM398" s="129"/>
      <c r="CN398" s="129"/>
      <c r="CO398" s="129"/>
      <c r="CP398" s="129"/>
      <c r="CQ398" s="129"/>
      <c r="CR398" s="129"/>
      <c r="CS398" s="129"/>
      <c r="CT398" s="129"/>
      <c r="CU398" s="129"/>
      <c r="CV398" s="129"/>
      <c r="CW398" s="129"/>
      <c r="CX398" s="129"/>
      <c r="CY398" s="129"/>
      <c r="CZ398" s="129"/>
      <c r="DA398" s="129"/>
      <c r="DB398" s="129"/>
      <c r="DC398" s="129"/>
      <c r="DD398" s="129"/>
      <c r="DE398" s="129"/>
      <c r="DF398" s="129"/>
      <c r="DG398" s="129"/>
      <c r="DH398" s="129"/>
      <c r="DI398" s="129"/>
      <c r="DJ398" s="129"/>
      <c r="DK398" s="129"/>
      <c r="DL398" s="129"/>
      <c r="DM398" s="129"/>
      <c r="DN398" s="129"/>
      <c r="DO398" s="129"/>
      <c r="DP398" s="129"/>
      <c r="DQ398" s="129"/>
      <c r="DR398" s="129"/>
      <c r="DS398" s="129"/>
      <c r="DT398" s="129"/>
      <c r="DU398" s="129"/>
      <c r="DV398" s="129"/>
      <c r="DW398" s="129"/>
      <c r="DX398" s="129"/>
      <c r="DY398" s="129"/>
      <c r="DZ398" s="129"/>
      <c r="EA398" s="129"/>
      <c r="EB398" s="129"/>
      <c r="EC398" s="129"/>
      <c r="ED398" s="129"/>
      <c r="EE398" s="129"/>
      <c r="EF398" s="129"/>
      <c r="EG398" s="129"/>
      <c r="EH398" s="129"/>
      <c r="EI398" s="129"/>
      <c r="EJ398" s="129"/>
      <c r="EK398" s="129"/>
      <c r="EL398" s="129"/>
      <c r="EM398" s="129"/>
      <c r="EN398" s="129"/>
      <c r="EO398" s="129"/>
    </row>
    <row r="399" spans="1:145" s="5" customFormat="1" ht="13.6" customHeight="1" x14ac:dyDescent="0.3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  <c r="AC399" s="130"/>
      <c r="AD399" s="130"/>
      <c r="AE399" s="130"/>
      <c r="AF399" s="130"/>
      <c r="AG399" s="130"/>
      <c r="AH399" s="130"/>
      <c r="AI399" s="130"/>
      <c r="AJ399" s="130"/>
      <c r="AK399" s="130"/>
      <c r="AL399" s="130"/>
      <c r="AM399" s="130"/>
      <c r="AN399" s="130"/>
      <c r="AO399" s="130"/>
      <c r="AP399" s="130"/>
      <c r="AQ399" s="130"/>
      <c r="AR399" s="130"/>
      <c r="AS399" s="130"/>
      <c r="AT399" s="130"/>
      <c r="AU399" s="130"/>
      <c r="AV399" s="130"/>
      <c r="AW399" s="130"/>
      <c r="AX399" s="129"/>
      <c r="AY399" s="129"/>
      <c r="AZ399" s="129"/>
      <c r="BA399" s="129"/>
      <c r="BB399" s="129"/>
      <c r="BC399" s="129"/>
      <c r="BD399" s="129"/>
      <c r="BE399" s="129"/>
      <c r="BF399" s="129"/>
      <c r="BG399" s="129"/>
      <c r="BH399" s="129"/>
      <c r="BI399" s="129"/>
      <c r="BJ399" s="129"/>
      <c r="BK399" s="129"/>
      <c r="BL399" s="129"/>
      <c r="BM399" s="129"/>
      <c r="BN399" s="129"/>
      <c r="BO399" s="129"/>
      <c r="BP399" s="129"/>
      <c r="BQ399" s="129"/>
      <c r="BR399" s="129"/>
      <c r="BS399" s="129"/>
      <c r="BT399" s="129"/>
      <c r="BU399" s="129"/>
      <c r="BV399" s="129"/>
      <c r="BW399" s="129"/>
      <c r="BX399" s="129"/>
      <c r="BY399" s="129"/>
      <c r="BZ399" s="129"/>
      <c r="CA399" s="129"/>
      <c r="CB399" s="129"/>
      <c r="CC399" s="129"/>
      <c r="CD399" s="129"/>
      <c r="CE399" s="129"/>
      <c r="CF399" s="129"/>
      <c r="CG399" s="129"/>
      <c r="CH399" s="129"/>
      <c r="CI399" s="129"/>
      <c r="CJ399" s="129"/>
      <c r="CK399" s="129"/>
      <c r="CL399" s="129"/>
      <c r="CM399" s="129"/>
      <c r="CN399" s="129"/>
      <c r="CO399" s="129"/>
      <c r="CP399" s="129"/>
      <c r="CQ399" s="129"/>
      <c r="CR399" s="129"/>
      <c r="CS399" s="129"/>
      <c r="CT399" s="129"/>
      <c r="CU399" s="129"/>
      <c r="CV399" s="129"/>
      <c r="CW399" s="129"/>
      <c r="CX399" s="129"/>
      <c r="CY399" s="129"/>
      <c r="CZ399" s="129"/>
      <c r="DA399" s="129"/>
      <c r="DB399" s="129"/>
      <c r="DC399" s="129"/>
      <c r="DD399" s="129"/>
      <c r="DE399" s="129"/>
      <c r="DF399" s="129"/>
      <c r="DG399" s="129"/>
      <c r="DH399" s="129"/>
      <c r="DI399" s="129"/>
      <c r="DJ399" s="129"/>
      <c r="DK399" s="129"/>
      <c r="DL399" s="129"/>
      <c r="DM399" s="129"/>
      <c r="DN399" s="129"/>
      <c r="DO399" s="129"/>
      <c r="DP399" s="129"/>
      <c r="DQ399" s="129"/>
      <c r="DR399" s="129"/>
      <c r="DS399" s="129"/>
      <c r="DT399" s="129"/>
      <c r="DU399" s="129"/>
      <c r="DV399" s="129"/>
      <c r="DW399" s="129"/>
      <c r="DX399" s="129"/>
      <c r="DY399" s="129"/>
      <c r="DZ399" s="129"/>
      <c r="EA399" s="129"/>
      <c r="EB399" s="129"/>
      <c r="EC399" s="129"/>
      <c r="ED399" s="129"/>
      <c r="EE399" s="129"/>
      <c r="EF399" s="129"/>
      <c r="EG399" s="129"/>
      <c r="EH399" s="129"/>
      <c r="EI399" s="129"/>
      <c r="EJ399" s="129"/>
      <c r="EK399" s="129"/>
      <c r="EL399" s="129"/>
      <c r="EM399" s="129"/>
      <c r="EN399" s="129"/>
      <c r="EO399" s="129"/>
    </row>
    <row r="400" spans="1:145" s="5" customFormat="1" ht="13.6" customHeight="1" x14ac:dyDescent="0.3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  <c r="AC400" s="130"/>
      <c r="AD400" s="130"/>
      <c r="AE400" s="130"/>
      <c r="AF400" s="130"/>
      <c r="AG400" s="130"/>
      <c r="AH400" s="130"/>
      <c r="AI400" s="130"/>
      <c r="AJ400" s="130"/>
      <c r="AK400" s="130"/>
      <c r="AL400" s="130"/>
      <c r="AM400" s="130"/>
      <c r="AN400" s="130"/>
      <c r="AO400" s="130"/>
      <c r="AP400" s="130"/>
      <c r="AQ400" s="130"/>
      <c r="AR400" s="130"/>
      <c r="AS400" s="130"/>
      <c r="AT400" s="130"/>
      <c r="AU400" s="130"/>
      <c r="AV400" s="130"/>
      <c r="AW400" s="130"/>
      <c r="AX400" s="129"/>
      <c r="AY400" s="129"/>
      <c r="AZ400" s="129"/>
      <c r="BA400" s="129"/>
      <c r="BB400" s="129"/>
      <c r="BC400" s="129"/>
      <c r="BD400" s="129"/>
      <c r="BE400" s="129"/>
      <c r="BF400" s="129"/>
      <c r="BG400" s="129"/>
      <c r="BH400" s="129"/>
      <c r="BI400" s="129"/>
      <c r="BJ400" s="129"/>
      <c r="BK400" s="129"/>
      <c r="BL400" s="129"/>
      <c r="BM400" s="129"/>
      <c r="BN400" s="129"/>
      <c r="BO400" s="129"/>
      <c r="BP400" s="129"/>
      <c r="BQ400" s="129"/>
      <c r="BR400" s="129"/>
      <c r="BS400" s="129"/>
      <c r="BT400" s="129"/>
      <c r="BU400" s="129"/>
      <c r="BV400" s="129"/>
      <c r="BW400" s="129"/>
      <c r="BX400" s="129"/>
      <c r="BY400" s="129"/>
      <c r="BZ400" s="129"/>
      <c r="CA400" s="129"/>
      <c r="CB400" s="129"/>
      <c r="CC400" s="129"/>
      <c r="CD400" s="129"/>
      <c r="CE400" s="129"/>
      <c r="CF400" s="129"/>
      <c r="CG400" s="129"/>
      <c r="CH400" s="129"/>
      <c r="CI400" s="129"/>
      <c r="CJ400" s="129"/>
      <c r="CK400" s="129"/>
      <c r="CL400" s="129"/>
      <c r="CM400" s="129"/>
      <c r="CN400" s="129"/>
      <c r="CO400" s="129"/>
      <c r="CP400" s="129"/>
      <c r="CQ400" s="129"/>
      <c r="CR400" s="129"/>
      <c r="CS400" s="129"/>
      <c r="CT400" s="129"/>
      <c r="CU400" s="129"/>
      <c r="CV400" s="129"/>
      <c r="CW400" s="129"/>
      <c r="CX400" s="129"/>
      <c r="CY400" s="129"/>
      <c r="CZ400" s="129"/>
      <c r="DA400" s="129"/>
      <c r="DB400" s="129"/>
      <c r="DC400" s="129"/>
      <c r="DD400" s="129"/>
      <c r="DE400" s="129"/>
      <c r="DF400" s="129"/>
      <c r="DG400" s="129"/>
      <c r="DH400" s="129"/>
      <c r="DI400" s="129"/>
      <c r="DJ400" s="129"/>
      <c r="DK400" s="129"/>
      <c r="DL400" s="129"/>
      <c r="DM400" s="129"/>
      <c r="DN400" s="129"/>
      <c r="DO400" s="129"/>
      <c r="DP400" s="129"/>
      <c r="DQ400" s="129"/>
      <c r="DR400" s="129"/>
      <c r="DS400" s="129"/>
      <c r="DT400" s="129"/>
      <c r="DU400" s="129"/>
      <c r="DV400" s="129"/>
      <c r="DW400" s="129"/>
      <c r="DX400" s="129"/>
      <c r="DY400" s="129"/>
      <c r="DZ400" s="129"/>
      <c r="EA400" s="129"/>
      <c r="EB400" s="129"/>
      <c r="EC400" s="129"/>
      <c r="ED400" s="129"/>
      <c r="EE400" s="129"/>
      <c r="EF400" s="129"/>
      <c r="EG400" s="129"/>
      <c r="EH400" s="129"/>
      <c r="EI400" s="129"/>
      <c r="EJ400" s="129"/>
      <c r="EK400" s="129"/>
      <c r="EL400" s="129"/>
      <c r="EM400" s="129"/>
      <c r="EN400" s="129"/>
      <c r="EO400" s="129"/>
    </row>
    <row r="401" spans="1:145" s="5" customFormat="1" ht="13.6" customHeight="1" x14ac:dyDescent="0.3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  <c r="AC401" s="130"/>
      <c r="AD401" s="130"/>
      <c r="AE401" s="130"/>
      <c r="AF401" s="130"/>
      <c r="AG401" s="130"/>
      <c r="AH401" s="130"/>
      <c r="AI401" s="130"/>
      <c r="AJ401" s="130"/>
      <c r="AK401" s="130"/>
      <c r="AL401" s="130"/>
      <c r="AM401" s="130"/>
      <c r="AN401" s="130"/>
      <c r="AO401" s="130"/>
      <c r="AP401" s="130"/>
      <c r="AQ401" s="130"/>
      <c r="AR401" s="130"/>
      <c r="AS401" s="130"/>
      <c r="AT401" s="130"/>
      <c r="AU401" s="130"/>
      <c r="AV401" s="130"/>
      <c r="AW401" s="130"/>
      <c r="AX401" s="129"/>
      <c r="AY401" s="129"/>
      <c r="AZ401" s="129"/>
      <c r="BA401" s="129"/>
      <c r="BB401" s="129"/>
      <c r="BC401" s="129"/>
      <c r="BD401" s="129"/>
      <c r="BE401" s="129"/>
      <c r="BF401" s="129"/>
      <c r="BG401" s="129"/>
      <c r="BH401" s="129"/>
      <c r="BI401" s="129"/>
      <c r="BJ401" s="129"/>
      <c r="BK401" s="129"/>
      <c r="BL401" s="129"/>
      <c r="BM401" s="129"/>
      <c r="BN401" s="129"/>
      <c r="BO401" s="129"/>
      <c r="BP401" s="129"/>
      <c r="BQ401" s="129"/>
      <c r="BR401" s="129"/>
      <c r="BS401" s="129"/>
      <c r="BT401" s="129"/>
      <c r="BU401" s="129"/>
      <c r="BV401" s="129"/>
      <c r="BW401" s="129"/>
      <c r="BX401" s="129"/>
      <c r="BY401" s="129"/>
      <c r="BZ401" s="129"/>
      <c r="CA401" s="129"/>
      <c r="CB401" s="129"/>
      <c r="CC401" s="129"/>
      <c r="CD401" s="129"/>
      <c r="CE401" s="129"/>
      <c r="CF401" s="129"/>
      <c r="CG401" s="129"/>
      <c r="CH401" s="129"/>
      <c r="CI401" s="129"/>
      <c r="CJ401" s="129"/>
      <c r="CK401" s="129"/>
      <c r="CL401" s="129"/>
      <c r="CM401" s="129"/>
      <c r="CN401" s="129"/>
      <c r="CO401" s="129"/>
      <c r="CP401" s="129"/>
      <c r="CQ401" s="129"/>
      <c r="CR401" s="129"/>
      <c r="CS401" s="129"/>
      <c r="CT401" s="129"/>
      <c r="CU401" s="129"/>
      <c r="CV401" s="129"/>
      <c r="CW401" s="129"/>
      <c r="CX401" s="129"/>
      <c r="CY401" s="129"/>
      <c r="CZ401" s="129"/>
      <c r="DA401" s="129"/>
      <c r="DB401" s="129"/>
      <c r="DC401" s="129"/>
      <c r="DD401" s="129"/>
      <c r="DE401" s="129"/>
      <c r="DF401" s="129"/>
      <c r="DG401" s="129"/>
      <c r="DH401" s="129"/>
      <c r="DI401" s="129"/>
      <c r="DJ401" s="129"/>
      <c r="DK401" s="129"/>
      <c r="DL401" s="129"/>
      <c r="DM401" s="129"/>
      <c r="DN401" s="129"/>
      <c r="DO401" s="129"/>
      <c r="DP401" s="129"/>
      <c r="DQ401" s="129"/>
      <c r="DR401" s="129"/>
      <c r="DS401" s="129"/>
      <c r="DT401" s="129"/>
      <c r="DU401" s="129"/>
      <c r="DV401" s="129"/>
      <c r="DW401" s="129"/>
      <c r="DX401" s="129"/>
      <c r="DY401" s="129"/>
      <c r="DZ401" s="129"/>
      <c r="EA401" s="129"/>
      <c r="EB401" s="129"/>
      <c r="EC401" s="129"/>
      <c r="ED401" s="129"/>
      <c r="EE401" s="129"/>
      <c r="EF401" s="129"/>
      <c r="EG401" s="129"/>
      <c r="EH401" s="129"/>
      <c r="EI401" s="129"/>
      <c r="EJ401" s="129"/>
      <c r="EK401" s="129"/>
      <c r="EL401" s="129"/>
      <c r="EM401" s="129"/>
      <c r="EN401" s="129"/>
      <c r="EO401" s="129"/>
    </row>
    <row r="402" spans="1:145" s="5" customFormat="1" ht="13.6" customHeight="1" x14ac:dyDescent="0.3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  <c r="AC402" s="130"/>
      <c r="AD402" s="130"/>
      <c r="AE402" s="130"/>
      <c r="AF402" s="130"/>
      <c r="AG402" s="130"/>
      <c r="AH402" s="130"/>
      <c r="AI402" s="130"/>
      <c r="AJ402" s="130"/>
      <c r="AK402" s="130"/>
      <c r="AL402" s="130"/>
      <c r="AM402" s="130"/>
      <c r="AN402" s="130"/>
      <c r="AO402" s="130"/>
      <c r="AP402" s="130"/>
      <c r="AQ402" s="130"/>
      <c r="AR402" s="130"/>
      <c r="AS402" s="130"/>
      <c r="AT402" s="130"/>
      <c r="AU402" s="130"/>
      <c r="AV402" s="130"/>
      <c r="AW402" s="130"/>
      <c r="AX402" s="129"/>
      <c r="AY402" s="129"/>
      <c r="AZ402" s="129"/>
      <c r="BA402" s="129"/>
      <c r="BB402" s="129"/>
      <c r="BC402" s="129"/>
      <c r="BD402" s="129"/>
      <c r="BE402" s="129"/>
      <c r="BF402" s="129"/>
      <c r="BG402" s="129"/>
      <c r="BH402" s="129"/>
      <c r="BI402" s="129"/>
      <c r="BJ402" s="129"/>
      <c r="BK402" s="129"/>
      <c r="BL402" s="129"/>
      <c r="BM402" s="129"/>
      <c r="BN402" s="129"/>
      <c r="BO402" s="129"/>
      <c r="BP402" s="129"/>
      <c r="BQ402" s="129"/>
      <c r="BR402" s="129"/>
      <c r="BS402" s="129"/>
      <c r="BT402" s="129"/>
      <c r="BU402" s="129"/>
      <c r="BV402" s="129"/>
      <c r="BW402" s="129"/>
      <c r="BX402" s="129"/>
      <c r="BY402" s="129"/>
      <c r="BZ402" s="129"/>
      <c r="CA402" s="129"/>
      <c r="CB402" s="129"/>
      <c r="CC402" s="129"/>
      <c r="CD402" s="129"/>
      <c r="CE402" s="129"/>
      <c r="CF402" s="129"/>
      <c r="CG402" s="129"/>
      <c r="CH402" s="129"/>
      <c r="CI402" s="129"/>
      <c r="CJ402" s="129"/>
      <c r="CK402" s="129"/>
      <c r="CL402" s="129"/>
      <c r="CM402" s="129"/>
      <c r="CN402" s="129"/>
      <c r="CO402" s="129"/>
      <c r="CP402" s="129"/>
      <c r="CQ402" s="129"/>
      <c r="CR402" s="129"/>
      <c r="CS402" s="129"/>
      <c r="CT402" s="129"/>
      <c r="CU402" s="129"/>
      <c r="CV402" s="129"/>
      <c r="CW402" s="129"/>
      <c r="CX402" s="129"/>
      <c r="CY402" s="129"/>
      <c r="CZ402" s="129"/>
      <c r="DA402" s="129"/>
      <c r="DB402" s="129"/>
      <c r="DC402" s="129"/>
      <c r="DD402" s="129"/>
      <c r="DE402" s="129"/>
      <c r="DF402" s="129"/>
      <c r="DG402" s="129"/>
      <c r="DH402" s="129"/>
      <c r="DI402" s="129"/>
      <c r="DJ402" s="129"/>
      <c r="DK402" s="129"/>
      <c r="DL402" s="129"/>
      <c r="DM402" s="129"/>
      <c r="DN402" s="129"/>
      <c r="DO402" s="129"/>
      <c r="DP402" s="129"/>
      <c r="DQ402" s="129"/>
      <c r="DR402" s="129"/>
      <c r="DS402" s="129"/>
      <c r="DT402" s="129"/>
      <c r="DU402" s="129"/>
      <c r="DV402" s="129"/>
      <c r="DW402" s="129"/>
      <c r="DX402" s="129"/>
      <c r="DY402" s="129"/>
      <c r="DZ402" s="129"/>
      <c r="EA402" s="129"/>
      <c r="EB402" s="129"/>
      <c r="EC402" s="129"/>
      <c r="ED402" s="129"/>
      <c r="EE402" s="129"/>
      <c r="EF402" s="129"/>
      <c r="EG402" s="129"/>
      <c r="EH402" s="129"/>
      <c r="EI402" s="129"/>
      <c r="EJ402" s="129"/>
      <c r="EK402" s="129"/>
      <c r="EL402" s="129"/>
      <c r="EM402" s="129"/>
      <c r="EN402" s="129"/>
      <c r="EO402" s="129"/>
    </row>
    <row r="403" spans="1:145" s="5" customFormat="1" ht="13.6" customHeight="1" x14ac:dyDescent="0.3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  <c r="AC403" s="130"/>
      <c r="AD403" s="130"/>
      <c r="AE403" s="130"/>
      <c r="AF403" s="130"/>
      <c r="AG403" s="130"/>
      <c r="AH403" s="130"/>
      <c r="AI403" s="130"/>
      <c r="AJ403" s="130"/>
      <c r="AK403" s="130"/>
      <c r="AL403" s="130"/>
      <c r="AM403" s="130"/>
      <c r="AN403" s="130"/>
      <c r="AO403" s="130"/>
      <c r="AP403" s="130"/>
      <c r="AQ403" s="130"/>
      <c r="AR403" s="130"/>
      <c r="AS403" s="130"/>
      <c r="AT403" s="130"/>
      <c r="AU403" s="130"/>
      <c r="AV403" s="130"/>
      <c r="AW403" s="130"/>
      <c r="AX403" s="129"/>
      <c r="AY403" s="129"/>
      <c r="AZ403" s="129"/>
      <c r="BA403" s="129"/>
      <c r="BB403" s="129"/>
      <c r="BC403" s="129"/>
      <c r="BD403" s="129"/>
      <c r="BE403" s="129"/>
      <c r="BF403" s="129"/>
      <c r="BG403" s="129"/>
      <c r="BH403" s="129"/>
      <c r="BI403" s="129"/>
      <c r="BJ403" s="129"/>
      <c r="BK403" s="129"/>
      <c r="BL403" s="129"/>
      <c r="BM403" s="129"/>
      <c r="BN403" s="129"/>
      <c r="BO403" s="129"/>
      <c r="BP403" s="129"/>
      <c r="BQ403" s="129"/>
      <c r="BR403" s="129"/>
      <c r="BS403" s="129"/>
      <c r="BT403" s="129"/>
      <c r="BU403" s="129"/>
      <c r="BV403" s="129"/>
      <c r="BW403" s="129"/>
      <c r="BX403" s="129"/>
      <c r="BY403" s="129"/>
      <c r="BZ403" s="129"/>
      <c r="CA403" s="129"/>
      <c r="CB403" s="129"/>
      <c r="CC403" s="129"/>
      <c r="CD403" s="129"/>
      <c r="CE403" s="129"/>
      <c r="CF403" s="129"/>
      <c r="CG403" s="129"/>
      <c r="CH403" s="129"/>
      <c r="CI403" s="129"/>
      <c r="CJ403" s="129"/>
      <c r="CK403" s="129"/>
      <c r="CL403" s="129"/>
      <c r="CM403" s="129"/>
      <c r="CN403" s="129"/>
      <c r="CO403" s="129"/>
      <c r="CP403" s="129"/>
      <c r="CQ403" s="129"/>
      <c r="CR403" s="129"/>
      <c r="CS403" s="129"/>
      <c r="CT403" s="129"/>
      <c r="CU403" s="129"/>
      <c r="CV403" s="129"/>
      <c r="CW403" s="129"/>
      <c r="CX403" s="129"/>
      <c r="CY403" s="129"/>
      <c r="CZ403" s="129"/>
      <c r="DA403" s="129"/>
      <c r="DB403" s="129"/>
      <c r="DC403" s="129"/>
      <c r="DD403" s="129"/>
      <c r="DE403" s="129"/>
      <c r="DF403" s="129"/>
      <c r="DG403" s="129"/>
      <c r="DH403" s="129"/>
      <c r="DI403" s="129"/>
      <c r="DJ403" s="129"/>
      <c r="DK403" s="129"/>
      <c r="DL403" s="129"/>
      <c r="DM403" s="129"/>
      <c r="DN403" s="129"/>
      <c r="DO403" s="129"/>
      <c r="DP403" s="129"/>
      <c r="DQ403" s="129"/>
      <c r="DR403" s="129"/>
      <c r="DS403" s="129"/>
      <c r="DT403" s="129"/>
      <c r="DU403" s="129"/>
      <c r="DV403" s="129"/>
      <c r="DW403" s="129"/>
      <c r="DX403" s="129"/>
      <c r="DY403" s="129"/>
      <c r="DZ403" s="129"/>
      <c r="EA403" s="129"/>
      <c r="EB403" s="129"/>
      <c r="EC403" s="129"/>
      <c r="ED403" s="129"/>
      <c r="EE403" s="129"/>
      <c r="EF403" s="129"/>
      <c r="EG403" s="129"/>
      <c r="EH403" s="129"/>
      <c r="EI403" s="129"/>
      <c r="EJ403" s="129"/>
      <c r="EK403" s="129"/>
      <c r="EL403" s="129"/>
      <c r="EM403" s="129"/>
      <c r="EN403" s="129"/>
      <c r="EO403" s="129"/>
    </row>
    <row r="404" spans="1:145" s="5" customFormat="1" ht="13.6" customHeight="1" x14ac:dyDescent="0.3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  <c r="AC404" s="130"/>
      <c r="AD404" s="130"/>
      <c r="AE404" s="130"/>
      <c r="AF404" s="130"/>
      <c r="AG404" s="130"/>
      <c r="AH404" s="130"/>
      <c r="AI404" s="130"/>
      <c r="AJ404" s="130"/>
      <c r="AK404" s="130"/>
      <c r="AL404" s="130"/>
      <c r="AM404" s="130"/>
      <c r="AN404" s="130"/>
      <c r="AO404" s="130"/>
      <c r="AP404" s="130"/>
      <c r="AQ404" s="130"/>
      <c r="AR404" s="130"/>
      <c r="AS404" s="130"/>
      <c r="AT404" s="130"/>
      <c r="AU404" s="130"/>
      <c r="AV404" s="130"/>
      <c r="AW404" s="130"/>
      <c r="AX404" s="129"/>
      <c r="AY404" s="129"/>
      <c r="AZ404" s="129"/>
      <c r="BA404" s="129"/>
      <c r="BB404" s="129"/>
      <c r="BC404" s="129"/>
      <c r="BD404" s="129"/>
      <c r="BE404" s="129"/>
      <c r="BF404" s="129"/>
      <c r="BG404" s="129"/>
      <c r="BH404" s="129"/>
      <c r="BI404" s="129"/>
      <c r="BJ404" s="129"/>
      <c r="BK404" s="129"/>
      <c r="BL404" s="129"/>
      <c r="BM404" s="129"/>
      <c r="BN404" s="129"/>
      <c r="BO404" s="129"/>
      <c r="BP404" s="129"/>
      <c r="BQ404" s="129"/>
      <c r="BR404" s="129"/>
      <c r="BS404" s="129"/>
      <c r="BT404" s="129"/>
      <c r="BU404" s="129"/>
      <c r="BV404" s="129"/>
      <c r="BW404" s="129"/>
      <c r="BX404" s="129"/>
      <c r="BY404" s="129"/>
      <c r="BZ404" s="129"/>
      <c r="CA404" s="129"/>
      <c r="CB404" s="129"/>
      <c r="CC404" s="129"/>
      <c r="CD404" s="129"/>
      <c r="CE404" s="129"/>
      <c r="CF404" s="129"/>
      <c r="CG404" s="129"/>
      <c r="CH404" s="129"/>
      <c r="CI404" s="129"/>
      <c r="CJ404" s="129"/>
      <c r="CK404" s="129"/>
      <c r="CL404" s="129"/>
      <c r="CM404" s="129"/>
      <c r="CN404" s="129"/>
      <c r="CO404" s="129"/>
      <c r="CP404" s="129"/>
      <c r="CQ404" s="129"/>
      <c r="CR404" s="129"/>
      <c r="CS404" s="129"/>
      <c r="CT404" s="129"/>
      <c r="CU404" s="129"/>
      <c r="CV404" s="129"/>
      <c r="CW404" s="129"/>
      <c r="CX404" s="129"/>
      <c r="CY404" s="129"/>
      <c r="CZ404" s="129"/>
      <c r="DA404" s="129"/>
      <c r="DB404" s="129"/>
      <c r="DC404" s="129"/>
      <c r="DD404" s="129"/>
      <c r="DE404" s="129"/>
      <c r="DF404" s="129"/>
      <c r="DG404" s="129"/>
      <c r="DH404" s="129"/>
      <c r="DI404" s="129"/>
      <c r="DJ404" s="129"/>
      <c r="DK404" s="129"/>
      <c r="DL404" s="129"/>
      <c r="DM404" s="129"/>
      <c r="DN404" s="129"/>
      <c r="DO404" s="129"/>
      <c r="DP404" s="129"/>
      <c r="DQ404" s="129"/>
      <c r="DR404" s="129"/>
      <c r="DS404" s="129"/>
      <c r="DT404" s="129"/>
      <c r="DU404" s="129"/>
      <c r="DV404" s="129"/>
      <c r="DW404" s="129"/>
      <c r="DX404" s="129"/>
      <c r="DY404" s="129"/>
      <c r="DZ404" s="129"/>
      <c r="EA404" s="129"/>
      <c r="EB404" s="129"/>
      <c r="EC404" s="129"/>
      <c r="ED404" s="129"/>
      <c r="EE404" s="129"/>
      <c r="EF404" s="129"/>
      <c r="EG404" s="129"/>
      <c r="EH404" s="129"/>
      <c r="EI404" s="129"/>
      <c r="EJ404" s="129"/>
      <c r="EK404" s="129"/>
      <c r="EL404" s="129"/>
      <c r="EM404" s="129"/>
      <c r="EN404" s="129"/>
      <c r="EO404" s="129"/>
    </row>
    <row r="405" spans="1:145" s="5" customFormat="1" ht="13.6" customHeight="1" x14ac:dyDescent="0.3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  <c r="AC405" s="130"/>
      <c r="AD405" s="130"/>
      <c r="AE405" s="130"/>
      <c r="AF405" s="130"/>
      <c r="AG405" s="130"/>
      <c r="AH405" s="130"/>
      <c r="AI405" s="130"/>
      <c r="AJ405" s="130"/>
      <c r="AK405" s="130"/>
      <c r="AL405" s="130"/>
      <c r="AM405" s="130"/>
      <c r="AN405" s="130"/>
      <c r="AO405" s="130"/>
      <c r="AP405" s="130"/>
      <c r="AQ405" s="130"/>
      <c r="AR405" s="130"/>
      <c r="AS405" s="130"/>
      <c r="AT405" s="130"/>
      <c r="AU405" s="130"/>
      <c r="AV405" s="130"/>
      <c r="AW405" s="130"/>
      <c r="AX405" s="129"/>
      <c r="AY405" s="129"/>
      <c r="AZ405" s="129"/>
      <c r="BA405" s="129"/>
      <c r="BB405" s="129"/>
      <c r="BC405" s="129"/>
      <c r="BD405" s="129"/>
      <c r="BE405" s="129"/>
      <c r="BF405" s="129"/>
      <c r="BG405" s="129"/>
      <c r="BH405" s="129"/>
      <c r="BI405" s="129"/>
      <c r="BJ405" s="129"/>
      <c r="BK405" s="129"/>
      <c r="BL405" s="129"/>
      <c r="BM405" s="129"/>
      <c r="BN405" s="129"/>
      <c r="BO405" s="129"/>
      <c r="BP405" s="129"/>
      <c r="BQ405" s="129"/>
      <c r="BR405" s="129"/>
      <c r="BS405" s="129"/>
      <c r="BT405" s="129"/>
      <c r="BU405" s="129"/>
      <c r="BV405" s="129"/>
      <c r="BW405" s="129"/>
      <c r="BX405" s="129"/>
      <c r="BY405" s="129"/>
      <c r="BZ405" s="129"/>
      <c r="CA405" s="129"/>
      <c r="CB405" s="129"/>
      <c r="CC405" s="129"/>
      <c r="CD405" s="129"/>
      <c r="CE405" s="129"/>
      <c r="CF405" s="129"/>
      <c r="CG405" s="129"/>
      <c r="CH405" s="129"/>
      <c r="CI405" s="129"/>
      <c r="CJ405" s="129"/>
      <c r="CK405" s="129"/>
      <c r="CL405" s="129"/>
      <c r="CM405" s="129"/>
      <c r="CN405" s="129"/>
      <c r="CO405" s="129"/>
      <c r="CP405" s="129"/>
      <c r="CQ405" s="129"/>
      <c r="CR405" s="129"/>
      <c r="CS405" s="129"/>
      <c r="CT405" s="129"/>
      <c r="CU405" s="129"/>
      <c r="CV405" s="129"/>
      <c r="CW405" s="129"/>
      <c r="CX405" s="129"/>
      <c r="CY405" s="129"/>
      <c r="CZ405" s="129"/>
      <c r="DA405" s="129"/>
      <c r="DB405" s="129"/>
      <c r="DC405" s="129"/>
      <c r="DD405" s="129"/>
      <c r="DE405" s="129"/>
      <c r="DF405" s="129"/>
      <c r="DG405" s="129"/>
      <c r="DH405" s="129"/>
      <c r="DI405" s="129"/>
      <c r="DJ405" s="129"/>
      <c r="DK405" s="129"/>
      <c r="DL405" s="129"/>
      <c r="DM405" s="129"/>
      <c r="DN405" s="129"/>
      <c r="DO405" s="129"/>
      <c r="DP405" s="129"/>
      <c r="DQ405" s="129"/>
      <c r="DR405" s="129"/>
      <c r="DS405" s="129"/>
      <c r="DT405" s="129"/>
      <c r="DU405" s="129"/>
      <c r="DV405" s="129"/>
      <c r="DW405" s="129"/>
      <c r="DX405" s="129"/>
      <c r="DY405" s="129"/>
      <c r="DZ405" s="129"/>
      <c r="EA405" s="129"/>
      <c r="EB405" s="129"/>
      <c r="EC405" s="129"/>
      <c r="ED405" s="129"/>
      <c r="EE405" s="129"/>
      <c r="EF405" s="129"/>
      <c r="EG405" s="129"/>
      <c r="EH405" s="129"/>
      <c r="EI405" s="129"/>
      <c r="EJ405" s="129"/>
      <c r="EK405" s="129"/>
      <c r="EL405" s="129"/>
      <c r="EM405" s="129"/>
      <c r="EN405" s="129"/>
      <c r="EO405" s="129"/>
    </row>
    <row r="406" spans="1:145" s="5" customFormat="1" ht="13.6" customHeight="1" x14ac:dyDescent="0.3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  <c r="AC406" s="130"/>
      <c r="AD406" s="130"/>
      <c r="AE406" s="130"/>
      <c r="AF406" s="130"/>
      <c r="AG406" s="130"/>
      <c r="AH406" s="130"/>
      <c r="AI406" s="130"/>
      <c r="AJ406" s="130"/>
      <c r="AK406" s="130"/>
      <c r="AL406" s="130"/>
      <c r="AM406" s="130"/>
      <c r="AN406" s="130"/>
      <c r="AO406" s="130"/>
      <c r="AP406" s="130"/>
      <c r="AQ406" s="130"/>
      <c r="AR406" s="130"/>
      <c r="AS406" s="130"/>
      <c r="AT406" s="130"/>
      <c r="AU406" s="130"/>
      <c r="AV406" s="130"/>
      <c r="AW406" s="130"/>
      <c r="AX406" s="129"/>
      <c r="AY406" s="129"/>
      <c r="AZ406" s="129"/>
      <c r="BA406" s="129"/>
      <c r="BB406" s="129"/>
      <c r="BC406" s="129"/>
      <c r="BD406" s="129"/>
      <c r="BE406" s="129"/>
      <c r="BF406" s="129"/>
      <c r="BG406" s="129"/>
      <c r="BH406" s="129"/>
      <c r="BI406" s="129"/>
      <c r="BJ406" s="129"/>
      <c r="BK406" s="129"/>
      <c r="BL406" s="129"/>
      <c r="BM406" s="129"/>
      <c r="BN406" s="129"/>
      <c r="BO406" s="129"/>
      <c r="BP406" s="129"/>
      <c r="BQ406" s="129"/>
      <c r="BR406" s="129"/>
      <c r="BS406" s="129"/>
      <c r="BT406" s="129"/>
      <c r="BU406" s="129"/>
      <c r="BV406" s="129"/>
      <c r="BW406" s="129"/>
      <c r="BX406" s="129"/>
      <c r="BY406" s="129"/>
      <c r="BZ406" s="129"/>
      <c r="CA406" s="129"/>
      <c r="CB406" s="129"/>
      <c r="CC406" s="129"/>
      <c r="CD406" s="129"/>
      <c r="CE406" s="129"/>
      <c r="CF406" s="129"/>
      <c r="CG406" s="129"/>
      <c r="CH406" s="129"/>
      <c r="CI406" s="129"/>
      <c r="CJ406" s="129"/>
      <c r="CK406" s="129"/>
      <c r="CL406" s="129"/>
      <c r="CM406" s="129"/>
      <c r="CN406" s="129"/>
      <c r="CO406" s="129"/>
      <c r="CP406" s="129"/>
      <c r="CQ406" s="129"/>
      <c r="CR406" s="129"/>
      <c r="CS406" s="129"/>
      <c r="CT406" s="129"/>
      <c r="CU406" s="129"/>
      <c r="CV406" s="129"/>
      <c r="CW406" s="129"/>
      <c r="CX406" s="129"/>
      <c r="CY406" s="129"/>
      <c r="CZ406" s="129"/>
      <c r="DA406" s="129"/>
      <c r="DB406" s="129"/>
      <c r="DC406" s="129"/>
      <c r="DD406" s="129"/>
      <c r="DE406" s="129"/>
      <c r="DF406" s="129"/>
      <c r="DG406" s="129"/>
      <c r="DH406" s="129"/>
      <c r="DI406" s="129"/>
      <c r="DJ406" s="129"/>
      <c r="DK406" s="129"/>
      <c r="DL406" s="129"/>
      <c r="DM406" s="129"/>
      <c r="DN406" s="129"/>
      <c r="DO406" s="129"/>
      <c r="DP406" s="129"/>
      <c r="DQ406" s="129"/>
      <c r="DR406" s="129"/>
      <c r="DS406" s="129"/>
      <c r="DT406" s="129"/>
      <c r="DU406" s="129"/>
      <c r="DV406" s="129"/>
      <c r="DW406" s="129"/>
      <c r="DX406" s="129"/>
      <c r="DY406" s="129"/>
      <c r="DZ406" s="129"/>
      <c r="EA406" s="129"/>
      <c r="EB406" s="129"/>
      <c r="EC406" s="129"/>
      <c r="ED406" s="129"/>
      <c r="EE406" s="129"/>
      <c r="EF406" s="129"/>
      <c r="EG406" s="129"/>
      <c r="EH406" s="129"/>
      <c r="EI406" s="129"/>
      <c r="EJ406" s="129"/>
      <c r="EK406" s="129"/>
      <c r="EL406" s="129"/>
      <c r="EM406" s="129"/>
      <c r="EN406" s="129"/>
      <c r="EO406" s="129"/>
    </row>
    <row r="407" spans="1:145" s="5" customFormat="1" ht="13.6" customHeight="1" x14ac:dyDescent="0.3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  <c r="AC407" s="130"/>
      <c r="AD407" s="130"/>
      <c r="AE407" s="130"/>
      <c r="AF407" s="130"/>
      <c r="AG407" s="130"/>
      <c r="AH407" s="130"/>
      <c r="AI407" s="130"/>
      <c r="AJ407" s="130"/>
      <c r="AK407" s="130"/>
      <c r="AL407" s="130"/>
      <c r="AM407" s="130"/>
      <c r="AN407" s="130"/>
      <c r="AO407" s="130"/>
      <c r="AP407" s="130"/>
      <c r="AQ407" s="130"/>
      <c r="AR407" s="130"/>
      <c r="AS407" s="130"/>
      <c r="AT407" s="130"/>
      <c r="AU407" s="130"/>
      <c r="AV407" s="130"/>
      <c r="AW407" s="130"/>
      <c r="AX407" s="129"/>
      <c r="AY407" s="129"/>
      <c r="AZ407" s="129"/>
      <c r="BA407" s="129"/>
      <c r="BB407" s="129"/>
      <c r="BC407" s="129"/>
      <c r="BD407" s="129"/>
      <c r="BE407" s="129"/>
      <c r="BF407" s="129"/>
      <c r="BG407" s="129"/>
      <c r="BH407" s="129"/>
      <c r="BI407" s="129"/>
      <c r="BJ407" s="129"/>
      <c r="BK407" s="129"/>
      <c r="BL407" s="129"/>
      <c r="BM407" s="129"/>
      <c r="BN407" s="129"/>
      <c r="BO407" s="129"/>
      <c r="BP407" s="129"/>
      <c r="BQ407" s="129"/>
      <c r="BR407" s="129"/>
      <c r="BS407" s="129"/>
      <c r="BT407" s="129"/>
      <c r="BU407" s="129"/>
      <c r="BV407" s="129"/>
      <c r="BW407" s="129"/>
      <c r="BX407" s="129"/>
      <c r="BY407" s="129"/>
      <c r="BZ407" s="129"/>
      <c r="CA407" s="129"/>
      <c r="CB407" s="129"/>
      <c r="CC407" s="129"/>
      <c r="CD407" s="129"/>
      <c r="CE407" s="129"/>
      <c r="CF407" s="129"/>
      <c r="CG407" s="129"/>
      <c r="CH407" s="129"/>
      <c r="CI407" s="129"/>
      <c r="CJ407" s="129"/>
      <c r="CK407" s="129"/>
      <c r="CL407" s="129"/>
      <c r="CM407" s="129"/>
      <c r="CN407" s="129"/>
      <c r="CO407" s="129"/>
      <c r="CP407" s="129"/>
      <c r="CQ407" s="129"/>
      <c r="CR407" s="129"/>
      <c r="CS407" s="129"/>
      <c r="CT407" s="129"/>
      <c r="CU407" s="129"/>
      <c r="CV407" s="129"/>
      <c r="CW407" s="129"/>
      <c r="CX407" s="129"/>
      <c r="CY407" s="129"/>
      <c r="CZ407" s="129"/>
      <c r="DA407" s="129"/>
      <c r="DB407" s="129"/>
      <c r="DC407" s="129"/>
      <c r="DD407" s="129"/>
      <c r="DE407" s="129"/>
      <c r="DF407" s="129"/>
      <c r="DG407" s="129"/>
      <c r="DH407" s="129"/>
      <c r="DI407" s="129"/>
      <c r="DJ407" s="129"/>
      <c r="DK407" s="129"/>
      <c r="DL407" s="129"/>
      <c r="DM407" s="129"/>
      <c r="DN407" s="129"/>
      <c r="DO407" s="129"/>
      <c r="DP407" s="129"/>
      <c r="DQ407" s="129"/>
      <c r="DR407" s="129"/>
      <c r="DS407" s="129"/>
      <c r="DT407" s="129"/>
      <c r="DU407" s="129"/>
      <c r="DV407" s="129"/>
      <c r="DW407" s="129"/>
      <c r="DX407" s="129"/>
      <c r="DY407" s="129"/>
      <c r="DZ407" s="129"/>
      <c r="EA407" s="129"/>
      <c r="EB407" s="129"/>
      <c r="EC407" s="129"/>
      <c r="ED407" s="129"/>
      <c r="EE407" s="129"/>
      <c r="EF407" s="129"/>
      <c r="EG407" s="129"/>
      <c r="EH407" s="129"/>
      <c r="EI407" s="129"/>
      <c r="EJ407" s="129"/>
      <c r="EK407" s="129"/>
      <c r="EL407" s="129"/>
      <c r="EM407" s="129"/>
      <c r="EN407" s="129"/>
      <c r="EO407" s="129"/>
    </row>
    <row r="408" spans="1:145" s="5" customFormat="1" ht="13.6" customHeight="1" x14ac:dyDescent="0.3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  <c r="AC408" s="130"/>
      <c r="AD408" s="130"/>
      <c r="AE408" s="130"/>
      <c r="AF408" s="130"/>
      <c r="AG408" s="130"/>
      <c r="AH408" s="130"/>
      <c r="AI408" s="130"/>
      <c r="AJ408" s="130"/>
      <c r="AK408" s="130"/>
      <c r="AL408" s="130"/>
      <c r="AM408" s="130"/>
      <c r="AN408" s="130"/>
      <c r="AO408" s="130"/>
      <c r="AP408" s="130"/>
      <c r="AQ408" s="130"/>
      <c r="AR408" s="130"/>
      <c r="AS408" s="130"/>
      <c r="AT408" s="130"/>
      <c r="AU408" s="130"/>
      <c r="AV408" s="130"/>
      <c r="AW408" s="130"/>
      <c r="AX408" s="129"/>
      <c r="AY408" s="129"/>
      <c r="AZ408" s="129"/>
      <c r="BA408" s="129"/>
      <c r="BB408" s="129"/>
      <c r="BC408" s="129"/>
      <c r="BD408" s="129"/>
      <c r="BE408" s="129"/>
      <c r="BF408" s="129"/>
      <c r="BG408" s="129"/>
      <c r="BH408" s="129"/>
      <c r="BI408" s="129"/>
      <c r="BJ408" s="129"/>
      <c r="BK408" s="129"/>
      <c r="BL408" s="129"/>
      <c r="BM408" s="129"/>
      <c r="BN408" s="129"/>
      <c r="BO408" s="129"/>
      <c r="BP408" s="129"/>
      <c r="BQ408" s="129"/>
      <c r="BR408" s="129"/>
      <c r="BS408" s="129"/>
      <c r="BT408" s="129"/>
      <c r="BU408" s="129"/>
      <c r="BV408" s="129"/>
      <c r="BW408" s="129"/>
      <c r="BX408" s="129"/>
      <c r="BY408" s="129"/>
      <c r="BZ408" s="129"/>
      <c r="CA408" s="129"/>
      <c r="CB408" s="129"/>
      <c r="CC408" s="129"/>
      <c r="CD408" s="129"/>
      <c r="CE408" s="129"/>
      <c r="CF408" s="129"/>
      <c r="CG408" s="129"/>
      <c r="CH408" s="129"/>
      <c r="CI408" s="129"/>
      <c r="CJ408" s="129"/>
      <c r="CK408" s="129"/>
      <c r="CL408" s="129"/>
      <c r="CM408" s="129"/>
      <c r="CN408" s="129"/>
      <c r="CO408" s="129"/>
      <c r="CP408" s="129"/>
      <c r="CQ408" s="129"/>
      <c r="CR408" s="129"/>
      <c r="CS408" s="129"/>
      <c r="CT408" s="129"/>
      <c r="CU408" s="129"/>
      <c r="CV408" s="129"/>
      <c r="CW408" s="129"/>
      <c r="CX408" s="129"/>
      <c r="CY408" s="129"/>
      <c r="CZ408" s="129"/>
      <c r="DA408" s="129"/>
      <c r="DB408" s="129"/>
      <c r="DC408" s="129"/>
      <c r="DD408" s="129"/>
      <c r="DE408" s="129"/>
      <c r="DF408" s="129"/>
      <c r="DG408" s="129"/>
      <c r="DH408" s="129"/>
      <c r="DI408" s="129"/>
      <c r="DJ408" s="129"/>
      <c r="DK408" s="129"/>
      <c r="DL408" s="129"/>
      <c r="DM408" s="129"/>
      <c r="DN408" s="129"/>
      <c r="DO408" s="129"/>
      <c r="DP408" s="129"/>
      <c r="DQ408" s="129"/>
      <c r="DR408" s="129"/>
      <c r="DS408" s="129"/>
      <c r="DT408" s="129"/>
      <c r="DU408" s="129"/>
      <c r="DV408" s="129"/>
      <c r="DW408" s="129"/>
      <c r="DX408" s="129"/>
      <c r="DY408" s="129"/>
      <c r="DZ408" s="129"/>
      <c r="EA408" s="129"/>
      <c r="EB408" s="129"/>
      <c r="EC408" s="129"/>
      <c r="ED408" s="129"/>
      <c r="EE408" s="129"/>
      <c r="EF408" s="129"/>
      <c r="EG408" s="129"/>
      <c r="EH408" s="129"/>
      <c r="EI408" s="129"/>
      <c r="EJ408" s="129"/>
      <c r="EK408" s="129"/>
      <c r="EL408" s="129"/>
      <c r="EM408" s="129"/>
      <c r="EN408" s="129"/>
      <c r="EO408" s="129"/>
    </row>
    <row r="409" spans="1:145" s="5" customFormat="1" ht="13.6" customHeight="1" x14ac:dyDescent="0.3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  <c r="AC409" s="130"/>
      <c r="AD409" s="130"/>
      <c r="AE409" s="130"/>
      <c r="AF409" s="130"/>
      <c r="AG409" s="130"/>
      <c r="AH409" s="130"/>
      <c r="AI409" s="130"/>
      <c r="AJ409" s="130"/>
      <c r="AK409" s="130"/>
      <c r="AL409" s="130"/>
      <c r="AM409" s="130"/>
      <c r="AN409" s="130"/>
      <c r="AO409" s="130"/>
      <c r="AP409" s="130"/>
      <c r="AQ409" s="130"/>
      <c r="AR409" s="130"/>
      <c r="AS409" s="130"/>
      <c r="AT409" s="130"/>
      <c r="AU409" s="130"/>
      <c r="AV409" s="130"/>
      <c r="AW409" s="130"/>
      <c r="AX409" s="129"/>
      <c r="AY409" s="129"/>
      <c r="AZ409" s="129"/>
      <c r="BA409" s="129"/>
      <c r="BB409" s="129"/>
      <c r="BC409" s="129"/>
      <c r="BD409" s="129"/>
      <c r="BE409" s="129"/>
      <c r="BF409" s="129"/>
      <c r="BG409" s="129"/>
      <c r="BH409" s="129"/>
      <c r="BI409" s="129"/>
      <c r="BJ409" s="129"/>
      <c r="BK409" s="129"/>
      <c r="BL409" s="129"/>
      <c r="BM409" s="129"/>
      <c r="BN409" s="129"/>
      <c r="BO409" s="129"/>
      <c r="BP409" s="129"/>
      <c r="BQ409" s="129"/>
      <c r="BR409" s="129"/>
      <c r="BS409" s="129"/>
      <c r="BT409" s="129"/>
      <c r="BU409" s="129"/>
      <c r="BV409" s="129"/>
      <c r="BW409" s="129"/>
      <c r="BX409" s="129"/>
      <c r="BY409" s="129"/>
      <c r="BZ409" s="129"/>
      <c r="CA409" s="129"/>
      <c r="CB409" s="129"/>
      <c r="CC409" s="129"/>
      <c r="CD409" s="129"/>
      <c r="CE409" s="129"/>
      <c r="CF409" s="129"/>
      <c r="CG409" s="129"/>
      <c r="CH409" s="129"/>
      <c r="CI409" s="129"/>
      <c r="CJ409" s="129"/>
      <c r="CK409" s="129"/>
      <c r="CL409" s="129"/>
      <c r="CM409" s="129"/>
      <c r="CN409" s="129"/>
      <c r="CO409" s="129"/>
      <c r="CP409" s="129"/>
      <c r="CQ409" s="129"/>
      <c r="CR409" s="129"/>
      <c r="CS409" s="129"/>
      <c r="CT409" s="129"/>
      <c r="CU409" s="129"/>
      <c r="CV409" s="129"/>
      <c r="CW409" s="129"/>
      <c r="CX409" s="129"/>
      <c r="CY409" s="129"/>
      <c r="CZ409" s="129"/>
      <c r="DA409" s="129"/>
      <c r="DB409" s="129"/>
      <c r="DC409" s="129"/>
      <c r="DD409" s="129"/>
      <c r="DE409" s="129"/>
      <c r="DF409" s="129"/>
      <c r="DG409" s="129"/>
      <c r="DH409" s="129"/>
      <c r="DI409" s="129"/>
      <c r="DJ409" s="129"/>
      <c r="DK409" s="129"/>
      <c r="DL409" s="129"/>
      <c r="DM409" s="129"/>
      <c r="DN409" s="129"/>
      <c r="DO409" s="129"/>
      <c r="DP409" s="129"/>
      <c r="DQ409" s="129"/>
      <c r="DR409" s="129"/>
      <c r="DS409" s="129"/>
      <c r="DT409" s="129"/>
      <c r="DU409" s="129"/>
      <c r="DV409" s="129"/>
      <c r="DW409" s="129"/>
      <c r="DX409" s="129"/>
      <c r="DY409" s="129"/>
      <c r="DZ409" s="129"/>
      <c r="EA409" s="129"/>
      <c r="EB409" s="129"/>
      <c r="EC409" s="129"/>
      <c r="ED409" s="129"/>
      <c r="EE409" s="129"/>
      <c r="EF409" s="129"/>
      <c r="EG409" s="129"/>
      <c r="EH409" s="129"/>
      <c r="EI409" s="129"/>
      <c r="EJ409" s="129"/>
      <c r="EK409" s="129"/>
      <c r="EL409" s="129"/>
      <c r="EM409" s="129"/>
      <c r="EN409" s="129"/>
      <c r="EO409" s="129"/>
    </row>
    <row r="410" spans="1:145" s="5" customFormat="1" ht="13.6" customHeight="1" x14ac:dyDescent="0.3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  <c r="AC410" s="130"/>
      <c r="AD410" s="130"/>
      <c r="AE410" s="130"/>
      <c r="AF410" s="130"/>
      <c r="AG410" s="130"/>
      <c r="AH410" s="130"/>
      <c r="AI410" s="130"/>
      <c r="AJ410" s="130"/>
      <c r="AK410" s="130"/>
      <c r="AL410" s="130"/>
      <c r="AM410" s="130"/>
      <c r="AN410" s="130"/>
      <c r="AO410" s="130"/>
      <c r="AP410" s="130"/>
      <c r="AQ410" s="130"/>
      <c r="AR410" s="130"/>
      <c r="AS410" s="130"/>
      <c r="AT410" s="130"/>
      <c r="AU410" s="130"/>
      <c r="AV410" s="130"/>
      <c r="AW410" s="130"/>
      <c r="AX410" s="129"/>
      <c r="AY410" s="129"/>
      <c r="AZ410" s="129"/>
      <c r="BA410" s="129"/>
      <c r="BB410" s="129"/>
      <c r="BC410" s="129"/>
      <c r="BD410" s="129"/>
      <c r="BE410" s="129"/>
      <c r="BF410" s="129"/>
      <c r="BG410" s="129"/>
      <c r="BH410" s="129"/>
      <c r="BI410" s="129"/>
      <c r="BJ410" s="129"/>
      <c r="BK410" s="129"/>
      <c r="BL410" s="129"/>
      <c r="BM410" s="129"/>
      <c r="BN410" s="129"/>
      <c r="BO410" s="129"/>
      <c r="BP410" s="129"/>
      <c r="BQ410" s="129"/>
      <c r="BR410" s="129"/>
      <c r="BS410" s="129"/>
      <c r="BT410" s="129"/>
      <c r="BU410" s="129"/>
      <c r="BV410" s="129"/>
      <c r="BW410" s="129"/>
      <c r="BX410" s="129"/>
      <c r="BY410" s="129"/>
      <c r="BZ410" s="129"/>
      <c r="CA410" s="129"/>
      <c r="CB410" s="129"/>
      <c r="CC410" s="129"/>
      <c r="CD410" s="129"/>
      <c r="CE410" s="129"/>
      <c r="CF410" s="129"/>
      <c r="CG410" s="129"/>
      <c r="CH410" s="129"/>
      <c r="CI410" s="129"/>
      <c r="CJ410" s="129"/>
      <c r="CK410" s="129"/>
      <c r="CL410" s="129"/>
      <c r="CM410" s="129"/>
      <c r="CN410" s="129"/>
      <c r="CO410" s="129"/>
      <c r="CP410" s="129"/>
      <c r="CQ410" s="129"/>
      <c r="CR410" s="129"/>
      <c r="CS410" s="129"/>
      <c r="CT410" s="129"/>
      <c r="CU410" s="129"/>
      <c r="CV410" s="129"/>
      <c r="CW410" s="129"/>
      <c r="CX410" s="129"/>
      <c r="CY410" s="129"/>
      <c r="CZ410" s="129"/>
      <c r="DA410" s="129"/>
      <c r="DB410" s="129"/>
      <c r="DC410" s="129"/>
      <c r="DD410" s="129"/>
      <c r="DE410" s="129"/>
      <c r="DF410" s="129"/>
      <c r="DG410" s="129"/>
      <c r="DH410" s="129"/>
      <c r="DI410" s="129"/>
      <c r="DJ410" s="129"/>
      <c r="DK410" s="129"/>
      <c r="DL410" s="129"/>
      <c r="DM410" s="129"/>
      <c r="DN410" s="129"/>
      <c r="DO410" s="129"/>
      <c r="DP410" s="129"/>
      <c r="DQ410" s="129"/>
      <c r="DR410" s="129"/>
      <c r="DS410" s="129"/>
      <c r="DT410" s="129"/>
      <c r="DU410" s="129"/>
      <c r="DV410" s="129"/>
      <c r="DW410" s="129"/>
      <c r="DX410" s="129"/>
      <c r="DY410" s="129"/>
      <c r="DZ410" s="129"/>
      <c r="EA410" s="129"/>
      <c r="EB410" s="129"/>
      <c r="EC410" s="129"/>
      <c r="ED410" s="129"/>
      <c r="EE410" s="129"/>
      <c r="EF410" s="129"/>
      <c r="EG410" s="129"/>
      <c r="EH410" s="129"/>
      <c r="EI410" s="129"/>
      <c r="EJ410" s="129"/>
      <c r="EK410" s="129"/>
      <c r="EL410" s="129"/>
      <c r="EM410" s="129"/>
      <c r="EN410" s="129"/>
      <c r="EO410" s="129"/>
    </row>
    <row r="411" spans="1:145" s="5" customFormat="1" ht="13.6" customHeight="1" x14ac:dyDescent="0.3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  <c r="AC411" s="130"/>
      <c r="AD411" s="130"/>
      <c r="AE411" s="130"/>
      <c r="AF411" s="130"/>
      <c r="AG411" s="130"/>
      <c r="AH411" s="130"/>
      <c r="AI411" s="130"/>
      <c r="AJ411" s="130"/>
      <c r="AK411" s="130"/>
      <c r="AL411" s="130"/>
      <c r="AM411" s="130"/>
      <c r="AN411" s="130"/>
      <c r="AO411" s="130"/>
      <c r="AP411" s="130"/>
      <c r="AQ411" s="130"/>
      <c r="AR411" s="130"/>
      <c r="AS411" s="130"/>
      <c r="AT411" s="130"/>
      <c r="AU411" s="130"/>
      <c r="AV411" s="130"/>
      <c r="AW411" s="130"/>
      <c r="AX411" s="129"/>
      <c r="AY411" s="129"/>
      <c r="AZ411" s="129"/>
      <c r="BA411" s="129"/>
      <c r="BB411" s="129"/>
      <c r="BC411" s="129"/>
      <c r="BD411" s="129"/>
      <c r="BE411" s="129"/>
      <c r="BF411" s="129"/>
      <c r="BG411" s="129"/>
      <c r="BH411" s="129"/>
      <c r="BI411" s="129"/>
      <c r="BJ411" s="129"/>
      <c r="BK411" s="129"/>
      <c r="BL411" s="129"/>
      <c r="BM411" s="129"/>
      <c r="BN411" s="129"/>
      <c r="BO411" s="129"/>
      <c r="BP411" s="129"/>
      <c r="BQ411" s="129"/>
      <c r="BR411" s="129"/>
      <c r="BS411" s="129"/>
      <c r="BT411" s="129"/>
      <c r="BU411" s="129"/>
      <c r="BV411" s="129"/>
      <c r="BW411" s="129"/>
      <c r="BX411" s="129"/>
      <c r="BY411" s="129"/>
      <c r="BZ411" s="129"/>
      <c r="CA411" s="129"/>
      <c r="CB411" s="129"/>
      <c r="CC411" s="129"/>
      <c r="CD411" s="129"/>
      <c r="CE411" s="129"/>
      <c r="CF411" s="129"/>
      <c r="CG411" s="129"/>
      <c r="CH411" s="129"/>
      <c r="CI411" s="129"/>
      <c r="CJ411" s="129"/>
      <c r="CK411" s="129"/>
      <c r="CL411" s="129"/>
      <c r="CM411" s="129"/>
      <c r="CN411" s="129"/>
      <c r="CO411" s="129"/>
      <c r="CP411" s="129"/>
      <c r="CQ411" s="129"/>
      <c r="CR411" s="129"/>
      <c r="CS411" s="129"/>
      <c r="CT411" s="129"/>
      <c r="CU411" s="129"/>
      <c r="CV411" s="129"/>
      <c r="CW411" s="129"/>
      <c r="CX411" s="129"/>
      <c r="CY411" s="129"/>
      <c r="CZ411" s="129"/>
      <c r="DA411" s="129"/>
      <c r="DB411" s="129"/>
      <c r="DC411" s="129"/>
      <c r="DD411" s="129"/>
      <c r="DE411" s="129"/>
      <c r="DF411" s="129"/>
      <c r="DG411" s="129"/>
      <c r="DH411" s="129"/>
      <c r="DI411" s="129"/>
      <c r="DJ411" s="129"/>
      <c r="DK411" s="129"/>
      <c r="DL411" s="129"/>
      <c r="DM411" s="129"/>
      <c r="DN411" s="129"/>
      <c r="DO411" s="129"/>
      <c r="DP411" s="129"/>
      <c r="DQ411" s="129"/>
      <c r="DR411" s="129"/>
      <c r="DS411" s="129"/>
      <c r="DT411" s="129"/>
      <c r="DU411" s="129"/>
      <c r="DV411" s="129"/>
      <c r="DW411" s="129"/>
      <c r="DX411" s="129"/>
      <c r="DY411" s="129"/>
      <c r="DZ411" s="129"/>
      <c r="EA411" s="129"/>
      <c r="EB411" s="129"/>
      <c r="EC411" s="129"/>
      <c r="ED411" s="129"/>
      <c r="EE411" s="129"/>
      <c r="EF411" s="129"/>
      <c r="EG411" s="129"/>
      <c r="EH411" s="129"/>
      <c r="EI411" s="129"/>
      <c r="EJ411" s="129"/>
      <c r="EK411" s="129"/>
      <c r="EL411" s="129"/>
      <c r="EM411" s="129"/>
      <c r="EN411" s="129"/>
      <c r="EO411" s="129"/>
    </row>
    <row r="412" spans="1:145" s="5" customFormat="1" ht="145.5" customHeight="1" x14ac:dyDescent="0.3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  <c r="AC412" s="130"/>
      <c r="AD412" s="130"/>
      <c r="AE412" s="130"/>
      <c r="AF412" s="130"/>
      <c r="AG412" s="130"/>
      <c r="AH412" s="130"/>
      <c r="AI412" s="130"/>
      <c r="AJ412" s="130"/>
      <c r="AK412" s="130"/>
      <c r="AL412" s="130"/>
      <c r="AM412" s="130"/>
      <c r="AN412" s="130"/>
      <c r="AO412" s="130"/>
      <c r="AP412" s="130"/>
      <c r="AQ412" s="130"/>
      <c r="AR412" s="130"/>
      <c r="AS412" s="130"/>
      <c r="AT412" s="130"/>
      <c r="AU412" s="130"/>
      <c r="AV412" s="130"/>
      <c r="AW412" s="130"/>
      <c r="AX412" s="129"/>
      <c r="AY412" s="129"/>
      <c r="AZ412" s="129"/>
      <c r="BA412" s="129"/>
      <c r="BB412" s="129"/>
      <c r="BC412" s="129"/>
      <c r="BD412" s="129"/>
      <c r="BE412" s="129"/>
      <c r="BF412" s="129"/>
      <c r="BG412" s="129"/>
      <c r="BH412" s="129"/>
      <c r="BI412" s="129"/>
      <c r="BJ412" s="129"/>
      <c r="BK412" s="129"/>
      <c r="BL412" s="129"/>
      <c r="BM412" s="129"/>
      <c r="BN412" s="129"/>
      <c r="BO412" s="129"/>
      <c r="BP412" s="129"/>
      <c r="BQ412" s="129"/>
      <c r="BR412" s="129"/>
      <c r="BS412" s="129"/>
      <c r="BT412" s="129"/>
      <c r="BU412" s="129"/>
      <c r="BV412" s="129"/>
      <c r="BW412" s="129"/>
      <c r="BX412" s="129"/>
      <c r="BY412" s="129"/>
      <c r="BZ412" s="129"/>
      <c r="CA412" s="129"/>
      <c r="CB412" s="129"/>
      <c r="CC412" s="129"/>
      <c r="CD412" s="129"/>
      <c r="CE412" s="129"/>
      <c r="CF412" s="129"/>
      <c r="CG412" s="129"/>
      <c r="CH412" s="129"/>
      <c r="CI412" s="129"/>
      <c r="CJ412" s="129"/>
      <c r="CK412" s="129"/>
      <c r="CL412" s="129"/>
      <c r="CM412" s="129"/>
      <c r="CN412" s="129"/>
      <c r="CO412" s="129"/>
      <c r="CP412" s="129"/>
      <c r="CQ412" s="129"/>
      <c r="CR412" s="129"/>
      <c r="CS412" s="129"/>
      <c r="CT412" s="129"/>
      <c r="CU412" s="129"/>
      <c r="CV412" s="129"/>
      <c r="CW412" s="129"/>
      <c r="CX412" s="129"/>
      <c r="CY412" s="129"/>
      <c r="CZ412" s="129"/>
      <c r="DA412" s="129"/>
      <c r="DB412" s="129"/>
      <c r="DC412" s="129"/>
      <c r="DD412" s="129"/>
      <c r="DE412" s="129"/>
      <c r="DF412" s="129"/>
      <c r="DG412" s="129"/>
      <c r="DH412" s="129"/>
      <c r="DI412" s="129"/>
      <c r="DJ412" s="129"/>
      <c r="DK412" s="129"/>
      <c r="DL412" s="129"/>
      <c r="DM412" s="129"/>
      <c r="DN412" s="129"/>
      <c r="DO412" s="129"/>
      <c r="DP412" s="129"/>
      <c r="DQ412" s="129"/>
      <c r="DR412" s="129"/>
      <c r="DS412" s="129"/>
      <c r="DT412" s="129"/>
      <c r="DU412" s="129"/>
      <c r="DV412" s="129"/>
      <c r="DW412" s="129"/>
      <c r="DX412" s="129"/>
      <c r="DY412" s="129"/>
      <c r="DZ412" s="129"/>
      <c r="EA412" s="129"/>
      <c r="EB412" s="129"/>
      <c r="EC412" s="129"/>
      <c r="ED412" s="129"/>
      <c r="EE412" s="129"/>
      <c r="EF412" s="129"/>
      <c r="EG412" s="129"/>
      <c r="EH412" s="129"/>
      <c r="EI412" s="129"/>
      <c r="EJ412" s="129"/>
      <c r="EK412" s="129"/>
      <c r="EL412" s="129"/>
      <c r="EM412" s="129"/>
      <c r="EN412" s="129"/>
      <c r="EO412" s="129"/>
    </row>
    <row r="413" spans="1:145" s="5" customFormat="1" ht="13.6" customHeight="1" x14ac:dyDescent="0.3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  <c r="AC413" s="130"/>
      <c r="AD413" s="130"/>
      <c r="AE413" s="130"/>
      <c r="AF413" s="130"/>
      <c r="AG413" s="130"/>
      <c r="AH413" s="130"/>
      <c r="AI413" s="130"/>
      <c r="AJ413" s="130"/>
      <c r="AK413" s="130"/>
      <c r="AL413" s="130"/>
      <c r="AM413" s="130"/>
      <c r="AN413" s="130"/>
      <c r="AO413" s="130"/>
      <c r="AP413" s="130"/>
      <c r="AQ413" s="130"/>
      <c r="AR413" s="130"/>
      <c r="AS413" s="130"/>
      <c r="AT413" s="130"/>
      <c r="AU413" s="130"/>
      <c r="AV413" s="130"/>
      <c r="AW413" s="130"/>
      <c r="AX413" s="130"/>
      <c r="AY413" s="130"/>
      <c r="AZ413" s="130"/>
      <c r="BA413" s="130"/>
    </row>
    <row r="414" spans="1:145" s="5" customFormat="1" ht="13.6" customHeight="1" x14ac:dyDescent="0.3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  <c r="AS414" s="130"/>
      <c r="AT414" s="130"/>
      <c r="AU414" s="130"/>
      <c r="AV414" s="130"/>
      <c r="AW414" s="130"/>
      <c r="AX414" s="130"/>
      <c r="AY414" s="130"/>
      <c r="AZ414" s="130"/>
      <c r="BA414" s="130"/>
    </row>
    <row r="415" spans="1:145" s="5" customFormat="1" ht="13.6" customHeight="1" x14ac:dyDescent="0.3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  <c r="AC415" s="130"/>
      <c r="AD415" s="130"/>
      <c r="AE415" s="130"/>
      <c r="AF415" s="130"/>
      <c r="AG415" s="130"/>
      <c r="AH415" s="130"/>
      <c r="AI415" s="130"/>
      <c r="AJ415" s="130"/>
      <c r="AK415" s="130"/>
      <c r="AL415" s="130"/>
      <c r="AM415" s="130"/>
      <c r="AN415" s="130"/>
      <c r="AO415" s="130"/>
      <c r="AP415" s="130"/>
      <c r="AQ415" s="130"/>
      <c r="AR415" s="130"/>
      <c r="AS415" s="130"/>
      <c r="AT415" s="130"/>
      <c r="AU415" s="130"/>
      <c r="AV415" s="130"/>
      <c r="AW415" s="130"/>
      <c r="AX415" s="130"/>
      <c r="AY415" s="130"/>
      <c r="AZ415" s="130"/>
      <c r="BA415" s="130"/>
    </row>
    <row r="416" spans="1:145" s="5" customFormat="1" ht="13.6" customHeight="1" x14ac:dyDescent="0.3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  <c r="AC416" s="130"/>
      <c r="AD416" s="130"/>
      <c r="AE416" s="130"/>
      <c r="AF416" s="130"/>
      <c r="AG416" s="130"/>
      <c r="AH416" s="130"/>
      <c r="AI416" s="130"/>
      <c r="AJ416" s="130"/>
      <c r="AK416" s="130"/>
      <c r="AL416" s="130"/>
      <c r="AM416" s="130"/>
      <c r="AN416" s="130"/>
      <c r="AO416" s="130"/>
      <c r="AP416" s="130"/>
      <c r="AQ416" s="130"/>
      <c r="AR416" s="130"/>
      <c r="AS416" s="130"/>
      <c r="AT416" s="130"/>
      <c r="AU416" s="130"/>
      <c r="AV416" s="130"/>
      <c r="AW416" s="130"/>
      <c r="AX416" s="130"/>
      <c r="AY416" s="130"/>
      <c r="AZ416" s="130"/>
      <c r="BA416" s="130"/>
    </row>
    <row r="417" spans="1:53" s="5" customFormat="1" ht="13.6" customHeight="1" x14ac:dyDescent="0.3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  <c r="AC417" s="130"/>
      <c r="AD417" s="130"/>
      <c r="AE417" s="130"/>
      <c r="AF417" s="130"/>
      <c r="AG417" s="130"/>
      <c r="AH417" s="130"/>
      <c r="AI417" s="130"/>
      <c r="AJ417" s="130"/>
      <c r="AK417" s="130"/>
      <c r="AL417" s="130"/>
      <c r="AM417" s="130"/>
      <c r="AN417" s="130"/>
      <c r="AO417" s="130"/>
      <c r="AP417" s="130"/>
      <c r="AQ417" s="130"/>
      <c r="AR417" s="130"/>
      <c r="AS417" s="130"/>
      <c r="AT417" s="130"/>
      <c r="AU417" s="130"/>
      <c r="AV417" s="130"/>
      <c r="AW417" s="130"/>
      <c r="AX417" s="130"/>
      <c r="AY417" s="130"/>
      <c r="AZ417" s="130"/>
      <c r="BA417" s="130"/>
    </row>
    <row r="418" spans="1:53" s="5" customFormat="1" ht="13.6" customHeight="1" x14ac:dyDescent="0.3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  <c r="AC418" s="130"/>
      <c r="AD418" s="130"/>
      <c r="AE418" s="130"/>
      <c r="AF418" s="130"/>
      <c r="AG418" s="130"/>
      <c r="AH418" s="130"/>
      <c r="AI418" s="130"/>
      <c r="AJ418" s="130"/>
      <c r="AK418" s="130"/>
      <c r="AL418" s="130"/>
      <c r="AM418" s="130"/>
      <c r="AN418" s="130"/>
      <c r="AO418" s="130"/>
      <c r="AP418" s="130"/>
      <c r="AQ418" s="130"/>
      <c r="AR418" s="130"/>
      <c r="AS418" s="130"/>
      <c r="AT418" s="130"/>
      <c r="AU418" s="130"/>
      <c r="AV418" s="130"/>
      <c r="AW418" s="130"/>
      <c r="AX418" s="130"/>
      <c r="AY418" s="130"/>
      <c r="AZ418" s="130"/>
      <c r="BA418" s="130"/>
    </row>
    <row r="419" spans="1:53" s="5" customFormat="1" ht="13.6" customHeight="1" x14ac:dyDescent="0.3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  <c r="AC419" s="130"/>
      <c r="AD419" s="130"/>
      <c r="AE419" s="130"/>
      <c r="AF419" s="130"/>
      <c r="AG419" s="130"/>
      <c r="AH419" s="130"/>
      <c r="AI419" s="130"/>
      <c r="AJ419" s="130"/>
      <c r="AK419" s="130"/>
      <c r="AL419" s="130"/>
      <c r="AM419" s="130"/>
      <c r="AN419" s="130"/>
      <c r="AO419" s="130"/>
      <c r="AP419" s="130"/>
      <c r="AQ419" s="130"/>
      <c r="AR419" s="130"/>
      <c r="AS419" s="130"/>
      <c r="AT419" s="130"/>
      <c r="AU419" s="130"/>
      <c r="AV419" s="130"/>
      <c r="AW419" s="130"/>
      <c r="AX419" s="130"/>
      <c r="AY419" s="130"/>
      <c r="AZ419" s="130"/>
      <c r="BA419" s="130"/>
    </row>
    <row r="420" spans="1:53" s="5" customFormat="1" ht="13.6" customHeight="1" x14ac:dyDescent="0.3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  <c r="AC420" s="130"/>
      <c r="AD420" s="130"/>
      <c r="AE420" s="130"/>
      <c r="AF420" s="130"/>
      <c r="AG420" s="130"/>
      <c r="AH420" s="130"/>
      <c r="AI420" s="130"/>
      <c r="AJ420" s="130"/>
      <c r="AK420" s="130"/>
      <c r="AL420" s="130"/>
      <c r="AM420" s="130"/>
      <c r="AN420" s="130"/>
      <c r="AO420" s="130"/>
      <c r="AP420" s="130"/>
      <c r="AQ420" s="130"/>
      <c r="AR420" s="130"/>
      <c r="AS420" s="130"/>
      <c r="AT420" s="130"/>
      <c r="AU420" s="130"/>
      <c r="AV420" s="130"/>
      <c r="AW420" s="130"/>
      <c r="AX420" s="130"/>
      <c r="AY420" s="130"/>
      <c r="AZ420" s="130"/>
      <c r="BA420" s="130"/>
    </row>
    <row r="421" spans="1:53" s="5" customFormat="1" ht="13.6" customHeight="1" x14ac:dyDescent="0.3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  <c r="AC421" s="130"/>
      <c r="AD421" s="130"/>
      <c r="AE421" s="130"/>
      <c r="AF421" s="130"/>
      <c r="AG421" s="130"/>
      <c r="AH421" s="130"/>
      <c r="AI421" s="130"/>
      <c r="AJ421" s="130"/>
      <c r="AK421" s="130"/>
      <c r="AL421" s="130"/>
      <c r="AM421" s="130"/>
      <c r="AN421" s="130"/>
      <c r="AO421" s="130"/>
      <c r="AP421" s="130"/>
      <c r="AQ421" s="130"/>
      <c r="AR421" s="130"/>
      <c r="AS421" s="130"/>
      <c r="AT421" s="130"/>
      <c r="AU421" s="130"/>
      <c r="AV421" s="130"/>
      <c r="AW421" s="130"/>
      <c r="AX421" s="130"/>
      <c r="AY421" s="130"/>
      <c r="AZ421" s="130"/>
      <c r="BA421" s="130"/>
    </row>
    <row r="422" spans="1:53" s="5" customFormat="1" ht="13.6" customHeight="1" x14ac:dyDescent="0.3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  <c r="AC422" s="130"/>
      <c r="AD422" s="130"/>
      <c r="AE422" s="130"/>
      <c r="AF422" s="130"/>
      <c r="AG422" s="130"/>
      <c r="AH422" s="130"/>
      <c r="AI422" s="130"/>
      <c r="AJ422" s="130"/>
      <c r="AK422" s="130"/>
      <c r="AL422" s="130"/>
      <c r="AM422" s="130"/>
      <c r="AN422" s="130"/>
      <c r="AO422" s="130"/>
      <c r="AP422" s="130"/>
      <c r="AQ422" s="130"/>
      <c r="AR422" s="130"/>
      <c r="AS422" s="130"/>
      <c r="AT422" s="130"/>
      <c r="AU422" s="130"/>
      <c r="AV422" s="130"/>
      <c r="AW422" s="130"/>
      <c r="AX422" s="130"/>
      <c r="AY422" s="130"/>
      <c r="AZ422" s="130"/>
      <c r="BA422" s="130"/>
    </row>
    <row r="423" spans="1:53" s="5" customFormat="1" ht="13.6" customHeight="1" x14ac:dyDescent="0.3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0"/>
      <c r="AD423" s="130"/>
      <c r="AE423" s="130"/>
      <c r="AF423" s="130"/>
      <c r="AG423" s="130"/>
      <c r="AH423" s="130"/>
      <c r="AI423" s="130"/>
      <c r="AJ423" s="130"/>
      <c r="AK423" s="130"/>
      <c r="AL423" s="130"/>
      <c r="AM423" s="130"/>
      <c r="AN423" s="130"/>
      <c r="AO423" s="130"/>
      <c r="AP423" s="130"/>
      <c r="AQ423" s="130"/>
      <c r="AR423" s="130"/>
      <c r="AS423" s="130"/>
      <c r="AT423" s="130"/>
      <c r="AU423" s="130"/>
      <c r="AV423" s="130"/>
      <c r="AW423" s="130"/>
      <c r="AX423" s="130"/>
      <c r="AY423" s="130"/>
      <c r="AZ423" s="130"/>
      <c r="BA423" s="130"/>
    </row>
    <row r="424" spans="1:53" s="5" customFormat="1" ht="146.30000000000001" customHeight="1" x14ac:dyDescent="0.3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0"/>
      <c r="AD424" s="130"/>
      <c r="AE424" s="130"/>
      <c r="AF424" s="130"/>
      <c r="AG424" s="130"/>
      <c r="AH424" s="130"/>
      <c r="AI424" s="130"/>
      <c r="AJ424" s="130"/>
      <c r="AK424" s="130"/>
      <c r="AL424" s="130"/>
      <c r="AM424" s="130"/>
      <c r="AN424" s="130"/>
      <c r="AO424" s="130"/>
      <c r="AP424" s="130"/>
      <c r="AQ424" s="130"/>
      <c r="AR424" s="130"/>
      <c r="AS424" s="130"/>
      <c r="AT424" s="130"/>
      <c r="AU424" s="130"/>
      <c r="AV424" s="130"/>
      <c r="AW424" s="130"/>
      <c r="AX424" s="130"/>
      <c r="AY424" s="130"/>
      <c r="AZ424" s="130"/>
      <c r="BA424" s="130"/>
    </row>
    <row r="425" spans="1:53" s="5" customFormat="1" ht="20.95" customHeight="1" x14ac:dyDescent="0.3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  <c r="AC425" s="130"/>
      <c r="AD425" s="130"/>
      <c r="AE425" s="130"/>
      <c r="AF425" s="130"/>
      <c r="AG425" s="130"/>
      <c r="AH425" s="130"/>
      <c r="AI425" s="130"/>
      <c r="AJ425" s="130"/>
      <c r="AK425" s="130"/>
      <c r="AL425" s="130"/>
      <c r="AM425" s="130"/>
      <c r="AN425" s="130"/>
      <c r="AO425" s="130"/>
      <c r="AP425" s="130"/>
      <c r="AQ425" s="130"/>
      <c r="AR425" s="130"/>
      <c r="AS425" s="130"/>
      <c r="AT425" s="130"/>
      <c r="AU425" s="130"/>
      <c r="AV425" s="130"/>
      <c r="AW425" s="130"/>
      <c r="AX425" s="130"/>
      <c r="AY425" s="130"/>
      <c r="AZ425" s="130"/>
      <c r="BA425" s="130"/>
    </row>
    <row r="426" spans="1:53" s="5" customFormat="1" ht="13.6" customHeight="1" x14ac:dyDescent="0.3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  <c r="AC426" s="130"/>
      <c r="AD426" s="130"/>
      <c r="AE426" s="130"/>
      <c r="AF426" s="130"/>
      <c r="AG426" s="130"/>
      <c r="AH426" s="130"/>
      <c r="AI426" s="130"/>
      <c r="AJ426" s="130"/>
      <c r="AK426" s="130"/>
      <c r="AL426" s="130"/>
      <c r="AM426" s="130"/>
      <c r="AN426" s="130"/>
      <c r="AO426" s="130"/>
      <c r="AP426" s="130"/>
      <c r="AQ426" s="130"/>
      <c r="AR426" s="130"/>
      <c r="AS426" s="130"/>
      <c r="AT426" s="130"/>
      <c r="AU426" s="130"/>
      <c r="AV426" s="130"/>
      <c r="AW426" s="130"/>
      <c r="AX426" s="130"/>
      <c r="AY426" s="130"/>
      <c r="AZ426" s="130"/>
      <c r="BA426" s="130"/>
    </row>
    <row r="427" spans="1:53" s="5" customFormat="1" ht="13.6" customHeight="1" x14ac:dyDescent="0.3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  <c r="AC427" s="130"/>
      <c r="AD427" s="130"/>
      <c r="AE427" s="130"/>
      <c r="AF427" s="130"/>
      <c r="AG427" s="130"/>
      <c r="AH427" s="130"/>
      <c r="AI427" s="130"/>
      <c r="AJ427" s="130"/>
      <c r="AK427" s="130"/>
      <c r="AL427" s="130"/>
      <c r="AM427" s="130"/>
      <c r="AN427" s="130"/>
      <c r="AO427" s="130"/>
      <c r="AP427" s="130"/>
      <c r="AQ427" s="130"/>
      <c r="AR427" s="130"/>
      <c r="AS427" s="130"/>
      <c r="AT427" s="130"/>
      <c r="AU427" s="130"/>
      <c r="AV427" s="130"/>
      <c r="AW427" s="130"/>
      <c r="AX427" s="130"/>
      <c r="AY427" s="130"/>
      <c r="AZ427" s="130"/>
      <c r="BA427" s="130"/>
    </row>
    <row r="428" spans="1:53" s="5" customFormat="1" ht="13.6" customHeight="1" x14ac:dyDescent="0.3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  <c r="AC428" s="130"/>
      <c r="AD428" s="130"/>
      <c r="AE428" s="130"/>
      <c r="AF428" s="130"/>
      <c r="AG428" s="130"/>
      <c r="AH428" s="130"/>
      <c r="AI428" s="130"/>
      <c r="AJ428" s="130"/>
      <c r="AK428" s="130"/>
      <c r="AL428" s="130"/>
      <c r="AM428" s="130"/>
      <c r="AN428" s="130"/>
      <c r="AO428" s="130"/>
      <c r="AP428" s="130"/>
      <c r="AQ428" s="130"/>
      <c r="AR428" s="130"/>
      <c r="AS428" s="130"/>
      <c r="AT428" s="130"/>
      <c r="AU428" s="130"/>
      <c r="AV428" s="130"/>
      <c r="AW428" s="130"/>
      <c r="AX428" s="130"/>
      <c r="AY428" s="130"/>
      <c r="AZ428" s="130"/>
      <c r="BA428" s="130"/>
    </row>
    <row r="429" spans="1:53" s="5" customFormat="1" ht="13.6" customHeight="1" x14ac:dyDescent="0.3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  <c r="AC429" s="130"/>
      <c r="AD429" s="130"/>
      <c r="AE429" s="130"/>
      <c r="AF429" s="130"/>
      <c r="AG429" s="130"/>
      <c r="AH429" s="130"/>
      <c r="AI429" s="130"/>
      <c r="AJ429" s="130"/>
      <c r="AK429" s="130"/>
      <c r="AL429" s="130"/>
      <c r="AM429" s="130"/>
      <c r="AN429" s="130"/>
      <c r="AO429" s="130"/>
      <c r="AP429" s="130"/>
      <c r="AQ429" s="130"/>
      <c r="AR429" s="130"/>
      <c r="AS429" s="130"/>
      <c r="AT429" s="130"/>
      <c r="AU429" s="130"/>
      <c r="AV429" s="130"/>
      <c r="AW429" s="130"/>
      <c r="AX429" s="130"/>
      <c r="AY429" s="130"/>
      <c r="AZ429" s="130"/>
      <c r="BA429" s="130"/>
    </row>
    <row r="430" spans="1:53" s="5" customFormat="1" ht="13.6" customHeight="1" x14ac:dyDescent="0.3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  <c r="AC430" s="130"/>
      <c r="AD430" s="130"/>
      <c r="AE430" s="130"/>
      <c r="AF430" s="130"/>
      <c r="AG430" s="130"/>
      <c r="AH430" s="130"/>
      <c r="AI430" s="130"/>
      <c r="AJ430" s="130"/>
      <c r="AK430" s="130"/>
      <c r="AL430" s="130"/>
      <c r="AM430" s="130"/>
      <c r="AN430" s="130"/>
      <c r="AO430" s="130"/>
      <c r="AP430" s="130"/>
      <c r="AQ430" s="130"/>
      <c r="AR430" s="130"/>
      <c r="AS430" s="130"/>
      <c r="AT430" s="130"/>
      <c r="AU430" s="130"/>
      <c r="AV430" s="130"/>
      <c r="AW430" s="130"/>
      <c r="AX430" s="130"/>
      <c r="AY430" s="130"/>
      <c r="AZ430" s="130"/>
      <c r="BA430" s="130"/>
    </row>
    <row r="431" spans="1:53" s="5" customFormat="1" ht="13.6" customHeight="1" x14ac:dyDescent="0.3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  <c r="AS431" s="130"/>
      <c r="AT431" s="130"/>
      <c r="AU431" s="130"/>
      <c r="AV431" s="130"/>
      <c r="AW431" s="130"/>
      <c r="AX431" s="130"/>
      <c r="AY431" s="130"/>
      <c r="AZ431" s="130"/>
      <c r="BA431" s="130"/>
    </row>
    <row r="432" spans="1:53" s="5" customFormat="1" ht="13.6" customHeight="1" x14ac:dyDescent="0.3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  <c r="AC432" s="130"/>
      <c r="AD432" s="130"/>
      <c r="AE432" s="130"/>
      <c r="AF432" s="130"/>
      <c r="AG432" s="130"/>
      <c r="AH432" s="130"/>
      <c r="AI432" s="130"/>
      <c r="AJ432" s="130"/>
      <c r="AK432" s="130"/>
      <c r="AL432" s="130"/>
      <c r="AM432" s="130"/>
      <c r="AN432" s="130"/>
      <c r="AO432" s="130"/>
      <c r="AP432" s="130"/>
      <c r="AQ432" s="130"/>
      <c r="AR432" s="130"/>
      <c r="AS432" s="130"/>
      <c r="AT432" s="130"/>
      <c r="AU432" s="130"/>
      <c r="AV432" s="130"/>
      <c r="AW432" s="130"/>
      <c r="AX432" s="130"/>
      <c r="AY432" s="130"/>
      <c r="AZ432" s="130"/>
      <c r="BA432" s="130"/>
    </row>
    <row r="433" spans="1:53" s="5" customFormat="1" ht="13.6" customHeight="1" x14ac:dyDescent="0.3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  <c r="AC433" s="130"/>
      <c r="AD433" s="130"/>
      <c r="AE433" s="130"/>
      <c r="AF433" s="130"/>
      <c r="AG433" s="130"/>
      <c r="AH433" s="130"/>
      <c r="AI433" s="130"/>
      <c r="AJ433" s="130"/>
      <c r="AK433" s="130"/>
      <c r="AL433" s="130"/>
      <c r="AM433" s="130"/>
      <c r="AN433" s="130"/>
      <c r="AO433" s="130"/>
      <c r="AP433" s="130"/>
      <c r="AQ433" s="130"/>
      <c r="AR433" s="130"/>
      <c r="AS433" s="130"/>
      <c r="AT433" s="130"/>
      <c r="AU433" s="130"/>
      <c r="AV433" s="130"/>
      <c r="AW433" s="130"/>
      <c r="AX433" s="130"/>
      <c r="AY433" s="130"/>
      <c r="AZ433" s="130"/>
      <c r="BA433" s="130"/>
    </row>
    <row r="434" spans="1:53" s="5" customFormat="1" ht="84.8" customHeight="1" x14ac:dyDescent="0.3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  <c r="AC434" s="130"/>
      <c r="AD434" s="130"/>
      <c r="AE434" s="130"/>
      <c r="AF434" s="130"/>
      <c r="AG434" s="130"/>
      <c r="AH434" s="130"/>
      <c r="AI434" s="130"/>
      <c r="AJ434" s="130"/>
      <c r="AK434" s="130"/>
      <c r="AL434" s="130"/>
      <c r="AM434" s="130"/>
      <c r="AN434" s="130"/>
      <c r="AO434" s="130"/>
      <c r="AP434" s="130"/>
      <c r="AQ434" s="130"/>
      <c r="AR434" s="130"/>
      <c r="AS434" s="130"/>
      <c r="AT434" s="130"/>
      <c r="AU434" s="130"/>
      <c r="AV434" s="130"/>
      <c r="AW434" s="130"/>
      <c r="AX434" s="130"/>
      <c r="AY434" s="130"/>
      <c r="AZ434" s="130"/>
      <c r="BA434" s="130"/>
    </row>
    <row r="435" spans="1:53" s="5" customFormat="1" ht="20.95" customHeight="1" x14ac:dyDescent="0.3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  <c r="AC435" s="130"/>
      <c r="AD435" s="130"/>
      <c r="AE435" s="130"/>
      <c r="AF435" s="130"/>
      <c r="AG435" s="130"/>
      <c r="AH435" s="130"/>
      <c r="AI435" s="130"/>
      <c r="AJ435" s="130"/>
      <c r="AK435" s="130"/>
      <c r="AL435" s="130"/>
      <c r="AM435" s="130"/>
      <c r="AN435" s="130"/>
      <c r="AO435" s="130"/>
      <c r="AP435" s="130"/>
      <c r="AQ435" s="130"/>
      <c r="AR435" s="130"/>
      <c r="AS435" s="130"/>
      <c r="AT435" s="130"/>
      <c r="AU435" s="130"/>
      <c r="AV435" s="130"/>
      <c r="AW435" s="130"/>
      <c r="AX435" s="130"/>
      <c r="AY435" s="130"/>
      <c r="AZ435" s="130"/>
      <c r="BA435" s="130"/>
    </row>
    <row r="436" spans="1:53" s="5" customFormat="1" ht="13.6" customHeight="1" x14ac:dyDescent="0.3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  <c r="AC436" s="130"/>
      <c r="AD436" s="130"/>
      <c r="AE436" s="130"/>
      <c r="AF436" s="130"/>
      <c r="AG436" s="130"/>
      <c r="AH436" s="130"/>
      <c r="AI436" s="130"/>
      <c r="AJ436" s="130"/>
      <c r="AK436" s="130"/>
      <c r="AL436" s="130"/>
      <c r="AM436" s="130"/>
      <c r="AN436" s="130"/>
      <c r="AO436" s="130"/>
      <c r="AP436" s="130"/>
      <c r="AQ436" s="130"/>
      <c r="AR436" s="130"/>
      <c r="AS436" s="130"/>
      <c r="AT436" s="130"/>
      <c r="AU436" s="130"/>
      <c r="AV436" s="130"/>
      <c r="AW436" s="130"/>
      <c r="AX436" s="130"/>
      <c r="AY436" s="130"/>
      <c r="AZ436" s="130"/>
      <c r="BA436" s="130"/>
    </row>
    <row r="437" spans="1:53" s="5" customFormat="1" ht="13.6" customHeight="1" x14ac:dyDescent="0.3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  <c r="AC437" s="130"/>
      <c r="AD437" s="130"/>
      <c r="AE437" s="130"/>
      <c r="AF437" s="130"/>
      <c r="AG437" s="130"/>
      <c r="AH437" s="130"/>
      <c r="AI437" s="130"/>
      <c r="AJ437" s="130"/>
      <c r="AK437" s="130"/>
      <c r="AL437" s="130"/>
      <c r="AM437" s="130"/>
      <c r="AN437" s="130"/>
      <c r="AO437" s="130"/>
      <c r="AP437" s="130"/>
      <c r="AQ437" s="130"/>
      <c r="AR437" s="130"/>
      <c r="AS437" s="130"/>
      <c r="AT437" s="130"/>
      <c r="AU437" s="130"/>
      <c r="AV437" s="130"/>
      <c r="AW437" s="130"/>
      <c r="AX437" s="130"/>
      <c r="AY437" s="130"/>
      <c r="AZ437" s="130"/>
      <c r="BA437" s="130"/>
    </row>
    <row r="438" spans="1:53" s="5" customFormat="1" ht="13.6" customHeight="1" x14ac:dyDescent="0.3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  <c r="AC438" s="130"/>
      <c r="AD438" s="130"/>
      <c r="AE438" s="130"/>
      <c r="AF438" s="130"/>
      <c r="AG438" s="130"/>
      <c r="AH438" s="130"/>
      <c r="AI438" s="130"/>
      <c r="AJ438" s="130"/>
      <c r="AK438" s="130"/>
      <c r="AL438" s="130"/>
      <c r="AM438" s="130"/>
      <c r="AN438" s="130"/>
      <c r="AO438" s="130"/>
      <c r="AP438" s="130"/>
      <c r="AQ438" s="130"/>
      <c r="AR438" s="130"/>
      <c r="AS438" s="130"/>
      <c r="AT438" s="130"/>
      <c r="AU438" s="130"/>
      <c r="AV438" s="130"/>
      <c r="AW438" s="130"/>
      <c r="AX438" s="130"/>
      <c r="AY438" s="130"/>
      <c r="AZ438" s="130"/>
      <c r="BA438" s="130"/>
    </row>
    <row r="439" spans="1:53" s="5" customFormat="1" ht="13.6" customHeight="1" x14ac:dyDescent="0.3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  <c r="AC439" s="130"/>
      <c r="AD439" s="130"/>
      <c r="AE439" s="130"/>
      <c r="AF439" s="130"/>
      <c r="AG439" s="130"/>
      <c r="AH439" s="130"/>
      <c r="AI439" s="130"/>
      <c r="AJ439" s="130"/>
      <c r="AK439" s="130"/>
      <c r="AL439" s="130"/>
      <c r="AM439" s="130"/>
      <c r="AN439" s="130"/>
      <c r="AO439" s="130"/>
      <c r="AP439" s="130"/>
      <c r="AQ439" s="130"/>
      <c r="AR439" s="130"/>
      <c r="AS439" s="130"/>
      <c r="AT439" s="130"/>
      <c r="AU439" s="130"/>
      <c r="AV439" s="130"/>
      <c r="AW439" s="130"/>
      <c r="AX439" s="130"/>
      <c r="AY439" s="130"/>
      <c r="AZ439" s="130"/>
      <c r="BA439" s="130"/>
    </row>
    <row r="440" spans="1:53" s="5" customFormat="1" ht="13.6" customHeight="1" x14ac:dyDescent="0.3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  <c r="AC440" s="130"/>
      <c r="AD440" s="130"/>
      <c r="AE440" s="130"/>
      <c r="AF440" s="130"/>
      <c r="AG440" s="130"/>
      <c r="AH440" s="130"/>
      <c r="AI440" s="130"/>
      <c r="AJ440" s="130"/>
      <c r="AK440" s="130"/>
      <c r="AL440" s="130"/>
      <c r="AM440" s="130"/>
      <c r="AN440" s="130"/>
      <c r="AO440" s="130"/>
      <c r="AP440" s="130"/>
      <c r="AQ440" s="130"/>
      <c r="AR440" s="130"/>
      <c r="AS440" s="130"/>
      <c r="AT440" s="130"/>
      <c r="AU440" s="130"/>
      <c r="AV440" s="130"/>
      <c r="AW440" s="130"/>
      <c r="AX440" s="130"/>
      <c r="AY440" s="130"/>
      <c r="AZ440" s="130"/>
      <c r="BA440" s="130"/>
    </row>
    <row r="441" spans="1:53" s="5" customFormat="1" ht="13.6" customHeight="1" x14ac:dyDescent="0.3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  <c r="AC441" s="130"/>
      <c r="AD441" s="130"/>
      <c r="AE441" s="130"/>
      <c r="AF441" s="130"/>
      <c r="AG441" s="130"/>
      <c r="AH441" s="130"/>
      <c r="AI441" s="130"/>
      <c r="AJ441" s="130"/>
      <c r="AK441" s="130"/>
      <c r="AL441" s="130"/>
      <c r="AM441" s="130"/>
      <c r="AN441" s="130"/>
      <c r="AO441" s="130"/>
      <c r="AP441" s="130"/>
      <c r="AQ441" s="130"/>
      <c r="AR441" s="130"/>
      <c r="AS441" s="130"/>
      <c r="AT441" s="130"/>
      <c r="AU441" s="130"/>
      <c r="AV441" s="130"/>
      <c r="AW441" s="130"/>
      <c r="AX441" s="130"/>
      <c r="AY441" s="130"/>
      <c r="AZ441" s="130"/>
      <c r="BA441" s="130"/>
    </row>
    <row r="442" spans="1:53" s="5" customFormat="1" ht="13.6" customHeight="1" x14ac:dyDescent="0.3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  <c r="AC442" s="130"/>
      <c r="AD442" s="130"/>
      <c r="AE442" s="130"/>
      <c r="AF442" s="130"/>
      <c r="AG442" s="130"/>
      <c r="AH442" s="130"/>
      <c r="AI442" s="130"/>
      <c r="AJ442" s="130"/>
      <c r="AK442" s="130"/>
      <c r="AL442" s="130"/>
      <c r="AM442" s="130"/>
      <c r="AN442" s="130"/>
      <c r="AO442" s="130"/>
      <c r="AP442" s="130"/>
      <c r="AQ442" s="130"/>
      <c r="AR442" s="130"/>
      <c r="AS442" s="130"/>
      <c r="AT442" s="130"/>
      <c r="AU442" s="130"/>
      <c r="AV442" s="130"/>
      <c r="AW442" s="130"/>
      <c r="AX442" s="130"/>
      <c r="AY442" s="130"/>
      <c r="AZ442" s="130"/>
      <c r="BA442" s="130"/>
    </row>
    <row r="443" spans="1:53" s="5" customFormat="1" ht="13.6" customHeight="1" x14ac:dyDescent="0.3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  <c r="AC443" s="130"/>
      <c r="AD443" s="130"/>
      <c r="AE443" s="130"/>
      <c r="AF443" s="130"/>
      <c r="AG443" s="130"/>
      <c r="AH443" s="130"/>
      <c r="AI443" s="130"/>
      <c r="AJ443" s="130"/>
      <c r="AK443" s="130"/>
      <c r="AL443" s="130"/>
      <c r="AM443" s="130"/>
      <c r="AN443" s="130"/>
      <c r="AO443" s="130"/>
      <c r="AP443" s="130"/>
      <c r="AQ443" s="130"/>
      <c r="AR443" s="130"/>
      <c r="AS443" s="130"/>
      <c r="AT443" s="130"/>
      <c r="AU443" s="130"/>
      <c r="AV443" s="130"/>
      <c r="AW443" s="130"/>
      <c r="AX443" s="130"/>
      <c r="AY443" s="130"/>
      <c r="AZ443" s="130"/>
      <c r="BA443" s="130"/>
    </row>
    <row r="444" spans="1:53" s="5" customFormat="1" ht="84.8" customHeight="1" x14ac:dyDescent="0.3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  <c r="AC444" s="130"/>
      <c r="AD444" s="130"/>
      <c r="AE444" s="130"/>
      <c r="AF444" s="130"/>
      <c r="AG444" s="130"/>
      <c r="AH444" s="130"/>
      <c r="AI444" s="130"/>
      <c r="AJ444" s="130"/>
      <c r="AK444" s="130"/>
      <c r="AL444" s="130"/>
      <c r="AM444" s="130"/>
      <c r="AN444" s="130"/>
      <c r="AO444" s="130"/>
      <c r="AP444" s="130"/>
      <c r="AQ444" s="130"/>
      <c r="AR444" s="130"/>
      <c r="AS444" s="130"/>
      <c r="AT444" s="130"/>
      <c r="AU444" s="130"/>
      <c r="AV444" s="130"/>
      <c r="AW444" s="130"/>
      <c r="AX444" s="130"/>
      <c r="AY444" s="130"/>
      <c r="AZ444" s="130"/>
      <c r="BA444" s="130"/>
    </row>
    <row r="445" spans="1:53" s="5" customFormat="1" ht="20.95" customHeight="1" x14ac:dyDescent="0.3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  <c r="AC445" s="130"/>
      <c r="AD445" s="130"/>
      <c r="AE445" s="130"/>
      <c r="AF445" s="130"/>
      <c r="AG445" s="130"/>
      <c r="AH445" s="130"/>
      <c r="AI445" s="130"/>
      <c r="AJ445" s="130"/>
      <c r="AK445" s="130"/>
      <c r="AL445" s="130"/>
      <c r="AM445" s="130"/>
      <c r="AN445" s="130"/>
      <c r="AO445" s="130"/>
      <c r="AP445" s="130"/>
      <c r="AQ445" s="130"/>
      <c r="AR445" s="130"/>
      <c r="AS445" s="130"/>
      <c r="AT445" s="130"/>
      <c r="AU445" s="130"/>
      <c r="AV445" s="130"/>
      <c r="AW445" s="130"/>
      <c r="AX445" s="130"/>
      <c r="AY445" s="130"/>
      <c r="AZ445" s="130"/>
      <c r="BA445" s="130"/>
    </row>
    <row r="446" spans="1:53" s="5" customFormat="1" ht="13.6" customHeight="1" x14ac:dyDescent="0.3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  <c r="AC446" s="130"/>
      <c r="AD446" s="130"/>
      <c r="AE446" s="130"/>
      <c r="AF446" s="130"/>
      <c r="AG446" s="130"/>
      <c r="AH446" s="130"/>
      <c r="AI446" s="130"/>
      <c r="AJ446" s="130"/>
      <c r="AK446" s="130"/>
      <c r="AL446" s="130"/>
      <c r="AM446" s="130"/>
      <c r="AN446" s="130"/>
      <c r="AO446" s="130"/>
      <c r="AP446" s="130"/>
      <c r="AQ446" s="130"/>
      <c r="AR446" s="130"/>
      <c r="AS446" s="130"/>
      <c r="AT446" s="130"/>
      <c r="AU446" s="130"/>
      <c r="AV446" s="130"/>
      <c r="AW446" s="130"/>
      <c r="AX446" s="130"/>
      <c r="AY446" s="130"/>
      <c r="AZ446" s="130"/>
      <c r="BA446" s="130"/>
    </row>
    <row r="447" spans="1:53" s="5" customFormat="1" ht="13.6" customHeight="1" x14ac:dyDescent="0.3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  <c r="AC447" s="130"/>
      <c r="AD447" s="130"/>
      <c r="AE447" s="130"/>
      <c r="AF447" s="130"/>
      <c r="AG447" s="130"/>
      <c r="AH447" s="130"/>
      <c r="AI447" s="130"/>
      <c r="AJ447" s="130"/>
      <c r="AK447" s="130"/>
      <c r="AL447" s="130"/>
      <c r="AM447" s="130"/>
      <c r="AN447" s="130"/>
      <c r="AO447" s="130"/>
      <c r="AP447" s="130"/>
      <c r="AQ447" s="130"/>
      <c r="AR447" s="130"/>
      <c r="AS447" s="130"/>
      <c r="AT447" s="130"/>
      <c r="AU447" s="130"/>
      <c r="AV447" s="130"/>
      <c r="AW447" s="130"/>
      <c r="AX447" s="130"/>
      <c r="AY447" s="130"/>
      <c r="AZ447" s="130"/>
      <c r="BA447" s="130"/>
    </row>
    <row r="448" spans="1:53" s="5" customFormat="1" ht="13.6" customHeight="1" x14ac:dyDescent="0.3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  <c r="AS448" s="130"/>
      <c r="AT448" s="130"/>
      <c r="AU448" s="130"/>
      <c r="AV448" s="130"/>
      <c r="AW448" s="130"/>
      <c r="AX448" s="130"/>
      <c r="AY448" s="130"/>
      <c r="AZ448" s="130"/>
      <c r="BA448" s="130"/>
    </row>
    <row r="449" spans="1:53" s="5" customFormat="1" ht="13.6" customHeight="1" x14ac:dyDescent="0.3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  <c r="AC449" s="130"/>
      <c r="AD449" s="130"/>
      <c r="AE449" s="130"/>
      <c r="AF449" s="130"/>
      <c r="AG449" s="130"/>
      <c r="AH449" s="130"/>
      <c r="AI449" s="130"/>
      <c r="AJ449" s="130"/>
      <c r="AK449" s="130"/>
      <c r="AL449" s="130"/>
      <c r="AM449" s="130"/>
      <c r="AN449" s="130"/>
      <c r="AO449" s="130"/>
      <c r="AP449" s="130"/>
      <c r="AQ449" s="130"/>
      <c r="AR449" s="130"/>
      <c r="AS449" s="130"/>
      <c r="AT449" s="130"/>
      <c r="AU449" s="130"/>
      <c r="AV449" s="130"/>
      <c r="AW449" s="130"/>
      <c r="AX449" s="130"/>
      <c r="AY449" s="130"/>
      <c r="AZ449" s="130"/>
      <c r="BA449" s="130"/>
    </row>
    <row r="450" spans="1:53" s="5" customFormat="1" ht="13.6" customHeight="1" x14ac:dyDescent="0.3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  <c r="AC450" s="130"/>
      <c r="AD450" s="130"/>
      <c r="AE450" s="130"/>
      <c r="AF450" s="130"/>
      <c r="AG450" s="130"/>
      <c r="AH450" s="130"/>
      <c r="AI450" s="130"/>
      <c r="AJ450" s="130"/>
      <c r="AK450" s="130"/>
      <c r="AL450" s="130"/>
      <c r="AM450" s="130"/>
      <c r="AN450" s="130"/>
      <c r="AO450" s="130"/>
      <c r="AP450" s="130"/>
      <c r="AQ450" s="130"/>
      <c r="AR450" s="130"/>
      <c r="AS450" s="130"/>
      <c r="AT450" s="130"/>
      <c r="AU450" s="130"/>
      <c r="AV450" s="130"/>
      <c r="AW450" s="130"/>
      <c r="AX450" s="130"/>
      <c r="AY450" s="130"/>
      <c r="AZ450" s="130"/>
      <c r="BA450" s="130"/>
    </row>
    <row r="451" spans="1:53" s="5" customFormat="1" ht="13.6" customHeight="1" x14ac:dyDescent="0.3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  <c r="AC451" s="130"/>
      <c r="AD451" s="130"/>
      <c r="AE451" s="130"/>
      <c r="AF451" s="130"/>
      <c r="AG451" s="130"/>
      <c r="AH451" s="130"/>
      <c r="AI451" s="130"/>
      <c r="AJ451" s="130"/>
      <c r="AK451" s="130"/>
      <c r="AL451" s="130"/>
      <c r="AM451" s="130"/>
      <c r="AN451" s="130"/>
      <c r="AO451" s="130"/>
      <c r="AP451" s="130"/>
      <c r="AQ451" s="130"/>
      <c r="AR451" s="130"/>
      <c r="AS451" s="130"/>
      <c r="AT451" s="130"/>
      <c r="AU451" s="130"/>
      <c r="AV451" s="130"/>
      <c r="AW451" s="130"/>
      <c r="AX451" s="130"/>
      <c r="AY451" s="130"/>
      <c r="AZ451" s="130"/>
      <c r="BA451" s="130"/>
    </row>
    <row r="452" spans="1:53" s="5" customFormat="1" ht="13.6" customHeight="1" x14ac:dyDescent="0.3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  <c r="AC452" s="130"/>
      <c r="AD452" s="130"/>
      <c r="AE452" s="130"/>
      <c r="AF452" s="130"/>
      <c r="AG452" s="130"/>
      <c r="AH452" s="130"/>
      <c r="AI452" s="130"/>
      <c r="AJ452" s="130"/>
      <c r="AK452" s="130"/>
      <c r="AL452" s="130"/>
      <c r="AM452" s="130"/>
      <c r="AN452" s="130"/>
      <c r="AO452" s="130"/>
      <c r="AP452" s="130"/>
      <c r="AQ452" s="130"/>
      <c r="AR452" s="130"/>
      <c r="AS452" s="130"/>
      <c r="AT452" s="130"/>
      <c r="AU452" s="130"/>
      <c r="AV452" s="130"/>
      <c r="AW452" s="130"/>
      <c r="AX452" s="130"/>
      <c r="AY452" s="130"/>
      <c r="AZ452" s="130"/>
      <c r="BA452" s="130"/>
    </row>
    <row r="453" spans="1:53" s="5" customFormat="1" ht="13.6" customHeight="1" x14ac:dyDescent="0.3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  <c r="AC453" s="130"/>
      <c r="AD453" s="130"/>
      <c r="AE453" s="130"/>
      <c r="AF453" s="130"/>
      <c r="AG453" s="130"/>
      <c r="AH453" s="130"/>
      <c r="AI453" s="130"/>
      <c r="AJ453" s="130"/>
      <c r="AK453" s="130"/>
      <c r="AL453" s="130"/>
      <c r="AM453" s="130"/>
      <c r="AN453" s="130"/>
      <c r="AO453" s="130"/>
      <c r="AP453" s="130"/>
      <c r="AQ453" s="130"/>
      <c r="AR453" s="130"/>
      <c r="AS453" s="130"/>
      <c r="AT453" s="130"/>
      <c r="AU453" s="130"/>
      <c r="AV453" s="130"/>
      <c r="AW453" s="130"/>
      <c r="AX453" s="130"/>
      <c r="AY453" s="130"/>
      <c r="AZ453" s="130"/>
      <c r="BA453" s="130"/>
    </row>
    <row r="454" spans="1:53" s="5" customFormat="1" ht="84.8" customHeight="1" x14ac:dyDescent="0.3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130"/>
      <c r="AN454" s="130"/>
      <c r="AO454" s="130"/>
      <c r="AP454" s="130"/>
      <c r="AQ454" s="130"/>
      <c r="AR454" s="130"/>
      <c r="AS454" s="130"/>
      <c r="AT454" s="130"/>
      <c r="AU454" s="130"/>
      <c r="AV454" s="130"/>
      <c r="AW454" s="130"/>
      <c r="AX454" s="130"/>
      <c r="AY454" s="130"/>
      <c r="AZ454" s="130"/>
      <c r="BA454" s="130"/>
    </row>
    <row r="455" spans="1:53" s="5" customFormat="1" ht="20.95" customHeight="1" x14ac:dyDescent="0.3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  <c r="AC455" s="130"/>
      <c r="AD455" s="130"/>
      <c r="AE455" s="130"/>
      <c r="AF455" s="130"/>
      <c r="AG455" s="130"/>
      <c r="AH455" s="130"/>
      <c r="AI455" s="130"/>
      <c r="AJ455" s="130"/>
      <c r="AK455" s="130"/>
      <c r="AL455" s="130"/>
      <c r="AM455" s="130"/>
      <c r="AN455" s="130"/>
      <c r="AO455" s="130"/>
      <c r="AP455" s="130"/>
      <c r="AQ455" s="130"/>
      <c r="AR455" s="130"/>
      <c r="AS455" s="130"/>
      <c r="AT455" s="130"/>
      <c r="AU455" s="130"/>
      <c r="AV455" s="130"/>
      <c r="AW455" s="130"/>
      <c r="AX455" s="130"/>
      <c r="AY455" s="130"/>
      <c r="AZ455" s="130"/>
      <c r="BA455" s="130"/>
    </row>
    <row r="456" spans="1:53" s="5" customFormat="1" ht="13.6" customHeight="1" x14ac:dyDescent="0.3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  <c r="AC456" s="130"/>
      <c r="AD456" s="130"/>
      <c r="AE456" s="130"/>
      <c r="AF456" s="130"/>
      <c r="AG456" s="130"/>
      <c r="AH456" s="130"/>
      <c r="AI456" s="130"/>
      <c r="AJ456" s="130"/>
      <c r="AK456" s="130"/>
      <c r="AL456" s="130"/>
      <c r="AM456" s="130"/>
      <c r="AN456" s="130"/>
      <c r="AO456" s="130"/>
      <c r="AP456" s="130"/>
      <c r="AQ456" s="130"/>
      <c r="AR456" s="130"/>
      <c r="AS456" s="130"/>
      <c r="AT456" s="130"/>
      <c r="AU456" s="130"/>
      <c r="AV456" s="130"/>
      <c r="AW456" s="130"/>
      <c r="AX456" s="130"/>
      <c r="AY456" s="130"/>
      <c r="AZ456" s="130"/>
      <c r="BA456" s="130"/>
    </row>
    <row r="457" spans="1:53" s="5" customFormat="1" ht="13.6" customHeight="1" x14ac:dyDescent="0.3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  <c r="AC457" s="130"/>
      <c r="AD457" s="130"/>
      <c r="AE457" s="130"/>
      <c r="AF457" s="130"/>
      <c r="AG457" s="130"/>
      <c r="AH457" s="130"/>
      <c r="AI457" s="130"/>
      <c r="AJ457" s="130"/>
      <c r="AK457" s="130"/>
      <c r="AL457" s="130"/>
      <c r="AM457" s="130"/>
      <c r="AN457" s="130"/>
      <c r="AO457" s="130"/>
      <c r="AP457" s="130"/>
      <c r="AQ457" s="130"/>
      <c r="AR457" s="130"/>
      <c r="AS457" s="130"/>
      <c r="AT457" s="130"/>
      <c r="AU457" s="130"/>
      <c r="AV457" s="130"/>
      <c r="AW457" s="130"/>
      <c r="AX457" s="130"/>
      <c r="AY457" s="130"/>
      <c r="AZ457" s="130"/>
      <c r="BA457" s="130"/>
    </row>
    <row r="458" spans="1:53" s="5" customFormat="1" ht="13.6" customHeight="1" x14ac:dyDescent="0.3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  <c r="AC458" s="130"/>
      <c r="AD458" s="130"/>
      <c r="AE458" s="130"/>
      <c r="AF458" s="130"/>
      <c r="AG458" s="130"/>
      <c r="AH458" s="130"/>
      <c r="AI458" s="130"/>
      <c r="AJ458" s="130"/>
      <c r="AK458" s="130"/>
      <c r="AL458" s="130"/>
      <c r="AM458" s="130"/>
      <c r="AN458" s="130"/>
      <c r="AO458" s="130"/>
      <c r="AP458" s="130"/>
      <c r="AQ458" s="130"/>
      <c r="AR458" s="130"/>
      <c r="AS458" s="130"/>
      <c r="AT458" s="130"/>
      <c r="AU458" s="130"/>
      <c r="AV458" s="130"/>
      <c r="AW458" s="130"/>
      <c r="AX458" s="130"/>
      <c r="AY458" s="130"/>
      <c r="AZ458" s="130"/>
      <c r="BA458" s="130"/>
    </row>
    <row r="459" spans="1:53" s="5" customFormat="1" ht="13.6" customHeight="1" x14ac:dyDescent="0.3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  <c r="AC459" s="130"/>
      <c r="AD459" s="130"/>
      <c r="AE459" s="130"/>
      <c r="AF459" s="130"/>
      <c r="AG459" s="130"/>
      <c r="AH459" s="130"/>
      <c r="AI459" s="130"/>
      <c r="AJ459" s="130"/>
      <c r="AK459" s="130"/>
      <c r="AL459" s="130"/>
      <c r="AM459" s="130"/>
      <c r="AN459" s="130"/>
      <c r="AO459" s="130"/>
      <c r="AP459" s="130"/>
      <c r="AQ459" s="130"/>
      <c r="AR459" s="130"/>
      <c r="AS459" s="130"/>
      <c r="AT459" s="130"/>
      <c r="AU459" s="130"/>
      <c r="AV459" s="130"/>
      <c r="AW459" s="130"/>
      <c r="AX459" s="130"/>
      <c r="AY459" s="130"/>
      <c r="AZ459" s="130"/>
      <c r="BA459" s="130"/>
    </row>
    <row r="460" spans="1:53" s="5" customFormat="1" ht="13.6" customHeight="1" x14ac:dyDescent="0.3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  <c r="AC460" s="130"/>
      <c r="AD460" s="130"/>
      <c r="AE460" s="130"/>
      <c r="AF460" s="130"/>
      <c r="AG460" s="130"/>
      <c r="AH460" s="130"/>
      <c r="AI460" s="130"/>
      <c r="AJ460" s="130"/>
      <c r="AK460" s="130"/>
      <c r="AL460" s="130"/>
      <c r="AM460" s="130"/>
      <c r="AN460" s="130"/>
      <c r="AO460" s="130"/>
      <c r="AP460" s="130"/>
      <c r="AQ460" s="130"/>
      <c r="AR460" s="130"/>
      <c r="AS460" s="130"/>
      <c r="AT460" s="130"/>
      <c r="AU460" s="130"/>
      <c r="AV460" s="130"/>
      <c r="AW460" s="130"/>
      <c r="AX460" s="130"/>
      <c r="AY460" s="130"/>
      <c r="AZ460" s="130"/>
      <c r="BA460" s="130"/>
    </row>
    <row r="461" spans="1:53" s="5" customFormat="1" ht="13.6" customHeight="1" x14ac:dyDescent="0.3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  <c r="AC461" s="130"/>
      <c r="AD461" s="130"/>
      <c r="AE461" s="130"/>
      <c r="AF461" s="130"/>
      <c r="AG461" s="130"/>
      <c r="AH461" s="130"/>
      <c r="AI461" s="130"/>
      <c r="AJ461" s="130"/>
      <c r="AK461" s="130"/>
      <c r="AL461" s="130"/>
      <c r="AM461" s="130"/>
      <c r="AN461" s="130"/>
      <c r="AO461" s="130"/>
      <c r="AP461" s="130"/>
      <c r="AQ461" s="130"/>
      <c r="AR461" s="130"/>
      <c r="AS461" s="130"/>
      <c r="AT461" s="130"/>
      <c r="AU461" s="130"/>
      <c r="AV461" s="130"/>
      <c r="AW461" s="130"/>
      <c r="AX461" s="130"/>
      <c r="AY461" s="130"/>
      <c r="AZ461" s="130"/>
      <c r="BA461" s="130"/>
    </row>
    <row r="462" spans="1:53" s="5" customFormat="1" ht="13.6" customHeight="1" x14ac:dyDescent="0.3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  <c r="AC462" s="130"/>
      <c r="AD462" s="130"/>
      <c r="AE462" s="130"/>
      <c r="AF462" s="130"/>
      <c r="AG462" s="130"/>
      <c r="AH462" s="130"/>
      <c r="AI462" s="130"/>
      <c r="AJ462" s="130"/>
      <c r="AK462" s="130"/>
      <c r="AL462" s="130"/>
      <c r="AM462" s="130"/>
      <c r="AN462" s="130"/>
      <c r="AO462" s="130"/>
      <c r="AP462" s="130"/>
      <c r="AQ462" s="130"/>
      <c r="AR462" s="130"/>
      <c r="AS462" s="130"/>
      <c r="AT462" s="130"/>
      <c r="AU462" s="130"/>
      <c r="AV462" s="130"/>
      <c r="AW462" s="130"/>
      <c r="AX462" s="130"/>
      <c r="AY462" s="130"/>
      <c r="AZ462" s="130"/>
      <c r="BA462" s="130"/>
    </row>
    <row r="463" spans="1:53" s="5" customFormat="1" ht="13.6" customHeight="1" x14ac:dyDescent="0.3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  <c r="AC463" s="130"/>
      <c r="AD463" s="130"/>
      <c r="AE463" s="130"/>
      <c r="AF463" s="130"/>
      <c r="AG463" s="130"/>
      <c r="AH463" s="130"/>
      <c r="AI463" s="130"/>
      <c r="AJ463" s="130"/>
      <c r="AK463" s="130"/>
      <c r="AL463" s="130"/>
      <c r="AM463" s="130"/>
      <c r="AN463" s="130"/>
      <c r="AO463" s="130"/>
      <c r="AP463" s="130"/>
      <c r="AQ463" s="130"/>
      <c r="AR463" s="130"/>
      <c r="AS463" s="130"/>
      <c r="AT463" s="130"/>
      <c r="AU463" s="130"/>
      <c r="AV463" s="130"/>
      <c r="AW463" s="130"/>
      <c r="AX463" s="130"/>
      <c r="AY463" s="130"/>
      <c r="AZ463" s="130"/>
      <c r="BA463" s="130"/>
    </row>
    <row r="464" spans="1:53" s="5" customFormat="1" ht="84.8" customHeight="1" x14ac:dyDescent="0.3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  <c r="AC464" s="130"/>
      <c r="AD464" s="130"/>
      <c r="AE464" s="130"/>
      <c r="AF464" s="130"/>
      <c r="AG464" s="130"/>
      <c r="AH464" s="130"/>
      <c r="AI464" s="130"/>
      <c r="AJ464" s="130"/>
      <c r="AK464" s="130"/>
      <c r="AL464" s="130"/>
      <c r="AM464" s="130"/>
      <c r="AN464" s="130"/>
      <c r="AO464" s="130"/>
      <c r="AP464" s="130"/>
      <c r="AQ464" s="130"/>
      <c r="AR464" s="130"/>
      <c r="AS464" s="130"/>
      <c r="AT464" s="130"/>
      <c r="AU464" s="130"/>
      <c r="AV464" s="130"/>
      <c r="AW464" s="130"/>
      <c r="AX464" s="130"/>
      <c r="AY464" s="130"/>
      <c r="AZ464" s="130"/>
      <c r="BA464" s="130"/>
    </row>
    <row r="465" spans="1:53" s="5" customFormat="1" ht="20.95" customHeight="1" x14ac:dyDescent="0.3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  <c r="AS465" s="130"/>
      <c r="AT465" s="130"/>
      <c r="AU465" s="130"/>
      <c r="AV465" s="130"/>
      <c r="AW465" s="130"/>
      <c r="AX465" s="130"/>
      <c r="AY465" s="130"/>
      <c r="AZ465" s="130"/>
      <c r="BA465" s="130"/>
    </row>
    <row r="466" spans="1:53" s="5" customFormat="1" ht="13.6" customHeight="1" x14ac:dyDescent="0.3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  <c r="AC466" s="130"/>
      <c r="AD466" s="130"/>
      <c r="AE466" s="130"/>
      <c r="AF466" s="130"/>
      <c r="AG466" s="130"/>
      <c r="AH466" s="130"/>
      <c r="AI466" s="130"/>
      <c r="AJ466" s="130"/>
      <c r="AK466" s="130"/>
      <c r="AL466" s="130"/>
      <c r="AM466" s="130"/>
      <c r="AN466" s="130"/>
      <c r="AO466" s="130"/>
      <c r="AP466" s="130"/>
      <c r="AQ466" s="130"/>
      <c r="AR466" s="130"/>
      <c r="AS466" s="130"/>
      <c r="AT466" s="130"/>
      <c r="AU466" s="130"/>
      <c r="AV466" s="130"/>
      <c r="AW466" s="130"/>
      <c r="AX466" s="130"/>
      <c r="AY466" s="130"/>
      <c r="AZ466" s="130"/>
      <c r="BA466" s="130"/>
    </row>
    <row r="467" spans="1:53" s="5" customFormat="1" ht="13.6" customHeight="1" x14ac:dyDescent="0.3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  <c r="AC467" s="130"/>
      <c r="AD467" s="130"/>
      <c r="AE467" s="130"/>
      <c r="AF467" s="130"/>
      <c r="AG467" s="130"/>
      <c r="AH467" s="130"/>
      <c r="AI467" s="130"/>
      <c r="AJ467" s="130"/>
      <c r="AK467" s="130"/>
      <c r="AL467" s="130"/>
      <c r="AM467" s="130"/>
      <c r="AN467" s="130"/>
      <c r="AO467" s="130"/>
      <c r="AP467" s="130"/>
      <c r="AQ467" s="130"/>
      <c r="AR467" s="130"/>
      <c r="AS467" s="130"/>
      <c r="AT467" s="130"/>
      <c r="AU467" s="130"/>
      <c r="AV467" s="130"/>
      <c r="AW467" s="130"/>
      <c r="AX467" s="130"/>
      <c r="AY467" s="130"/>
      <c r="AZ467" s="130"/>
      <c r="BA467" s="130"/>
    </row>
    <row r="468" spans="1:53" s="5" customFormat="1" ht="13.6" customHeight="1" x14ac:dyDescent="0.3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  <c r="AC468" s="130"/>
      <c r="AD468" s="130"/>
      <c r="AE468" s="130"/>
      <c r="AF468" s="130"/>
      <c r="AG468" s="130"/>
      <c r="AH468" s="130"/>
      <c r="AI468" s="130"/>
      <c r="AJ468" s="130"/>
      <c r="AK468" s="130"/>
      <c r="AL468" s="130"/>
      <c r="AM468" s="130"/>
      <c r="AN468" s="130"/>
      <c r="AO468" s="130"/>
      <c r="AP468" s="130"/>
      <c r="AQ468" s="130"/>
      <c r="AR468" s="130"/>
      <c r="AS468" s="130"/>
      <c r="AT468" s="130"/>
      <c r="AU468" s="130"/>
      <c r="AV468" s="130"/>
      <c r="AW468" s="130"/>
      <c r="AX468" s="130"/>
      <c r="AY468" s="130"/>
      <c r="AZ468" s="130"/>
      <c r="BA468" s="130"/>
    </row>
    <row r="469" spans="1:53" s="5" customFormat="1" ht="13.6" customHeight="1" x14ac:dyDescent="0.3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  <c r="AC469" s="130"/>
      <c r="AD469" s="130"/>
      <c r="AE469" s="130"/>
      <c r="AF469" s="130"/>
      <c r="AG469" s="130"/>
      <c r="AH469" s="130"/>
      <c r="AI469" s="130"/>
      <c r="AJ469" s="130"/>
      <c r="AK469" s="130"/>
      <c r="AL469" s="130"/>
      <c r="AM469" s="130"/>
      <c r="AN469" s="130"/>
      <c r="AO469" s="130"/>
      <c r="AP469" s="130"/>
      <c r="AQ469" s="130"/>
      <c r="AR469" s="130"/>
      <c r="AS469" s="130"/>
      <c r="AT469" s="130"/>
      <c r="AU469" s="130"/>
      <c r="AV469" s="130"/>
      <c r="AW469" s="130"/>
      <c r="AX469" s="130"/>
      <c r="AY469" s="130"/>
      <c r="AZ469" s="130"/>
      <c r="BA469" s="130"/>
    </row>
    <row r="470" spans="1:53" s="5" customFormat="1" ht="13.6" customHeight="1" x14ac:dyDescent="0.3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  <c r="AC470" s="130"/>
      <c r="AD470" s="130"/>
      <c r="AE470" s="130"/>
      <c r="AF470" s="130"/>
      <c r="AG470" s="130"/>
      <c r="AH470" s="130"/>
      <c r="AI470" s="130"/>
      <c r="AJ470" s="130"/>
      <c r="AK470" s="130"/>
      <c r="AL470" s="130"/>
      <c r="AM470" s="130"/>
      <c r="AN470" s="130"/>
      <c r="AO470" s="130"/>
      <c r="AP470" s="130"/>
      <c r="AQ470" s="130"/>
      <c r="AR470" s="130"/>
      <c r="AS470" s="130"/>
      <c r="AT470" s="130"/>
      <c r="AU470" s="130"/>
      <c r="AV470" s="130"/>
      <c r="AW470" s="130"/>
      <c r="AX470" s="130"/>
      <c r="AY470" s="130"/>
      <c r="AZ470" s="130"/>
      <c r="BA470" s="130"/>
    </row>
    <row r="471" spans="1:53" s="5" customFormat="1" ht="13.6" customHeight="1" x14ac:dyDescent="0.3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  <c r="AC471" s="130"/>
      <c r="AD471" s="130"/>
      <c r="AE471" s="130"/>
      <c r="AF471" s="130"/>
      <c r="AG471" s="130"/>
      <c r="AH471" s="130"/>
      <c r="AI471" s="130"/>
      <c r="AJ471" s="130"/>
      <c r="AK471" s="130"/>
      <c r="AL471" s="130"/>
      <c r="AM471" s="130"/>
      <c r="AN471" s="130"/>
      <c r="AO471" s="130"/>
      <c r="AP471" s="130"/>
      <c r="AQ471" s="130"/>
      <c r="AR471" s="130"/>
      <c r="AS471" s="130"/>
      <c r="AT471" s="130"/>
      <c r="AU471" s="130"/>
      <c r="AV471" s="130"/>
      <c r="AW471" s="130"/>
      <c r="AX471" s="130"/>
      <c r="AY471" s="130"/>
      <c r="AZ471" s="130"/>
      <c r="BA471" s="130"/>
    </row>
    <row r="472" spans="1:53" s="5" customFormat="1" ht="13.6" customHeight="1" x14ac:dyDescent="0.3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  <c r="AC472" s="130"/>
      <c r="AD472" s="130"/>
      <c r="AE472" s="130"/>
      <c r="AF472" s="130"/>
      <c r="AG472" s="130"/>
      <c r="AH472" s="130"/>
      <c r="AI472" s="130"/>
      <c r="AJ472" s="130"/>
      <c r="AK472" s="130"/>
      <c r="AL472" s="130"/>
      <c r="AM472" s="130"/>
      <c r="AN472" s="130"/>
      <c r="AO472" s="130"/>
      <c r="AP472" s="130"/>
      <c r="AQ472" s="130"/>
      <c r="AR472" s="130"/>
      <c r="AS472" s="130"/>
      <c r="AT472" s="130"/>
      <c r="AU472" s="130"/>
      <c r="AV472" s="130"/>
      <c r="AW472" s="130"/>
      <c r="AX472" s="130"/>
      <c r="AY472" s="130"/>
      <c r="AZ472" s="130"/>
      <c r="BA472" s="130"/>
    </row>
    <row r="473" spans="1:53" s="5" customFormat="1" ht="13.6" customHeight="1" x14ac:dyDescent="0.3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  <c r="AC473" s="130"/>
      <c r="AD473" s="130"/>
      <c r="AE473" s="130"/>
      <c r="AF473" s="130"/>
      <c r="AG473" s="130"/>
      <c r="AH473" s="130"/>
      <c r="AI473" s="130"/>
      <c r="AJ473" s="130"/>
      <c r="AK473" s="130"/>
      <c r="AL473" s="130"/>
      <c r="AM473" s="130"/>
      <c r="AN473" s="130"/>
      <c r="AO473" s="130"/>
      <c r="AP473" s="130"/>
      <c r="AQ473" s="130"/>
      <c r="AR473" s="130"/>
      <c r="AS473" s="130"/>
      <c r="AT473" s="130"/>
      <c r="AU473" s="130"/>
      <c r="AV473" s="130"/>
      <c r="AW473" s="130"/>
      <c r="AX473" s="130"/>
      <c r="AY473" s="130"/>
      <c r="AZ473" s="130"/>
      <c r="BA473" s="130"/>
    </row>
    <row r="474" spans="1:53" s="5" customFormat="1" ht="84.8" customHeight="1" x14ac:dyDescent="0.3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  <c r="AC474" s="130"/>
      <c r="AD474" s="130"/>
      <c r="AE474" s="130"/>
      <c r="AF474" s="130"/>
      <c r="AG474" s="130"/>
      <c r="AH474" s="130"/>
      <c r="AI474" s="130"/>
      <c r="AJ474" s="130"/>
      <c r="AK474" s="130"/>
      <c r="AL474" s="130"/>
      <c r="AM474" s="130"/>
      <c r="AN474" s="130"/>
      <c r="AO474" s="130"/>
      <c r="AP474" s="130"/>
      <c r="AQ474" s="130"/>
      <c r="AR474" s="130"/>
      <c r="AS474" s="130"/>
      <c r="AT474" s="130"/>
      <c r="AU474" s="130"/>
      <c r="AV474" s="130"/>
      <c r="AW474" s="130"/>
      <c r="AX474" s="130"/>
      <c r="AY474" s="130"/>
      <c r="AZ474" s="130"/>
      <c r="BA474" s="130"/>
    </row>
    <row r="475" spans="1:53" s="5" customFormat="1" ht="20.95" customHeight="1" x14ac:dyDescent="0.3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  <c r="AC475" s="130"/>
      <c r="AD475" s="130"/>
      <c r="AE475" s="130"/>
      <c r="AF475" s="130"/>
      <c r="AG475" s="130"/>
      <c r="AH475" s="130"/>
      <c r="AI475" s="130"/>
      <c r="AJ475" s="130"/>
      <c r="AK475" s="130"/>
      <c r="AL475" s="130"/>
      <c r="AM475" s="130"/>
      <c r="AN475" s="130"/>
      <c r="AO475" s="130"/>
      <c r="AP475" s="130"/>
      <c r="AQ475" s="130"/>
      <c r="AR475" s="130"/>
      <c r="AS475" s="130"/>
      <c r="AT475" s="130"/>
      <c r="AU475" s="130"/>
      <c r="AV475" s="130"/>
      <c r="AW475" s="130"/>
      <c r="AX475" s="130"/>
      <c r="AY475" s="130"/>
      <c r="AZ475" s="130"/>
      <c r="BA475" s="130"/>
    </row>
    <row r="476" spans="1:53" s="5" customFormat="1" ht="13.6" customHeight="1" x14ac:dyDescent="0.3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  <c r="AC476" s="130"/>
      <c r="AD476" s="130"/>
      <c r="AE476" s="130"/>
      <c r="AF476" s="130"/>
      <c r="AG476" s="130"/>
      <c r="AH476" s="130"/>
      <c r="AI476" s="130"/>
      <c r="AJ476" s="130"/>
      <c r="AK476" s="130"/>
      <c r="AL476" s="130"/>
      <c r="AM476" s="130"/>
      <c r="AN476" s="130"/>
      <c r="AO476" s="130"/>
      <c r="AP476" s="130"/>
      <c r="AQ476" s="130"/>
      <c r="AR476" s="130"/>
      <c r="AS476" s="130"/>
      <c r="AT476" s="130"/>
      <c r="AU476" s="130"/>
      <c r="AV476" s="130"/>
      <c r="AW476" s="130"/>
      <c r="AX476" s="130"/>
      <c r="AY476" s="130"/>
      <c r="AZ476" s="130"/>
      <c r="BA476" s="130"/>
    </row>
    <row r="477" spans="1:53" s="5" customFormat="1" ht="13.6" customHeight="1" x14ac:dyDescent="0.3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  <c r="AC477" s="130"/>
      <c r="AD477" s="130"/>
      <c r="AE477" s="130"/>
      <c r="AF477" s="130"/>
      <c r="AG477" s="130"/>
      <c r="AH477" s="130"/>
      <c r="AI477" s="130"/>
      <c r="AJ477" s="130"/>
      <c r="AK477" s="130"/>
      <c r="AL477" s="130"/>
      <c r="AM477" s="130"/>
      <c r="AN477" s="130"/>
      <c r="AO477" s="130"/>
      <c r="AP477" s="130"/>
      <c r="AQ477" s="130"/>
      <c r="AR477" s="130"/>
      <c r="AS477" s="130"/>
      <c r="AT477" s="130"/>
      <c r="AU477" s="130"/>
      <c r="AV477" s="130"/>
      <c r="AW477" s="130"/>
      <c r="AX477" s="130"/>
      <c r="AY477" s="130"/>
      <c r="AZ477" s="130"/>
      <c r="BA477" s="130"/>
    </row>
    <row r="478" spans="1:53" s="5" customFormat="1" ht="13.6" customHeight="1" x14ac:dyDescent="0.3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  <c r="AC478" s="130"/>
      <c r="AD478" s="130"/>
      <c r="AE478" s="130"/>
      <c r="AF478" s="130"/>
      <c r="AG478" s="130"/>
      <c r="AH478" s="130"/>
      <c r="AI478" s="130"/>
      <c r="AJ478" s="130"/>
      <c r="AK478" s="130"/>
      <c r="AL478" s="130"/>
      <c r="AM478" s="130"/>
      <c r="AN478" s="130"/>
      <c r="AO478" s="130"/>
      <c r="AP478" s="130"/>
      <c r="AQ478" s="130"/>
      <c r="AR478" s="130"/>
      <c r="AS478" s="130"/>
      <c r="AT478" s="130"/>
      <c r="AU478" s="130"/>
      <c r="AV478" s="130"/>
      <c r="AW478" s="130"/>
      <c r="AX478" s="130"/>
      <c r="AY478" s="130"/>
      <c r="AZ478" s="130"/>
      <c r="BA478" s="130"/>
    </row>
    <row r="479" spans="1:53" s="5" customFormat="1" ht="13.6" customHeight="1" x14ac:dyDescent="0.3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  <c r="AC479" s="130"/>
      <c r="AD479" s="130"/>
      <c r="AE479" s="130"/>
      <c r="AF479" s="130"/>
      <c r="AG479" s="130"/>
      <c r="AH479" s="130"/>
      <c r="AI479" s="130"/>
      <c r="AJ479" s="130"/>
      <c r="AK479" s="130"/>
      <c r="AL479" s="130"/>
      <c r="AM479" s="130"/>
      <c r="AN479" s="130"/>
      <c r="AO479" s="130"/>
      <c r="AP479" s="130"/>
      <c r="AQ479" s="130"/>
      <c r="AR479" s="130"/>
      <c r="AS479" s="130"/>
      <c r="AT479" s="130"/>
      <c r="AU479" s="130"/>
      <c r="AV479" s="130"/>
      <c r="AW479" s="130"/>
      <c r="AX479" s="130"/>
      <c r="AY479" s="130"/>
      <c r="AZ479" s="130"/>
      <c r="BA479" s="130"/>
    </row>
    <row r="480" spans="1:53" s="5" customFormat="1" ht="13.6" customHeight="1" x14ac:dyDescent="0.3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  <c r="AC480" s="130"/>
      <c r="AD480" s="130"/>
      <c r="AE480" s="130"/>
      <c r="AF480" s="130"/>
      <c r="AG480" s="130"/>
      <c r="AH480" s="130"/>
      <c r="AI480" s="130"/>
      <c r="AJ480" s="130"/>
      <c r="AK480" s="130"/>
      <c r="AL480" s="130"/>
      <c r="AM480" s="130"/>
      <c r="AN480" s="130"/>
      <c r="AO480" s="130"/>
      <c r="AP480" s="130"/>
      <c r="AQ480" s="130"/>
      <c r="AR480" s="130"/>
      <c r="AS480" s="130"/>
      <c r="AT480" s="130"/>
      <c r="AU480" s="130"/>
      <c r="AV480" s="130"/>
      <c r="AW480" s="130"/>
      <c r="AX480" s="130"/>
      <c r="AY480" s="130"/>
      <c r="AZ480" s="130"/>
      <c r="BA480" s="130"/>
    </row>
    <row r="481" spans="1:53" s="5" customFormat="1" ht="13.6" customHeight="1" x14ac:dyDescent="0.3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  <c r="AC481" s="130"/>
      <c r="AD481" s="130"/>
      <c r="AE481" s="130"/>
      <c r="AF481" s="130"/>
      <c r="AG481" s="130"/>
      <c r="AH481" s="130"/>
      <c r="AI481" s="130"/>
      <c r="AJ481" s="130"/>
      <c r="AK481" s="130"/>
      <c r="AL481" s="130"/>
      <c r="AM481" s="130"/>
      <c r="AN481" s="130"/>
      <c r="AO481" s="130"/>
      <c r="AP481" s="130"/>
      <c r="AQ481" s="130"/>
      <c r="AR481" s="130"/>
      <c r="AS481" s="130"/>
      <c r="AT481" s="130"/>
      <c r="AU481" s="130"/>
      <c r="AV481" s="130"/>
      <c r="AW481" s="130"/>
      <c r="AX481" s="130"/>
      <c r="AY481" s="130"/>
      <c r="AZ481" s="130"/>
      <c r="BA481" s="130"/>
    </row>
    <row r="482" spans="1:53" s="5" customFormat="1" ht="13.6" customHeight="1" x14ac:dyDescent="0.3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  <c r="AS482" s="130"/>
      <c r="AT482" s="130"/>
      <c r="AU482" s="130"/>
      <c r="AV482" s="130"/>
      <c r="AW482" s="130"/>
      <c r="AX482" s="130"/>
      <c r="AY482" s="130"/>
      <c r="AZ482" s="130"/>
      <c r="BA482" s="130"/>
    </row>
    <row r="483" spans="1:53" s="5" customFormat="1" ht="13.6" customHeight="1" x14ac:dyDescent="0.3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  <c r="AC483" s="130"/>
      <c r="AD483" s="130"/>
      <c r="AE483" s="130"/>
      <c r="AF483" s="130"/>
      <c r="AG483" s="130"/>
      <c r="AH483" s="130"/>
      <c r="AI483" s="130"/>
      <c r="AJ483" s="130"/>
      <c r="AK483" s="130"/>
      <c r="AL483" s="130"/>
      <c r="AM483" s="130"/>
      <c r="AN483" s="130"/>
      <c r="AO483" s="130"/>
      <c r="AP483" s="130"/>
      <c r="AQ483" s="130"/>
      <c r="AR483" s="130"/>
      <c r="AS483" s="130"/>
      <c r="AT483" s="130"/>
      <c r="AU483" s="130"/>
      <c r="AV483" s="130"/>
      <c r="AW483" s="130"/>
      <c r="AX483" s="130"/>
      <c r="AY483" s="130"/>
      <c r="AZ483" s="130"/>
      <c r="BA483" s="130"/>
    </row>
    <row r="484" spans="1:53" s="5" customFormat="1" ht="84.8" customHeight="1" x14ac:dyDescent="0.3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  <c r="AC484" s="130"/>
      <c r="AD484" s="130"/>
      <c r="AE484" s="130"/>
      <c r="AF484" s="130"/>
      <c r="AG484" s="130"/>
      <c r="AH484" s="130"/>
      <c r="AI484" s="130"/>
      <c r="AJ484" s="130"/>
      <c r="AK484" s="130"/>
      <c r="AL484" s="130"/>
      <c r="AM484" s="130"/>
      <c r="AN484" s="130"/>
      <c r="AO484" s="130"/>
      <c r="AP484" s="130"/>
      <c r="AQ484" s="130"/>
      <c r="AR484" s="130"/>
      <c r="AS484" s="130"/>
      <c r="AT484" s="130"/>
      <c r="AU484" s="130"/>
      <c r="AV484" s="130"/>
      <c r="AW484" s="130"/>
      <c r="AX484" s="130"/>
      <c r="AY484" s="130"/>
      <c r="AZ484" s="130"/>
      <c r="BA484" s="130"/>
    </row>
    <row r="485" spans="1:53" s="5" customFormat="1" ht="20.95" customHeight="1" x14ac:dyDescent="0.3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  <c r="AC485" s="130"/>
      <c r="AD485" s="130"/>
      <c r="AE485" s="130"/>
      <c r="AF485" s="130"/>
      <c r="AG485" s="130"/>
      <c r="AH485" s="130"/>
      <c r="AI485" s="130"/>
      <c r="AJ485" s="130"/>
      <c r="AK485" s="130"/>
      <c r="AL485" s="130"/>
      <c r="AM485" s="130"/>
      <c r="AN485" s="130"/>
      <c r="AO485" s="130"/>
      <c r="AP485" s="130"/>
      <c r="AQ485" s="130"/>
      <c r="AR485" s="130"/>
      <c r="AS485" s="130"/>
      <c r="AT485" s="130"/>
      <c r="AU485" s="130"/>
      <c r="AV485" s="130"/>
      <c r="AW485" s="130"/>
      <c r="AX485" s="130"/>
      <c r="AY485" s="130"/>
      <c r="AZ485" s="130"/>
      <c r="BA485" s="130"/>
    </row>
    <row r="486" spans="1:53" s="5" customFormat="1" ht="13.6" customHeight="1" x14ac:dyDescent="0.3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  <c r="AC486" s="130"/>
      <c r="AD486" s="130"/>
      <c r="AE486" s="130"/>
      <c r="AF486" s="130"/>
      <c r="AG486" s="130"/>
      <c r="AH486" s="130"/>
      <c r="AI486" s="130"/>
      <c r="AJ486" s="130"/>
      <c r="AK486" s="130"/>
      <c r="AL486" s="130"/>
      <c r="AM486" s="130"/>
      <c r="AN486" s="130"/>
      <c r="AO486" s="130"/>
      <c r="AP486" s="130"/>
      <c r="AQ486" s="130"/>
      <c r="AR486" s="130"/>
      <c r="AS486" s="130"/>
      <c r="AT486" s="130"/>
      <c r="AU486" s="130"/>
      <c r="AV486" s="130"/>
      <c r="AW486" s="130"/>
      <c r="AX486" s="130"/>
      <c r="AY486" s="130"/>
      <c r="AZ486" s="130"/>
      <c r="BA486" s="130"/>
    </row>
    <row r="487" spans="1:53" s="5" customFormat="1" ht="13.6" customHeight="1" x14ac:dyDescent="0.3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  <c r="AC487" s="130"/>
      <c r="AD487" s="130"/>
      <c r="AE487" s="130"/>
      <c r="AF487" s="130"/>
      <c r="AG487" s="130"/>
      <c r="AH487" s="130"/>
      <c r="AI487" s="130"/>
      <c r="AJ487" s="130"/>
      <c r="AK487" s="130"/>
      <c r="AL487" s="130"/>
      <c r="AM487" s="130"/>
      <c r="AN487" s="130"/>
      <c r="AO487" s="130"/>
      <c r="AP487" s="130"/>
      <c r="AQ487" s="130"/>
      <c r="AR487" s="130"/>
      <c r="AS487" s="130"/>
      <c r="AT487" s="130"/>
      <c r="AU487" s="130"/>
      <c r="AV487" s="130"/>
      <c r="AW487" s="130"/>
      <c r="AX487" s="130"/>
      <c r="AY487" s="130"/>
      <c r="AZ487" s="130"/>
      <c r="BA487" s="130"/>
    </row>
    <row r="488" spans="1:53" s="5" customFormat="1" ht="13.6" customHeight="1" x14ac:dyDescent="0.3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  <c r="AC488" s="130"/>
      <c r="AD488" s="130"/>
      <c r="AE488" s="130"/>
      <c r="AF488" s="130"/>
      <c r="AG488" s="130"/>
      <c r="AH488" s="130"/>
      <c r="AI488" s="130"/>
      <c r="AJ488" s="130"/>
      <c r="AK488" s="130"/>
      <c r="AL488" s="130"/>
      <c r="AM488" s="130"/>
      <c r="AN488" s="130"/>
      <c r="AO488" s="130"/>
      <c r="AP488" s="130"/>
      <c r="AQ488" s="130"/>
      <c r="AR488" s="130"/>
      <c r="AS488" s="130"/>
      <c r="AT488" s="130"/>
      <c r="AU488" s="130"/>
      <c r="AV488" s="130"/>
      <c r="AW488" s="130"/>
      <c r="AX488" s="130"/>
      <c r="AY488" s="130"/>
      <c r="AZ488" s="130"/>
      <c r="BA488" s="130"/>
    </row>
    <row r="489" spans="1:53" s="5" customFormat="1" ht="13.6" customHeight="1" x14ac:dyDescent="0.3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  <c r="AC489" s="130"/>
      <c r="AD489" s="130"/>
      <c r="AE489" s="130"/>
      <c r="AF489" s="130"/>
      <c r="AG489" s="130"/>
      <c r="AH489" s="130"/>
      <c r="AI489" s="130"/>
      <c r="AJ489" s="130"/>
      <c r="AK489" s="130"/>
      <c r="AL489" s="130"/>
      <c r="AM489" s="130"/>
      <c r="AN489" s="130"/>
      <c r="AO489" s="130"/>
      <c r="AP489" s="130"/>
      <c r="AQ489" s="130"/>
      <c r="AR489" s="130"/>
      <c r="AS489" s="130"/>
      <c r="AT489" s="130"/>
      <c r="AU489" s="130"/>
      <c r="AV489" s="130"/>
      <c r="AW489" s="130"/>
      <c r="AX489" s="130"/>
      <c r="AY489" s="130"/>
      <c r="AZ489" s="130"/>
      <c r="BA489" s="130"/>
    </row>
    <row r="490" spans="1:53" s="5" customFormat="1" ht="13.6" customHeight="1" x14ac:dyDescent="0.3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  <c r="AC490" s="130"/>
      <c r="AD490" s="130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130"/>
      <c r="AO490" s="130"/>
      <c r="AP490" s="130"/>
      <c r="AQ490" s="130"/>
      <c r="AR490" s="130"/>
      <c r="AS490" s="130"/>
      <c r="AT490" s="130"/>
      <c r="AU490" s="130"/>
      <c r="AV490" s="130"/>
      <c r="AW490" s="130"/>
      <c r="AX490" s="130"/>
      <c r="AY490" s="130"/>
      <c r="AZ490" s="130"/>
      <c r="BA490" s="130"/>
    </row>
    <row r="491" spans="1:53" s="5" customFormat="1" ht="13.6" customHeight="1" x14ac:dyDescent="0.3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  <c r="AC491" s="130"/>
      <c r="AD491" s="130"/>
      <c r="AE491" s="130"/>
      <c r="AF491" s="130"/>
      <c r="AG491" s="130"/>
      <c r="AH491" s="130"/>
      <c r="AI491" s="130"/>
      <c r="AJ491" s="130"/>
      <c r="AK491" s="130"/>
      <c r="AL491" s="130"/>
      <c r="AM491" s="130"/>
      <c r="AN491" s="130"/>
      <c r="AO491" s="130"/>
      <c r="AP491" s="130"/>
      <c r="AQ491" s="130"/>
      <c r="AR491" s="130"/>
      <c r="AS491" s="130"/>
      <c r="AT491" s="130"/>
      <c r="AU491" s="130"/>
      <c r="AV491" s="130"/>
      <c r="AW491" s="130"/>
      <c r="AX491" s="130"/>
      <c r="AY491" s="130"/>
      <c r="AZ491" s="130"/>
      <c r="BA491" s="130"/>
    </row>
    <row r="492" spans="1:53" s="5" customFormat="1" ht="13.6" customHeight="1" x14ac:dyDescent="0.3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  <c r="AC492" s="130"/>
      <c r="AD492" s="130"/>
      <c r="AE492" s="130"/>
      <c r="AF492" s="130"/>
      <c r="AG492" s="130"/>
      <c r="AH492" s="130"/>
      <c r="AI492" s="130"/>
      <c r="AJ492" s="130"/>
      <c r="AK492" s="130"/>
      <c r="AL492" s="130"/>
      <c r="AM492" s="130"/>
      <c r="AN492" s="130"/>
      <c r="AO492" s="130"/>
      <c r="AP492" s="130"/>
      <c r="AQ492" s="130"/>
      <c r="AR492" s="130"/>
      <c r="AS492" s="130"/>
      <c r="AT492" s="130"/>
      <c r="AU492" s="130"/>
      <c r="AV492" s="130"/>
      <c r="AW492" s="130"/>
      <c r="AX492" s="130"/>
      <c r="AY492" s="130"/>
      <c r="AZ492" s="130"/>
      <c r="BA492" s="130"/>
    </row>
    <row r="493" spans="1:53" s="5" customFormat="1" ht="13.6" customHeight="1" x14ac:dyDescent="0.3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  <c r="AC493" s="130"/>
      <c r="AD493" s="130"/>
      <c r="AE493" s="130"/>
      <c r="AF493" s="130"/>
      <c r="AG493" s="130"/>
      <c r="AH493" s="130"/>
      <c r="AI493" s="130"/>
      <c r="AJ493" s="130"/>
      <c r="AK493" s="130"/>
      <c r="AL493" s="130"/>
      <c r="AM493" s="130"/>
      <c r="AN493" s="130"/>
      <c r="AO493" s="130"/>
      <c r="AP493" s="130"/>
      <c r="AQ493" s="130"/>
      <c r="AR493" s="130"/>
      <c r="AS493" s="130"/>
      <c r="AT493" s="130"/>
      <c r="AU493" s="130"/>
      <c r="AV493" s="130"/>
      <c r="AW493" s="130"/>
      <c r="AX493" s="130"/>
      <c r="AY493" s="130"/>
      <c r="AZ493" s="130"/>
      <c r="BA493" s="130"/>
    </row>
    <row r="494" spans="1:53" s="5" customFormat="1" ht="84.8" customHeight="1" x14ac:dyDescent="0.3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  <c r="AC494" s="130"/>
      <c r="AD494" s="130"/>
      <c r="AE494" s="130"/>
      <c r="AF494" s="130"/>
      <c r="AG494" s="130"/>
      <c r="AH494" s="130"/>
      <c r="AI494" s="130"/>
      <c r="AJ494" s="130"/>
      <c r="AK494" s="130"/>
      <c r="AL494" s="130"/>
      <c r="AM494" s="130"/>
      <c r="AN494" s="130"/>
      <c r="AO494" s="130"/>
      <c r="AP494" s="130"/>
      <c r="AQ494" s="130"/>
      <c r="AR494" s="130"/>
      <c r="AS494" s="130"/>
      <c r="AT494" s="130"/>
      <c r="AU494" s="130"/>
      <c r="AV494" s="130"/>
      <c r="AW494" s="130"/>
      <c r="AX494" s="130"/>
      <c r="AY494" s="130"/>
      <c r="AZ494" s="130"/>
      <c r="BA494" s="130"/>
    </row>
    <row r="495" spans="1:53" s="5" customFormat="1" ht="20.95" customHeight="1" x14ac:dyDescent="0.3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  <c r="AC495" s="130"/>
      <c r="AD495" s="130"/>
      <c r="AE495" s="130"/>
      <c r="AF495" s="130"/>
      <c r="AG495" s="130"/>
      <c r="AH495" s="130"/>
      <c r="AI495" s="130"/>
      <c r="AJ495" s="130"/>
      <c r="AK495" s="130"/>
      <c r="AL495" s="130"/>
      <c r="AM495" s="130"/>
      <c r="AN495" s="130"/>
      <c r="AO495" s="130"/>
      <c r="AP495" s="130"/>
      <c r="AQ495" s="130"/>
      <c r="AR495" s="130"/>
      <c r="AS495" s="130"/>
      <c r="AT495" s="130"/>
      <c r="AU495" s="130"/>
      <c r="AV495" s="130"/>
      <c r="AW495" s="130"/>
      <c r="AX495" s="130"/>
      <c r="AY495" s="130"/>
      <c r="AZ495" s="130"/>
      <c r="BA495" s="130"/>
    </row>
    <row r="496" spans="1:53" s="5" customFormat="1" ht="13.6" customHeight="1" x14ac:dyDescent="0.3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  <c r="AC496" s="130"/>
      <c r="AD496" s="130"/>
      <c r="AE496" s="130"/>
      <c r="AF496" s="130"/>
      <c r="AG496" s="130"/>
      <c r="AH496" s="130"/>
      <c r="AI496" s="130"/>
      <c r="AJ496" s="130"/>
      <c r="AK496" s="130"/>
      <c r="AL496" s="130"/>
      <c r="AM496" s="130"/>
      <c r="AN496" s="130"/>
      <c r="AO496" s="130"/>
      <c r="AP496" s="130"/>
      <c r="AQ496" s="130"/>
      <c r="AR496" s="130"/>
      <c r="AS496" s="130"/>
      <c r="AT496" s="130"/>
      <c r="AU496" s="130"/>
      <c r="AV496" s="130"/>
      <c r="AW496" s="130"/>
      <c r="AX496" s="130"/>
      <c r="AY496" s="130"/>
      <c r="AZ496" s="130"/>
      <c r="BA496" s="130"/>
    </row>
    <row r="497" spans="1:53" s="5" customFormat="1" ht="13.6" customHeight="1" x14ac:dyDescent="0.3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  <c r="AC497" s="130"/>
      <c r="AD497" s="130"/>
      <c r="AE497" s="130"/>
      <c r="AF497" s="130"/>
      <c r="AG497" s="130"/>
      <c r="AH497" s="130"/>
      <c r="AI497" s="130"/>
      <c r="AJ497" s="130"/>
      <c r="AK497" s="130"/>
      <c r="AL497" s="130"/>
      <c r="AM497" s="130"/>
      <c r="AN497" s="130"/>
      <c r="AO497" s="130"/>
      <c r="AP497" s="130"/>
      <c r="AQ497" s="130"/>
      <c r="AR497" s="130"/>
      <c r="AS497" s="130"/>
      <c r="AT497" s="130"/>
      <c r="AU497" s="130"/>
      <c r="AV497" s="130"/>
      <c r="AW497" s="130"/>
      <c r="AX497" s="130"/>
      <c r="AY497" s="130"/>
      <c r="AZ497" s="130"/>
      <c r="BA497" s="130"/>
    </row>
    <row r="498" spans="1:53" s="5" customFormat="1" ht="13.6" customHeight="1" x14ac:dyDescent="0.3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  <c r="AC498" s="130"/>
      <c r="AD498" s="130"/>
      <c r="AE498" s="130"/>
      <c r="AF498" s="130"/>
      <c r="AG498" s="130"/>
      <c r="AH498" s="130"/>
      <c r="AI498" s="130"/>
      <c r="AJ498" s="130"/>
      <c r="AK498" s="130"/>
      <c r="AL498" s="130"/>
      <c r="AM498" s="130"/>
      <c r="AN498" s="130"/>
      <c r="AO498" s="130"/>
      <c r="AP498" s="130"/>
      <c r="AQ498" s="130"/>
      <c r="AR498" s="130"/>
      <c r="AS498" s="130"/>
      <c r="AT498" s="130"/>
      <c r="AU498" s="130"/>
      <c r="AV498" s="130"/>
      <c r="AW498" s="130"/>
      <c r="AX498" s="130"/>
      <c r="AY498" s="130"/>
      <c r="AZ498" s="130"/>
      <c r="BA498" s="130"/>
    </row>
    <row r="499" spans="1:53" s="5" customFormat="1" ht="13.6" customHeight="1" x14ac:dyDescent="0.3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  <c r="AS499" s="130"/>
      <c r="AT499" s="130"/>
      <c r="AU499" s="130"/>
      <c r="AV499" s="130"/>
      <c r="AW499" s="130"/>
      <c r="AX499" s="130"/>
      <c r="AY499" s="130"/>
      <c r="AZ499" s="130"/>
      <c r="BA499" s="130"/>
    </row>
    <row r="500" spans="1:53" s="5" customFormat="1" ht="13.6" customHeight="1" x14ac:dyDescent="0.3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  <c r="AC500" s="130"/>
      <c r="AD500" s="130"/>
      <c r="AE500" s="130"/>
      <c r="AF500" s="130"/>
      <c r="AG500" s="130"/>
      <c r="AH500" s="130"/>
      <c r="AI500" s="130"/>
      <c r="AJ500" s="130"/>
      <c r="AK500" s="130"/>
      <c r="AL500" s="130"/>
      <c r="AM500" s="130"/>
      <c r="AN500" s="130"/>
      <c r="AO500" s="130"/>
      <c r="AP500" s="130"/>
      <c r="AQ500" s="130"/>
      <c r="AR500" s="130"/>
      <c r="AS500" s="130"/>
      <c r="AT500" s="130"/>
      <c r="AU500" s="130"/>
      <c r="AV500" s="130"/>
      <c r="AW500" s="130"/>
      <c r="AX500" s="130"/>
      <c r="AY500" s="130"/>
      <c r="AZ500" s="130"/>
      <c r="BA500" s="130"/>
    </row>
    <row r="501" spans="1:53" s="5" customFormat="1" ht="13.6" customHeight="1" x14ac:dyDescent="0.3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  <c r="AC501" s="130"/>
      <c r="AD501" s="130"/>
      <c r="AE501" s="130"/>
      <c r="AF501" s="130"/>
      <c r="AG501" s="130"/>
      <c r="AH501" s="130"/>
      <c r="AI501" s="130"/>
      <c r="AJ501" s="130"/>
      <c r="AK501" s="130"/>
      <c r="AL501" s="130"/>
      <c r="AM501" s="130"/>
      <c r="AN501" s="130"/>
      <c r="AO501" s="130"/>
      <c r="AP501" s="130"/>
      <c r="AQ501" s="130"/>
      <c r="AR501" s="130"/>
      <c r="AS501" s="130"/>
      <c r="AT501" s="130"/>
      <c r="AU501" s="130"/>
      <c r="AV501" s="130"/>
      <c r="AW501" s="130"/>
      <c r="AX501" s="130"/>
      <c r="AY501" s="130"/>
      <c r="AZ501" s="130"/>
      <c r="BA501" s="130"/>
    </row>
    <row r="502" spans="1:53" s="5" customFormat="1" ht="13.6" customHeight="1" x14ac:dyDescent="0.3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  <c r="AC502" s="130"/>
      <c r="AD502" s="130"/>
      <c r="AE502" s="130"/>
      <c r="AF502" s="130"/>
      <c r="AG502" s="130"/>
      <c r="AH502" s="130"/>
      <c r="AI502" s="130"/>
      <c r="AJ502" s="130"/>
      <c r="AK502" s="130"/>
      <c r="AL502" s="130"/>
      <c r="AM502" s="130"/>
      <c r="AN502" s="130"/>
      <c r="AO502" s="130"/>
      <c r="AP502" s="130"/>
      <c r="AQ502" s="130"/>
      <c r="AR502" s="130"/>
      <c r="AS502" s="130"/>
      <c r="AT502" s="130"/>
      <c r="AU502" s="130"/>
      <c r="AV502" s="130"/>
      <c r="AW502" s="130"/>
      <c r="AX502" s="130"/>
      <c r="AY502" s="130"/>
      <c r="AZ502" s="130"/>
      <c r="BA502" s="130"/>
    </row>
    <row r="503" spans="1:53" s="5" customFormat="1" ht="13.6" customHeight="1" x14ac:dyDescent="0.3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  <c r="AC503" s="130"/>
      <c r="AD503" s="130"/>
      <c r="AE503" s="130"/>
      <c r="AF503" s="130"/>
      <c r="AG503" s="130"/>
      <c r="AH503" s="130"/>
      <c r="AI503" s="130"/>
      <c r="AJ503" s="130"/>
      <c r="AK503" s="130"/>
      <c r="AL503" s="130"/>
      <c r="AM503" s="130"/>
      <c r="AN503" s="130"/>
      <c r="AO503" s="130"/>
      <c r="AP503" s="130"/>
      <c r="AQ503" s="130"/>
      <c r="AR503" s="130"/>
      <c r="AS503" s="130"/>
      <c r="AT503" s="130"/>
      <c r="AU503" s="130"/>
      <c r="AV503" s="130"/>
      <c r="AW503" s="130"/>
      <c r="AX503" s="130"/>
      <c r="AY503" s="130"/>
      <c r="AZ503" s="130"/>
      <c r="BA503" s="130"/>
    </row>
    <row r="504" spans="1:53" s="5" customFormat="1" ht="84.8" customHeight="1" x14ac:dyDescent="0.3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0"/>
      <c r="AD504" s="130"/>
      <c r="AE504" s="130"/>
      <c r="AF504" s="130"/>
      <c r="AG504" s="130"/>
      <c r="AH504" s="130"/>
      <c r="AI504" s="130"/>
      <c r="AJ504" s="130"/>
      <c r="AK504" s="130"/>
      <c r="AL504" s="130"/>
      <c r="AM504" s="130"/>
      <c r="AN504" s="130"/>
      <c r="AO504" s="130"/>
      <c r="AP504" s="130"/>
      <c r="AQ504" s="130"/>
      <c r="AR504" s="130"/>
      <c r="AS504" s="130"/>
      <c r="AT504" s="130"/>
      <c r="AU504" s="130"/>
      <c r="AV504" s="130"/>
      <c r="AW504" s="130"/>
      <c r="AX504" s="130"/>
      <c r="AY504" s="130"/>
      <c r="AZ504" s="130"/>
      <c r="BA504" s="130"/>
    </row>
    <row r="505" spans="1:53" s="5" customFormat="1" ht="20.95" customHeight="1" x14ac:dyDescent="0.3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  <c r="AD505" s="130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</row>
    <row r="506" spans="1:53" s="5" customFormat="1" ht="13.6" customHeight="1" x14ac:dyDescent="0.3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  <c r="AC506" s="130"/>
      <c r="AD506" s="130"/>
      <c r="AE506" s="130"/>
      <c r="AF506" s="130"/>
      <c r="AG506" s="130"/>
      <c r="AH506" s="130"/>
      <c r="AI506" s="130"/>
      <c r="AJ506" s="130"/>
      <c r="AK506" s="130"/>
      <c r="AL506" s="130"/>
      <c r="AM506" s="130"/>
      <c r="AN506" s="130"/>
      <c r="AO506" s="130"/>
      <c r="AP506" s="130"/>
      <c r="AQ506" s="130"/>
      <c r="AR506" s="130"/>
      <c r="AS506" s="130"/>
      <c r="AT506" s="130"/>
      <c r="AU506" s="130"/>
      <c r="AV506" s="130"/>
      <c r="AW506" s="130"/>
      <c r="AX506" s="130"/>
      <c r="AY506" s="130"/>
      <c r="AZ506" s="130"/>
      <c r="BA506" s="130"/>
    </row>
    <row r="507" spans="1:53" s="5" customFormat="1" ht="13.6" customHeight="1" x14ac:dyDescent="0.3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  <c r="AC507" s="130"/>
      <c r="AD507" s="130"/>
      <c r="AE507" s="130"/>
      <c r="AF507" s="130"/>
      <c r="AG507" s="130"/>
      <c r="AH507" s="130"/>
      <c r="AI507" s="130"/>
      <c r="AJ507" s="130"/>
      <c r="AK507" s="130"/>
      <c r="AL507" s="130"/>
      <c r="AM507" s="130"/>
      <c r="AN507" s="130"/>
      <c r="AO507" s="130"/>
      <c r="AP507" s="130"/>
      <c r="AQ507" s="130"/>
      <c r="AR507" s="130"/>
      <c r="AS507" s="130"/>
      <c r="AT507" s="130"/>
      <c r="AU507" s="130"/>
      <c r="AV507" s="130"/>
      <c r="AW507" s="130"/>
      <c r="AX507" s="130"/>
      <c r="AY507" s="130"/>
      <c r="AZ507" s="130"/>
      <c r="BA507" s="130"/>
    </row>
    <row r="508" spans="1:53" s="5" customFormat="1" ht="13.6" customHeight="1" x14ac:dyDescent="0.3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  <c r="AC508" s="130"/>
      <c r="AD508" s="130"/>
      <c r="AE508" s="130"/>
      <c r="AF508" s="130"/>
      <c r="AG508" s="130"/>
      <c r="AH508" s="130"/>
      <c r="AI508" s="130"/>
      <c r="AJ508" s="130"/>
      <c r="AK508" s="130"/>
      <c r="AL508" s="130"/>
      <c r="AM508" s="130"/>
      <c r="AN508" s="130"/>
      <c r="AO508" s="130"/>
      <c r="AP508" s="130"/>
      <c r="AQ508" s="130"/>
      <c r="AR508" s="130"/>
      <c r="AS508" s="130"/>
      <c r="AT508" s="130"/>
      <c r="AU508" s="130"/>
      <c r="AV508" s="130"/>
      <c r="AW508" s="130"/>
      <c r="AX508" s="130"/>
      <c r="AY508" s="130"/>
      <c r="AZ508" s="130"/>
      <c r="BA508" s="130"/>
    </row>
    <row r="509" spans="1:53" s="5" customFormat="1" ht="13.6" customHeight="1" x14ac:dyDescent="0.3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  <c r="AC509" s="130"/>
      <c r="AD509" s="130"/>
      <c r="AE509" s="130"/>
      <c r="AF509" s="130"/>
      <c r="AG509" s="130"/>
      <c r="AH509" s="130"/>
      <c r="AI509" s="130"/>
      <c r="AJ509" s="130"/>
      <c r="AK509" s="130"/>
      <c r="AL509" s="130"/>
      <c r="AM509" s="130"/>
      <c r="AN509" s="130"/>
      <c r="AO509" s="130"/>
      <c r="AP509" s="130"/>
      <c r="AQ509" s="130"/>
      <c r="AR509" s="130"/>
      <c r="AS509" s="130"/>
      <c r="AT509" s="130"/>
      <c r="AU509" s="130"/>
      <c r="AV509" s="130"/>
      <c r="AW509" s="130"/>
      <c r="AX509" s="130"/>
      <c r="AY509" s="130"/>
      <c r="AZ509" s="130"/>
      <c r="BA509" s="130"/>
    </row>
    <row r="510" spans="1:53" s="5" customFormat="1" ht="13.6" customHeight="1" x14ac:dyDescent="0.3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  <c r="AC510" s="130"/>
      <c r="AD510" s="130"/>
      <c r="AE510" s="130"/>
      <c r="AF510" s="130"/>
      <c r="AG510" s="130"/>
      <c r="AH510" s="130"/>
      <c r="AI510" s="130"/>
      <c r="AJ510" s="130"/>
      <c r="AK510" s="130"/>
      <c r="AL510" s="130"/>
      <c r="AM510" s="130"/>
      <c r="AN510" s="130"/>
      <c r="AO510" s="130"/>
      <c r="AP510" s="130"/>
      <c r="AQ510" s="130"/>
      <c r="AR510" s="130"/>
      <c r="AS510" s="130"/>
      <c r="AT510" s="130"/>
      <c r="AU510" s="130"/>
      <c r="AV510" s="130"/>
      <c r="AW510" s="130"/>
      <c r="AX510" s="130"/>
      <c r="AY510" s="130"/>
      <c r="AZ510" s="130"/>
      <c r="BA510" s="130"/>
    </row>
    <row r="511" spans="1:53" s="5" customFormat="1" ht="13.6" customHeight="1" x14ac:dyDescent="0.3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  <c r="AC511" s="130"/>
      <c r="AD511" s="130"/>
      <c r="AE511" s="130"/>
      <c r="AF511" s="130"/>
      <c r="AG511" s="130"/>
      <c r="AH511" s="130"/>
      <c r="AI511" s="130"/>
      <c r="AJ511" s="130"/>
      <c r="AK511" s="130"/>
      <c r="AL511" s="130"/>
      <c r="AM511" s="130"/>
      <c r="AN511" s="130"/>
      <c r="AO511" s="130"/>
      <c r="AP511" s="130"/>
      <c r="AQ511" s="130"/>
      <c r="AR511" s="130"/>
      <c r="AS511" s="130"/>
      <c r="AT511" s="130"/>
      <c r="AU511" s="130"/>
      <c r="AV511" s="130"/>
      <c r="AW511" s="130"/>
      <c r="AX511" s="130"/>
      <c r="AY511" s="130"/>
      <c r="AZ511" s="130"/>
      <c r="BA511" s="130"/>
    </row>
    <row r="512" spans="1:53" s="5" customFormat="1" ht="13.6" customHeight="1" x14ac:dyDescent="0.3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  <c r="AC512" s="130"/>
      <c r="AD512" s="130"/>
      <c r="AE512" s="130"/>
      <c r="AF512" s="130"/>
      <c r="AG512" s="130"/>
      <c r="AH512" s="130"/>
      <c r="AI512" s="130"/>
      <c r="AJ512" s="130"/>
      <c r="AK512" s="130"/>
      <c r="AL512" s="130"/>
      <c r="AM512" s="130"/>
      <c r="AN512" s="130"/>
      <c r="AO512" s="130"/>
      <c r="AP512" s="130"/>
      <c r="AQ512" s="130"/>
      <c r="AR512" s="130"/>
      <c r="AS512" s="130"/>
      <c r="AT512" s="130"/>
      <c r="AU512" s="130"/>
      <c r="AV512" s="130"/>
      <c r="AW512" s="130"/>
      <c r="AX512" s="130"/>
      <c r="AY512" s="130"/>
      <c r="AZ512" s="130"/>
      <c r="BA512" s="130"/>
    </row>
    <row r="513" spans="1:53" s="5" customFormat="1" ht="13.6" customHeight="1" x14ac:dyDescent="0.3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  <c r="AC513" s="130"/>
      <c r="AD513" s="130"/>
      <c r="AE513" s="130"/>
      <c r="AF513" s="130"/>
      <c r="AG513" s="130"/>
      <c r="AH513" s="130"/>
      <c r="AI513" s="130"/>
      <c r="AJ513" s="130"/>
      <c r="AK513" s="130"/>
      <c r="AL513" s="130"/>
      <c r="AM513" s="130"/>
      <c r="AN513" s="130"/>
      <c r="AO513" s="130"/>
      <c r="AP513" s="130"/>
      <c r="AQ513" s="130"/>
      <c r="AR513" s="130"/>
      <c r="AS513" s="130"/>
      <c r="AT513" s="130"/>
      <c r="AU513" s="130"/>
      <c r="AV513" s="130"/>
      <c r="AW513" s="130"/>
      <c r="AX513" s="130"/>
      <c r="AY513" s="130"/>
      <c r="AZ513" s="130"/>
      <c r="BA513" s="130"/>
    </row>
    <row r="514" spans="1:53" s="5" customFormat="1" ht="84.8" customHeight="1" x14ac:dyDescent="0.3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  <c r="AC514" s="130"/>
      <c r="AD514" s="130"/>
      <c r="AE514" s="130"/>
      <c r="AF514" s="130"/>
      <c r="AG514" s="130"/>
      <c r="AH514" s="130"/>
      <c r="AI514" s="130"/>
      <c r="AJ514" s="130"/>
      <c r="AK514" s="130"/>
      <c r="AL514" s="130"/>
      <c r="AM514" s="130"/>
      <c r="AN514" s="130"/>
      <c r="AO514" s="130"/>
      <c r="AP514" s="130"/>
      <c r="AQ514" s="130"/>
      <c r="AR514" s="130"/>
      <c r="AS514" s="130"/>
      <c r="AT514" s="130"/>
      <c r="AU514" s="130"/>
      <c r="AV514" s="130"/>
      <c r="AW514" s="130"/>
      <c r="AX514" s="130"/>
      <c r="AY514" s="130"/>
      <c r="AZ514" s="130"/>
      <c r="BA514" s="130"/>
    </row>
    <row r="515" spans="1:53" s="5" customFormat="1" ht="20.95" customHeight="1" x14ac:dyDescent="0.3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  <c r="AC515" s="130"/>
      <c r="AD515" s="130"/>
      <c r="AE515" s="130"/>
      <c r="AF515" s="130"/>
      <c r="AG515" s="130"/>
      <c r="AH515" s="130"/>
      <c r="AI515" s="130"/>
      <c r="AJ515" s="130"/>
      <c r="AK515" s="130"/>
      <c r="AL515" s="130"/>
      <c r="AM515" s="130"/>
      <c r="AN515" s="130"/>
      <c r="AO515" s="130"/>
      <c r="AP515" s="130"/>
      <c r="AQ515" s="130"/>
      <c r="AR515" s="130"/>
      <c r="AS515" s="130"/>
      <c r="AT515" s="130"/>
      <c r="AU515" s="130"/>
      <c r="AV515" s="130"/>
      <c r="AW515" s="130"/>
      <c r="AX515" s="130"/>
      <c r="AY515" s="130"/>
      <c r="AZ515" s="130"/>
      <c r="BA515" s="130"/>
    </row>
    <row r="516" spans="1:53" s="5" customFormat="1" ht="13.6" customHeight="1" x14ac:dyDescent="0.3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  <c r="AS516" s="130"/>
      <c r="AT516" s="130"/>
      <c r="AU516" s="130"/>
      <c r="AV516" s="130"/>
      <c r="AW516" s="130"/>
      <c r="AX516" s="130"/>
      <c r="AY516" s="130"/>
      <c r="AZ516" s="130"/>
      <c r="BA516" s="130"/>
    </row>
    <row r="517" spans="1:53" s="5" customFormat="1" ht="13.6" customHeight="1" x14ac:dyDescent="0.3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  <c r="AC517" s="130"/>
      <c r="AD517" s="130"/>
      <c r="AE517" s="130"/>
      <c r="AF517" s="130"/>
      <c r="AG517" s="130"/>
      <c r="AH517" s="130"/>
      <c r="AI517" s="130"/>
      <c r="AJ517" s="130"/>
      <c r="AK517" s="130"/>
      <c r="AL517" s="130"/>
      <c r="AM517" s="130"/>
      <c r="AN517" s="130"/>
      <c r="AO517" s="130"/>
      <c r="AP517" s="130"/>
      <c r="AQ517" s="130"/>
      <c r="AR517" s="130"/>
      <c r="AS517" s="130"/>
      <c r="AT517" s="130"/>
      <c r="AU517" s="130"/>
      <c r="AV517" s="130"/>
      <c r="AW517" s="130"/>
      <c r="AX517" s="130"/>
      <c r="AY517" s="130"/>
      <c r="AZ517" s="130"/>
      <c r="BA517" s="130"/>
    </row>
    <row r="518" spans="1:53" s="5" customFormat="1" ht="13.6" customHeight="1" x14ac:dyDescent="0.3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  <c r="AC518" s="130"/>
      <c r="AD518" s="130"/>
      <c r="AE518" s="130"/>
      <c r="AF518" s="130"/>
      <c r="AG518" s="130"/>
      <c r="AH518" s="130"/>
      <c r="AI518" s="130"/>
      <c r="AJ518" s="130"/>
      <c r="AK518" s="130"/>
      <c r="AL518" s="130"/>
      <c r="AM518" s="130"/>
      <c r="AN518" s="130"/>
      <c r="AO518" s="130"/>
      <c r="AP518" s="130"/>
      <c r="AQ518" s="130"/>
      <c r="AR518" s="130"/>
      <c r="AS518" s="130"/>
      <c r="AT518" s="130"/>
      <c r="AU518" s="130"/>
      <c r="AV518" s="130"/>
      <c r="AW518" s="130"/>
      <c r="AX518" s="130"/>
      <c r="AY518" s="130"/>
      <c r="AZ518" s="130"/>
      <c r="BA518" s="130"/>
    </row>
    <row r="519" spans="1:53" s="5" customFormat="1" ht="13.6" customHeight="1" x14ac:dyDescent="0.3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  <c r="AC519" s="130"/>
      <c r="AD519" s="130"/>
      <c r="AE519" s="130"/>
      <c r="AF519" s="130"/>
      <c r="AG519" s="130"/>
      <c r="AH519" s="130"/>
      <c r="AI519" s="130"/>
      <c r="AJ519" s="130"/>
      <c r="AK519" s="130"/>
      <c r="AL519" s="130"/>
      <c r="AM519" s="130"/>
      <c r="AN519" s="130"/>
      <c r="AO519" s="130"/>
      <c r="AP519" s="130"/>
      <c r="AQ519" s="130"/>
      <c r="AR519" s="130"/>
      <c r="AS519" s="130"/>
      <c r="AT519" s="130"/>
      <c r="AU519" s="130"/>
      <c r="AV519" s="130"/>
      <c r="AW519" s="130"/>
      <c r="AX519" s="130"/>
      <c r="AY519" s="130"/>
      <c r="AZ519" s="130"/>
      <c r="BA519" s="130"/>
    </row>
    <row r="520" spans="1:53" s="5" customFormat="1" ht="13.6" customHeight="1" x14ac:dyDescent="0.3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  <c r="AC520" s="130"/>
      <c r="AD520" s="130"/>
      <c r="AE520" s="130"/>
      <c r="AF520" s="130"/>
      <c r="AG520" s="130"/>
      <c r="AH520" s="130"/>
      <c r="AI520" s="130"/>
      <c r="AJ520" s="130"/>
      <c r="AK520" s="130"/>
      <c r="AL520" s="130"/>
      <c r="AM520" s="130"/>
      <c r="AN520" s="130"/>
      <c r="AO520" s="130"/>
      <c r="AP520" s="130"/>
      <c r="AQ520" s="130"/>
      <c r="AR520" s="130"/>
      <c r="AS520" s="130"/>
      <c r="AT520" s="130"/>
      <c r="AU520" s="130"/>
      <c r="AV520" s="130"/>
      <c r="AW520" s="130"/>
      <c r="AX520" s="130"/>
      <c r="AY520" s="130"/>
      <c r="AZ520" s="130"/>
      <c r="BA520" s="130"/>
    </row>
    <row r="521" spans="1:53" s="5" customFormat="1" ht="13.6" customHeight="1" x14ac:dyDescent="0.3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  <c r="AC521" s="130"/>
      <c r="AD521" s="130"/>
      <c r="AE521" s="130"/>
      <c r="AF521" s="130"/>
      <c r="AG521" s="130"/>
      <c r="AH521" s="130"/>
      <c r="AI521" s="130"/>
      <c r="AJ521" s="130"/>
      <c r="AK521" s="130"/>
      <c r="AL521" s="130"/>
      <c r="AM521" s="130"/>
      <c r="AN521" s="130"/>
      <c r="AO521" s="130"/>
      <c r="AP521" s="130"/>
      <c r="AQ521" s="130"/>
      <c r="AR521" s="130"/>
      <c r="AS521" s="130"/>
      <c r="AT521" s="130"/>
      <c r="AU521" s="130"/>
      <c r="AV521" s="130"/>
      <c r="AW521" s="130"/>
      <c r="AX521" s="130"/>
      <c r="AY521" s="130"/>
      <c r="AZ521" s="130"/>
      <c r="BA521" s="130"/>
    </row>
    <row r="522" spans="1:53" s="5" customFormat="1" ht="13.6" customHeight="1" x14ac:dyDescent="0.3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  <c r="AC522" s="130"/>
      <c r="AD522" s="130"/>
      <c r="AE522" s="130"/>
      <c r="AF522" s="130"/>
      <c r="AG522" s="130"/>
      <c r="AH522" s="130"/>
      <c r="AI522" s="130"/>
      <c r="AJ522" s="130"/>
      <c r="AK522" s="130"/>
      <c r="AL522" s="130"/>
      <c r="AM522" s="130"/>
      <c r="AN522" s="130"/>
      <c r="AO522" s="130"/>
      <c r="AP522" s="130"/>
      <c r="AQ522" s="130"/>
      <c r="AR522" s="130"/>
      <c r="AS522" s="130"/>
      <c r="AT522" s="130"/>
      <c r="AU522" s="130"/>
      <c r="AV522" s="130"/>
      <c r="AW522" s="130"/>
      <c r="AX522" s="130"/>
      <c r="AY522" s="130"/>
      <c r="AZ522" s="130"/>
      <c r="BA522" s="130"/>
    </row>
    <row r="523" spans="1:53" s="5" customFormat="1" ht="13.6" customHeight="1" x14ac:dyDescent="0.3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  <c r="AC523" s="130"/>
      <c r="AD523" s="130"/>
      <c r="AE523" s="130"/>
      <c r="AF523" s="130"/>
      <c r="AG523" s="130"/>
      <c r="AH523" s="130"/>
      <c r="AI523" s="130"/>
      <c r="AJ523" s="130"/>
      <c r="AK523" s="130"/>
      <c r="AL523" s="130"/>
      <c r="AM523" s="130"/>
      <c r="AN523" s="130"/>
      <c r="AO523" s="130"/>
      <c r="AP523" s="130"/>
      <c r="AQ523" s="130"/>
      <c r="AR523" s="130"/>
      <c r="AS523" s="130"/>
      <c r="AT523" s="130"/>
      <c r="AU523" s="130"/>
      <c r="AV523" s="130"/>
      <c r="AW523" s="130"/>
      <c r="AX523" s="130"/>
      <c r="AY523" s="130"/>
      <c r="AZ523" s="130"/>
      <c r="BA523" s="130"/>
    </row>
    <row r="524" spans="1:53" s="5" customFormat="1" ht="84.8" customHeight="1" x14ac:dyDescent="0.3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  <c r="AC524" s="130"/>
      <c r="AD524" s="130"/>
      <c r="AE524" s="130"/>
      <c r="AF524" s="130"/>
      <c r="AG524" s="130"/>
      <c r="AH524" s="130"/>
      <c r="AI524" s="130"/>
      <c r="AJ524" s="130"/>
      <c r="AK524" s="130"/>
      <c r="AL524" s="130"/>
      <c r="AM524" s="130"/>
      <c r="AN524" s="130"/>
      <c r="AO524" s="130"/>
      <c r="AP524" s="130"/>
      <c r="AQ524" s="130"/>
      <c r="AR524" s="130"/>
      <c r="AS524" s="130"/>
      <c r="AT524" s="130"/>
      <c r="AU524" s="130"/>
      <c r="AV524" s="130"/>
      <c r="AW524" s="130"/>
      <c r="AX524" s="130"/>
      <c r="AY524" s="130"/>
      <c r="AZ524" s="130"/>
      <c r="BA524" s="130"/>
    </row>
    <row r="525" spans="1:53" s="5" customFormat="1" ht="20.95" customHeight="1" x14ac:dyDescent="0.3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  <c r="AC525" s="130"/>
      <c r="AD525" s="130"/>
      <c r="AE525" s="130"/>
      <c r="AF525" s="130"/>
      <c r="AG525" s="130"/>
      <c r="AH525" s="130"/>
      <c r="AI525" s="130"/>
      <c r="AJ525" s="130"/>
      <c r="AK525" s="130"/>
      <c r="AL525" s="130"/>
      <c r="AM525" s="130"/>
      <c r="AN525" s="130"/>
      <c r="AO525" s="130"/>
      <c r="AP525" s="130"/>
      <c r="AQ525" s="130"/>
      <c r="AR525" s="130"/>
      <c r="AS525" s="130"/>
      <c r="AT525" s="130"/>
      <c r="AU525" s="130"/>
      <c r="AV525" s="130"/>
      <c r="AW525" s="130"/>
      <c r="AX525" s="130"/>
      <c r="AY525" s="130"/>
      <c r="AZ525" s="130"/>
      <c r="BA525" s="130"/>
    </row>
    <row r="526" spans="1:53" s="5" customFormat="1" ht="13.6" customHeight="1" x14ac:dyDescent="0.3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  <c r="AC526" s="130"/>
      <c r="AD526" s="130"/>
      <c r="AE526" s="130"/>
      <c r="AF526" s="130"/>
      <c r="AG526" s="130"/>
      <c r="AH526" s="130"/>
      <c r="AI526" s="130"/>
      <c r="AJ526" s="130"/>
      <c r="AK526" s="130"/>
      <c r="AL526" s="130"/>
      <c r="AM526" s="130"/>
      <c r="AN526" s="130"/>
      <c r="AO526" s="130"/>
      <c r="AP526" s="130"/>
      <c r="AQ526" s="130"/>
      <c r="AR526" s="130"/>
      <c r="AS526" s="130"/>
      <c r="AT526" s="130"/>
      <c r="AU526" s="130"/>
      <c r="AV526" s="130"/>
      <c r="AW526" s="130"/>
      <c r="AX526" s="130"/>
      <c r="AY526" s="130"/>
      <c r="AZ526" s="130"/>
      <c r="BA526" s="130"/>
    </row>
    <row r="527" spans="1:53" s="5" customFormat="1" ht="13.6" customHeight="1" x14ac:dyDescent="0.3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  <c r="AC527" s="130"/>
      <c r="AD527" s="130"/>
      <c r="AE527" s="130"/>
      <c r="AF527" s="130"/>
      <c r="AG527" s="130"/>
      <c r="AH527" s="130"/>
      <c r="AI527" s="130"/>
      <c r="AJ527" s="130"/>
      <c r="AK527" s="130"/>
      <c r="AL527" s="130"/>
      <c r="AM527" s="130"/>
      <c r="AN527" s="130"/>
      <c r="AO527" s="130"/>
      <c r="AP527" s="130"/>
      <c r="AQ527" s="130"/>
      <c r="AR527" s="130"/>
      <c r="AS527" s="130"/>
      <c r="AT527" s="130"/>
      <c r="AU527" s="130"/>
      <c r="AV527" s="130"/>
      <c r="AW527" s="130"/>
      <c r="AX527" s="130"/>
      <c r="AY527" s="130"/>
      <c r="AZ527" s="130"/>
      <c r="BA527" s="130"/>
    </row>
    <row r="528" spans="1:53" s="5" customFormat="1" ht="13.6" customHeight="1" x14ac:dyDescent="0.3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  <c r="AC528" s="130"/>
      <c r="AD528" s="130"/>
      <c r="AE528" s="130"/>
      <c r="AF528" s="130"/>
      <c r="AG528" s="130"/>
      <c r="AH528" s="130"/>
      <c r="AI528" s="130"/>
      <c r="AJ528" s="130"/>
      <c r="AK528" s="130"/>
      <c r="AL528" s="130"/>
      <c r="AM528" s="130"/>
      <c r="AN528" s="130"/>
      <c r="AO528" s="130"/>
      <c r="AP528" s="130"/>
      <c r="AQ528" s="130"/>
      <c r="AR528" s="130"/>
      <c r="AS528" s="130"/>
      <c r="AT528" s="130"/>
      <c r="AU528" s="130"/>
      <c r="AV528" s="130"/>
      <c r="AW528" s="130"/>
      <c r="AX528" s="130"/>
      <c r="AY528" s="130"/>
      <c r="AZ528" s="130"/>
      <c r="BA528" s="130"/>
    </row>
    <row r="529" spans="1:53" s="5" customFormat="1" ht="13.6" customHeight="1" x14ac:dyDescent="0.3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  <c r="AC529" s="130"/>
      <c r="AD529" s="130"/>
      <c r="AE529" s="130"/>
      <c r="AF529" s="130"/>
      <c r="AG529" s="130"/>
      <c r="AH529" s="130"/>
      <c r="AI529" s="130"/>
      <c r="AJ529" s="130"/>
      <c r="AK529" s="130"/>
      <c r="AL529" s="130"/>
      <c r="AM529" s="130"/>
      <c r="AN529" s="130"/>
      <c r="AO529" s="130"/>
      <c r="AP529" s="130"/>
      <c r="AQ529" s="130"/>
      <c r="AR529" s="130"/>
      <c r="AS529" s="130"/>
      <c r="AT529" s="130"/>
      <c r="AU529" s="130"/>
      <c r="AV529" s="130"/>
      <c r="AW529" s="130"/>
      <c r="AX529" s="130"/>
      <c r="AY529" s="130"/>
      <c r="AZ529" s="130"/>
      <c r="BA529" s="130"/>
    </row>
    <row r="530" spans="1:53" s="5" customFormat="1" ht="13.6" customHeight="1" x14ac:dyDescent="0.3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  <c r="AC530" s="130"/>
      <c r="AD530" s="130"/>
      <c r="AE530" s="130"/>
      <c r="AF530" s="130"/>
      <c r="AG530" s="130"/>
      <c r="AH530" s="130"/>
      <c r="AI530" s="130"/>
      <c r="AJ530" s="130"/>
      <c r="AK530" s="130"/>
      <c r="AL530" s="130"/>
      <c r="AM530" s="130"/>
      <c r="AN530" s="130"/>
      <c r="AO530" s="130"/>
      <c r="AP530" s="130"/>
      <c r="AQ530" s="130"/>
      <c r="AR530" s="130"/>
      <c r="AS530" s="130"/>
      <c r="AT530" s="130"/>
      <c r="AU530" s="130"/>
      <c r="AV530" s="130"/>
      <c r="AW530" s="130"/>
      <c r="AX530" s="130"/>
      <c r="AY530" s="130"/>
      <c r="AZ530" s="130"/>
      <c r="BA530" s="130"/>
    </row>
    <row r="531" spans="1:53" s="5" customFormat="1" ht="13.6" customHeight="1" x14ac:dyDescent="0.3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  <c r="AC531" s="130"/>
      <c r="AD531" s="130"/>
      <c r="AE531" s="130"/>
      <c r="AF531" s="130"/>
      <c r="AG531" s="130"/>
      <c r="AH531" s="130"/>
      <c r="AI531" s="130"/>
      <c r="AJ531" s="130"/>
      <c r="AK531" s="130"/>
      <c r="AL531" s="130"/>
      <c r="AM531" s="130"/>
      <c r="AN531" s="130"/>
      <c r="AO531" s="130"/>
      <c r="AP531" s="130"/>
      <c r="AQ531" s="130"/>
      <c r="AR531" s="130"/>
      <c r="AS531" s="130"/>
      <c r="AT531" s="130"/>
      <c r="AU531" s="130"/>
      <c r="AV531" s="130"/>
      <c r="AW531" s="130"/>
      <c r="AX531" s="130"/>
      <c r="AY531" s="130"/>
      <c r="AZ531" s="130"/>
      <c r="BA531" s="130"/>
    </row>
    <row r="532" spans="1:53" s="5" customFormat="1" ht="13.6" customHeight="1" x14ac:dyDescent="0.3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  <c r="AC532" s="130"/>
      <c r="AD532" s="130"/>
      <c r="AE532" s="130"/>
      <c r="AF532" s="130"/>
      <c r="AG532" s="130"/>
      <c r="AH532" s="130"/>
      <c r="AI532" s="130"/>
      <c r="AJ532" s="130"/>
      <c r="AK532" s="130"/>
      <c r="AL532" s="130"/>
      <c r="AM532" s="130"/>
      <c r="AN532" s="130"/>
      <c r="AO532" s="130"/>
      <c r="AP532" s="130"/>
      <c r="AQ532" s="130"/>
      <c r="AR532" s="130"/>
      <c r="AS532" s="130"/>
      <c r="AT532" s="130"/>
      <c r="AU532" s="130"/>
      <c r="AV532" s="130"/>
      <c r="AW532" s="130"/>
      <c r="AX532" s="130"/>
      <c r="AY532" s="130"/>
      <c r="AZ532" s="130"/>
      <c r="BA532" s="130"/>
    </row>
    <row r="533" spans="1:53" s="5" customFormat="1" ht="13.6" customHeight="1" x14ac:dyDescent="0.3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  <c r="AS533" s="130"/>
      <c r="AT533" s="130"/>
      <c r="AU533" s="130"/>
      <c r="AV533" s="130"/>
      <c r="AW533" s="130"/>
      <c r="AX533" s="130"/>
      <c r="AY533" s="130"/>
      <c r="AZ533" s="130"/>
      <c r="BA533" s="130"/>
    </row>
    <row r="534" spans="1:53" s="5" customFormat="1" ht="84.8" customHeight="1" x14ac:dyDescent="0.3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  <c r="AC534" s="130"/>
      <c r="AD534" s="130"/>
      <c r="AE534" s="130"/>
      <c r="AF534" s="130"/>
      <c r="AG534" s="130"/>
      <c r="AH534" s="130"/>
      <c r="AI534" s="130"/>
      <c r="AJ534" s="130"/>
      <c r="AK534" s="130"/>
      <c r="AL534" s="130"/>
      <c r="AM534" s="130"/>
      <c r="AN534" s="130"/>
      <c r="AO534" s="130"/>
      <c r="AP534" s="130"/>
      <c r="AQ534" s="130"/>
      <c r="AR534" s="130"/>
      <c r="AS534" s="130"/>
      <c r="AT534" s="130"/>
      <c r="AU534" s="130"/>
      <c r="AV534" s="130"/>
      <c r="AW534" s="130"/>
      <c r="AX534" s="130"/>
      <c r="AY534" s="130"/>
      <c r="AZ534" s="130"/>
      <c r="BA534" s="130"/>
    </row>
    <row r="535" spans="1:53" s="5" customFormat="1" ht="20.95" customHeight="1" x14ac:dyDescent="0.3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  <c r="AC535" s="130"/>
      <c r="AD535" s="130"/>
      <c r="AE535" s="130"/>
      <c r="AF535" s="130"/>
      <c r="AG535" s="130"/>
      <c r="AH535" s="130"/>
      <c r="AI535" s="130"/>
      <c r="AJ535" s="130"/>
      <c r="AK535" s="130"/>
      <c r="AL535" s="130"/>
      <c r="AM535" s="130"/>
      <c r="AN535" s="130"/>
      <c r="AO535" s="130"/>
      <c r="AP535" s="130"/>
      <c r="AQ535" s="130"/>
      <c r="AR535" s="130"/>
      <c r="AS535" s="130"/>
      <c r="AT535" s="130"/>
      <c r="AU535" s="130"/>
      <c r="AV535" s="130"/>
      <c r="AW535" s="130"/>
      <c r="AX535" s="130"/>
      <c r="AY535" s="130"/>
      <c r="AZ535" s="130"/>
      <c r="BA535" s="130"/>
    </row>
    <row r="536" spans="1:53" s="5" customFormat="1" ht="13.6" customHeight="1" x14ac:dyDescent="0.3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  <c r="AC536" s="130"/>
      <c r="AD536" s="130"/>
      <c r="AE536" s="130"/>
      <c r="AF536" s="130"/>
      <c r="AG536" s="130"/>
      <c r="AH536" s="130"/>
      <c r="AI536" s="130"/>
      <c r="AJ536" s="130"/>
      <c r="AK536" s="130"/>
      <c r="AL536" s="130"/>
      <c r="AM536" s="130"/>
      <c r="AN536" s="130"/>
      <c r="AO536" s="130"/>
      <c r="AP536" s="130"/>
      <c r="AQ536" s="130"/>
      <c r="AR536" s="130"/>
      <c r="AS536" s="130"/>
      <c r="AT536" s="130"/>
      <c r="AU536" s="130"/>
      <c r="AV536" s="130"/>
      <c r="AW536" s="130"/>
      <c r="AX536" s="130"/>
      <c r="AY536" s="130"/>
      <c r="AZ536" s="130"/>
      <c r="BA536" s="130"/>
    </row>
    <row r="537" spans="1:53" s="5" customFormat="1" ht="13.6" customHeight="1" x14ac:dyDescent="0.3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  <c r="AC537" s="130"/>
      <c r="AD537" s="130"/>
      <c r="AE537" s="130"/>
      <c r="AF537" s="130"/>
      <c r="AG537" s="130"/>
      <c r="AH537" s="130"/>
      <c r="AI537" s="130"/>
      <c r="AJ537" s="130"/>
      <c r="AK537" s="130"/>
      <c r="AL537" s="130"/>
      <c r="AM537" s="130"/>
      <c r="AN537" s="130"/>
      <c r="AO537" s="130"/>
      <c r="AP537" s="130"/>
      <c r="AQ537" s="130"/>
      <c r="AR537" s="130"/>
      <c r="AS537" s="130"/>
      <c r="AT537" s="130"/>
      <c r="AU537" s="130"/>
      <c r="AV537" s="130"/>
      <c r="AW537" s="130"/>
      <c r="AX537" s="130"/>
      <c r="AY537" s="130"/>
      <c r="AZ537" s="130"/>
      <c r="BA537" s="130"/>
    </row>
    <row r="538" spans="1:53" s="5" customFormat="1" ht="13.6" customHeight="1" x14ac:dyDescent="0.3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  <c r="AC538" s="130"/>
      <c r="AD538" s="130"/>
      <c r="AE538" s="130"/>
      <c r="AF538" s="130"/>
      <c r="AG538" s="130"/>
      <c r="AH538" s="130"/>
      <c r="AI538" s="130"/>
      <c r="AJ538" s="130"/>
      <c r="AK538" s="130"/>
      <c r="AL538" s="130"/>
      <c r="AM538" s="130"/>
      <c r="AN538" s="130"/>
      <c r="AO538" s="130"/>
      <c r="AP538" s="130"/>
      <c r="AQ538" s="130"/>
      <c r="AR538" s="130"/>
      <c r="AS538" s="130"/>
      <c r="AT538" s="130"/>
      <c r="AU538" s="130"/>
      <c r="AV538" s="130"/>
      <c r="AW538" s="130"/>
      <c r="AX538" s="130"/>
      <c r="AY538" s="130"/>
      <c r="AZ538" s="130"/>
      <c r="BA538" s="130"/>
    </row>
    <row r="539" spans="1:53" s="5" customFormat="1" ht="13.6" customHeight="1" x14ac:dyDescent="0.3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  <c r="AC539" s="130"/>
      <c r="AD539" s="130"/>
      <c r="AE539" s="130"/>
      <c r="AF539" s="130"/>
      <c r="AG539" s="130"/>
      <c r="AH539" s="130"/>
      <c r="AI539" s="130"/>
      <c r="AJ539" s="130"/>
      <c r="AK539" s="130"/>
      <c r="AL539" s="130"/>
      <c r="AM539" s="130"/>
      <c r="AN539" s="130"/>
      <c r="AO539" s="130"/>
      <c r="AP539" s="130"/>
      <c r="AQ539" s="130"/>
      <c r="AR539" s="130"/>
      <c r="AS539" s="130"/>
      <c r="AT539" s="130"/>
      <c r="AU539" s="130"/>
      <c r="AV539" s="130"/>
      <c r="AW539" s="130"/>
      <c r="AX539" s="130"/>
      <c r="AY539" s="130"/>
      <c r="AZ539" s="130"/>
      <c r="BA539" s="130"/>
    </row>
    <row r="540" spans="1:53" s="5" customFormat="1" ht="13.6" customHeight="1" x14ac:dyDescent="0.3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  <c r="AC540" s="130"/>
      <c r="AD540" s="130"/>
      <c r="AE540" s="130"/>
      <c r="AF540" s="130"/>
      <c r="AG540" s="130"/>
      <c r="AH540" s="130"/>
      <c r="AI540" s="130"/>
      <c r="AJ540" s="130"/>
      <c r="AK540" s="130"/>
      <c r="AL540" s="130"/>
      <c r="AM540" s="130"/>
      <c r="AN540" s="130"/>
      <c r="AO540" s="130"/>
      <c r="AP540" s="130"/>
      <c r="AQ540" s="130"/>
      <c r="AR540" s="130"/>
      <c r="AS540" s="130"/>
      <c r="AT540" s="130"/>
      <c r="AU540" s="130"/>
      <c r="AV540" s="130"/>
      <c r="AW540" s="130"/>
      <c r="AX540" s="130"/>
      <c r="AY540" s="130"/>
      <c r="AZ540" s="130"/>
      <c r="BA540" s="130"/>
    </row>
    <row r="541" spans="1:53" s="5" customFormat="1" ht="13.6" customHeight="1" x14ac:dyDescent="0.3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  <c r="AC541" s="130"/>
      <c r="AD541" s="130"/>
      <c r="AE541" s="130"/>
      <c r="AF541" s="130"/>
      <c r="AG541" s="130"/>
      <c r="AH541" s="130"/>
      <c r="AI541" s="130"/>
      <c r="AJ541" s="130"/>
      <c r="AK541" s="130"/>
      <c r="AL541" s="130"/>
      <c r="AM541" s="130"/>
      <c r="AN541" s="130"/>
      <c r="AO541" s="130"/>
      <c r="AP541" s="130"/>
      <c r="AQ541" s="130"/>
      <c r="AR541" s="130"/>
      <c r="AS541" s="130"/>
      <c r="AT541" s="130"/>
      <c r="AU541" s="130"/>
      <c r="AV541" s="130"/>
      <c r="AW541" s="130"/>
      <c r="AX541" s="130"/>
      <c r="AY541" s="130"/>
      <c r="AZ541" s="130"/>
      <c r="BA541" s="130"/>
    </row>
    <row r="542" spans="1:53" s="5" customFormat="1" ht="13.6" customHeight="1" x14ac:dyDescent="0.3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  <c r="AC542" s="130"/>
      <c r="AD542" s="130"/>
      <c r="AE542" s="130"/>
      <c r="AF542" s="130"/>
      <c r="AG542" s="130"/>
      <c r="AH542" s="130"/>
      <c r="AI542" s="130"/>
      <c r="AJ542" s="130"/>
      <c r="AK542" s="130"/>
      <c r="AL542" s="130"/>
      <c r="AM542" s="130"/>
      <c r="AN542" s="130"/>
      <c r="AO542" s="130"/>
      <c r="AP542" s="130"/>
      <c r="AQ542" s="130"/>
      <c r="AR542" s="130"/>
      <c r="AS542" s="130"/>
      <c r="AT542" s="130"/>
      <c r="AU542" s="130"/>
      <c r="AV542" s="130"/>
      <c r="AW542" s="130"/>
      <c r="AX542" s="130"/>
      <c r="AY542" s="130"/>
      <c r="AZ542" s="130"/>
      <c r="BA542" s="130"/>
    </row>
    <row r="543" spans="1:53" s="5" customFormat="1" ht="13.6" customHeight="1" x14ac:dyDescent="0.3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  <c r="AC543" s="130"/>
      <c r="AD543" s="130"/>
      <c r="AE543" s="130"/>
      <c r="AF543" s="130"/>
      <c r="AG543" s="130"/>
      <c r="AH543" s="130"/>
      <c r="AI543" s="130"/>
      <c r="AJ543" s="130"/>
      <c r="AK543" s="130"/>
      <c r="AL543" s="130"/>
      <c r="AM543" s="130"/>
      <c r="AN543" s="130"/>
      <c r="AO543" s="130"/>
      <c r="AP543" s="130"/>
      <c r="AQ543" s="130"/>
      <c r="AR543" s="130"/>
      <c r="AS543" s="130"/>
      <c r="AT543" s="130"/>
      <c r="AU543" s="130"/>
      <c r="AV543" s="130"/>
      <c r="AW543" s="130"/>
      <c r="AX543" s="130"/>
      <c r="AY543" s="130"/>
      <c r="AZ543" s="130"/>
      <c r="BA543" s="130"/>
    </row>
    <row r="544" spans="1:53" s="5" customFormat="1" ht="84.8" customHeight="1" x14ac:dyDescent="0.3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  <c r="AC544" s="130"/>
      <c r="AD544" s="130"/>
      <c r="AE544" s="130"/>
      <c r="AF544" s="130"/>
      <c r="AG544" s="130"/>
      <c r="AH544" s="130"/>
      <c r="AI544" s="130"/>
      <c r="AJ544" s="130"/>
      <c r="AK544" s="130"/>
      <c r="AL544" s="130"/>
      <c r="AM544" s="130"/>
      <c r="AN544" s="130"/>
      <c r="AO544" s="130"/>
      <c r="AP544" s="130"/>
      <c r="AQ544" s="130"/>
      <c r="AR544" s="130"/>
      <c r="AS544" s="130"/>
      <c r="AT544" s="130"/>
      <c r="AU544" s="130"/>
      <c r="AV544" s="130"/>
      <c r="AW544" s="130"/>
      <c r="AX544" s="130"/>
      <c r="AY544" s="130"/>
      <c r="AZ544" s="130"/>
      <c r="BA544" s="130"/>
    </row>
    <row r="545" spans="1:53" s="5" customFormat="1" ht="20.95" customHeight="1" x14ac:dyDescent="0.3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  <c r="AC545" s="130"/>
      <c r="AD545" s="130"/>
      <c r="AE545" s="130"/>
      <c r="AF545" s="130"/>
      <c r="AG545" s="130"/>
      <c r="AH545" s="130"/>
      <c r="AI545" s="130"/>
      <c r="AJ545" s="130"/>
      <c r="AK545" s="130"/>
      <c r="AL545" s="130"/>
      <c r="AM545" s="130"/>
      <c r="AN545" s="130"/>
      <c r="AO545" s="130"/>
      <c r="AP545" s="130"/>
      <c r="AQ545" s="130"/>
      <c r="AR545" s="130"/>
      <c r="AS545" s="130"/>
      <c r="AT545" s="130"/>
      <c r="AU545" s="130"/>
      <c r="AV545" s="130"/>
      <c r="AW545" s="130"/>
      <c r="AX545" s="130"/>
      <c r="AY545" s="130"/>
      <c r="AZ545" s="130"/>
      <c r="BA545" s="130"/>
    </row>
    <row r="546" spans="1:53" s="5" customFormat="1" ht="13.6" customHeight="1" x14ac:dyDescent="0.3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  <c r="AC546" s="130"/>
      <c r="AD546" s="130"/>
      <c r="AE546" s="130"/>
      <c r="AF546" s="130"/>
      <c r="AG546" s="130"/>
      <c r="AH546" s="130"/>
      <c r="AI546" s="130"/>
      <c r="AJ546" s="130"/>
      <c r="AK546" s="130"/>
      <c r="AL546" s="130"/>
      <c r="AM546" s="130"/>
      <c r="AN546" s="130"/>
      <c r="AO546" s="130"/>
      <c r="AP546" s="130"/>
      <c r="AQ546" s="130"/>
      <c r="AR546" s="130"/>
      <c r="AS546" s="130"/>
      <c r="AT546" s="130"/>
      <c r="AU546" s="130"/>
      <c r="AV546" s="130"/>
      <c r="AW546" s="130"/>
      <c r="AX546" s="130"/>
      <c r="AY546" s="130"/>
      <c r="AZ546" s="130"/>
      <c r="BA546" s="130"/>
    </row>
    <row r="547" spans="1:53" s="5" customFormat="1" ht="13.6" customHeight="1" x14ac:dyDescent="0.3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  <c r="AC547" s="130"/>
      <c r="AD547" s="130"/>
      <c r="AE547" s="130"/>
      <c r="AF547" s="130"/>
      <c r="AG547" s="130"/>
      <c r="AH547" s="130"/>
      <c r="AI547" s="130"/>
      <c r="AJ547" s="130"/>
      <c r="AK547" s="130"/>
      <c r="AL547" s="130"/>
      <c r="AM547" s="130"/>
      <c r="AN547" s="130"/>
      <c r="AO547" s="130"/>
      <c r="AP547" s="130"/>
      <c r="AQ547" s="130"/>
      <c r="AR547" s="130"/>
      <c r="AS547" s="130"/>
      <c r="AT547" s="130"/>
      <c r="AU547" s="130"/>
      <c r="AV547" s="130"/>
      <c r="AW547" s="130"/>
      <c r="AX547" s="130"/>
      <c r="AY547" s="130"/>
      <c r="AZ547" s="130"/>
      <c r="BA547" s="130"/>
    </row>
    <row r="548" spans="1:53" s="5" customFormat="1" ht="13.6" customHeight="1" x14ac:dyDescent="0.3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  <c r="AC548" s="130"/>
      <c r="AD548" s="130"/>
      <c r="AE548" s="130"/>
      <c r="AF548" s="130"/>
      <c r="AG548" s="130"/>
      <c r="AH548" s="130"/>
      <c r="AI548" s="130"/>
      <c r="AJ548" s="130"/>
      <c r="AK548" s="130"/>
      <c r="AL548" s="130"/>
      <c r="AM548" s="130"/>
      <c r="AN548" s="130"/>
      <c r="AO548" s="130"/>
      <c r="AP548" s="130"/>
      <c r="AQ548" s="130"/>
      <c r="AR548" s="130"/>
      <c r="AS548" s="130"/>
      <c r="AT548" s="130"/>
      <c r="AU548" s="130"/>
      <c r="AV548" s="130"/>
      <c r="AW548" s="130"/>
      <c r="AX548" s="130"/>
      <c r="AY548" s="130"/>
      <c r="AZ548" s="130"/>
      <c r="BA548" s="130"/>
    </row>
    <row r="549" spans="1:53" s="5" customFormat="1" ht="13.6" customHeight="1" x14ac:dyDescent="0.3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  <c r="AC549" s="130"/>
      <c r="AD549" s="130"/>
      <c r="AE549" s="130"/>
      <c r="AF549" s="130"/>
      <c r="AG549" s="130"/>
      <c r="AH549" s="130"/>
      <c r="AI549" s="130"/>
      <c r="AJ549" s="130"/>
      <c r="AK549" s="130"/>
      <c r="AL549" s="130"/>
      <c r="AM549" s="130"/>
      <c r="AN549" s="130"/>
      <c r="AO549" s="130"/>
      <c r="AP549" s="130"/>
      <c r="AQ549" s="130"/>
      <c r="AR549" s="130"/>
      <c r="AS549" s="130"/>
      <c r="AT549" s="130"/>
      <c r="AU549" s="130"/>
      <c r="AV549" s="130"/>
      <c r="AW549" s="130"/>
      <c r="AX549" s="130"/>
      <c r="AY549" s="130"/>
      <c r="AZ549" s="130"/>
      <c r="BA549" s="130"/>
    </row>
    <row r="550" spans="1:53" s="5" customFormat="1" ht="13.6" customHeight="1" x14ac:dyDescent="0.3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  <c r="AS550" s="130"/>
      <c r="AT550" s="130"/>
      <c r="AU550" s="130"/>
      <c r="AV550" s="130"/>
      <c r="AW550" s="130"/>
      <c r="AX550" s="130"/>
      <c r="AY550" s="130"/>
      <c r="AZ550" s="130"/>
      <c r="BA550" s="130"/>
    </row>
    <row r="551" spans="1:53" s="5" customFormat="1" ht="13.6" customHeight="1" x14ac:dyDescent="0.3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  <c r="AC551" s="130"/>
      <c r="AD551" s="130"/>
      <c r="AE551" s="130"/>
      <c r="AF551" s="130"/>
      <c r="AG551" s="130"/>
      <c r="AH551" s="130"/>
      <c r="AI551" s="130"/>
      <c r="AJ551" s="130"/>
      <c r="AK551" s="130"/>
      <c r="AL551" s="130"/>
      <c r="AM551" s="130"/>
      <c r="AN551" s="130"/>
      <c r="AO551" s="130"/>
      <c r="AP551" s="130"/>
      <c r="AQ551" s="130"/>
      <c r="AR551" s="130"/>
      <c r="AS551" s="130"/>
      <c r="AT551" s="130"/>
      <c r="AU551" s="130"/>
      <c r="AV551" s="130"/>
      <c r="AW551" s="130"/>
      <c r="AX551" s="130"/>
      <c r="AY551" s="130"/>
      <c r="AZ551" s="130"/>
      <c r="BA551" s="130"/>
    </row>
    <row r="552" spans="1:53" s="5" customFormat="1" ht="13.6" customHeight="1" x14ac:dyDescent="0.3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  <c r="AC552" s="130"/>
      <c r="AD552" s="130"/>
      <c r="AE552" s="130"/>
      <c r="AF552" s="130"/>
      <c r="AG552" s="130"/>
      <c r="AH552" s="130"/>
      <c r="AI552" s="130"/>
      <c r="AJ552" s="130"/>
      <c r="AK552" s="130"/>
      <c r="AL552" s="130"/>
      <c r="AM552" s="130"/>
      <c r="AN552" s="130"/>
      <c r="AO552" s="130"/>
      <c r="AP552" s="130"/>
      <c r="AQ552" s="130"/>
      <c r="AR552" s="130"/>
      <c r="AS552" s="130"/>
      <c r="AT552" s="130"/>
      <c r="AU552" s="130"/>
      <c r="AV552" s="130"/>
      <c r="AW552" s="130"/>
      <c r="AX552" s="130"/>
      <c r="AY552" s="130"/>
      <c r="AZ552" s="130"/>
      <c r="BA552" s="130"/>
    </row>
    <row r="553" spans="1:53" s="5" customFormat="1" ht="13.6" customHeight="1" x14ac:dyDescent="0.3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  <c r="AC553" s="130"/>
      <c r="AD553" s="130"/>
      <c r="AE553" s="130"/>
      <c r="AF553" s="130"/>
      <c r="AG553" s="130"/>
      <c r="AH553" s="130"/>
      <c r="AI553" s="130"/>
      <c r="AJ553" s="130"/>
      <c r="AK553" s="130"/>
      <c r="AL553" s="130"/>
      <c r="AM553" s="130"/>
      <c r="AN553" s="130"/>
      <c r="AO553" s="130"/>
      <c r="AP553" s="130"/>
      <c r="AQ553" s="130"/>
      <c r="AR553" s="130"/>
      <c r="AS553" s="130"/>
      <c r="AT553" s="130"/>
      <c r="AU553" s="130"/>
      <c r="AV553" s="130"/>
      <c r="AW553" s="130"/>
      <c r="AX553" s="130"/>
      <c r="AY553" s="130"/>
      <c r="AZ553" s="130"/>
      <c r="BA553" s="130"/>
    </row>
    <row r="554" spans="1:53" s="5" customFormat="1" ht="84.8" customHeight="1" x14ac:dyDescent="0.3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  <c r="AC554" s="130"/>
      <c r="AD554" s="130"/>
      <c r="AE554" s="130"/>
      <c r="AF554" s="130"/>
      <c r="AG554" s="130"/>
      <c r="AH554" s="130"/>
      <c r="AI554" s="130"/>
      <c r="AJ554" s="130"/>
      <c r="AK554" s="130"/>
      <c r="AL554" s="130"/>
      <c r="AM554" s="130"/>
      <c r="AN554" s="130"/>
      <c r="AO554" s="130"/>
      <c r="AP554" s="130"/>
      <c r="AQ554" s="130"/>
      <c r="AR554" s="130"/>
      <c r="AS554" s="130"/>
      <c r="AT554" s="130"/>
      <c r="AU554" s="130"/>
      <c r="AV554" s="130"/>
      <c r="AW554" s="130"/>
      <c r="AX554" s="130"/>
      <c r="AY554" s="130"/>
      <c r="AZ554" s="130"/>
      <c r="BA554" s="130"/>
    </row>
    <row r="555" spans="1:53" s="5" customFormat="1" ht="20.95" customHeight="1" x14ac:dyDescent="0.3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  <c r="AC555" s="130"/>
      <c r="AD555" s="130"/>
      <c r="AE555" s="130"/>
      <c r="AF555" s="130"/>
      <c r="AG555" s="130"/>
      <c r="AH555" s="130"/>
      <c r="AI555" s="130"/>
      <c r="AJ555" s="130"/>
      <c r="AK555" s="130"/>
      <c r="AL555" s="130"/>
      <c r="AM555" s="130"/>
      <c r="AN555" s="130"/>
      <c r="AO555" s="130"/>
      <c r="AP555" s="130"/>
      <c r="AQ555" s="130"/>
      <c r="AR555" s="130"/>
      <c r="AS555" s="130"/>
      <c r="AT555" s="130"/>
      <c r="AU555" s="130"/>
      <c r="AV555" s="130"/>
      <c r="AW555" s="130"/>
      <c r="AX555" s="130"/>
      <c r="AY555" s="130"/>
      <c r="AZ555" s="130"/>
      <c r="BA555" s="130"/>
    </row>
    <row r="556" spans="1:53" s="5" customFormat="1" ht="13.6" customHeight="1" x14ac:dyDescent="0.3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  <c r="AC556" s="130"/>
      <c r="AD556" s="130"/>
      <c r="AE556" s="130"/>
      <c r="AF556" s="130"/>
      <c r="AG556" s="130"/>
      <c r="AH556" s="130"/>
      <c r="AI556" s="130"/>
      <c r="AJ556" s="130"/>
      <c r="AK556" s="130"/>
      <c r="AL556" s="130"/>
      <c r="AM556" s="130"/>
      <c r="AN556" s="130"/>
      <c r="AO556" s="130"/>
      <c r="AP556" s="130"/>
      <c r="AQ556" s="130"/>
      <c r="AR556" s="130"/>
      <c r="AS556" s="130"/>
      <c r="AT556" s="130"/>
      <c r="AU556" s="130"/>
      <c r="AV556" s="130"/>
      <c r="AW556" s="130"/>
      <c r="AX556" s="130"/>
      <c r="AY556" s="130"/>
      <c r="AZ556" s="130"/>
      <c r="BA556" s="130"/>
    </row>
    <row r="557" spans="1:53" s="5" customFormat="1" ht="13.6" customHeight="1" x14ac:dyDescent="0.3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  <c r="AC557" s="130"/>
      <c r="AD557" s="130"/>
      <c r="AE557" s="130"/>
      <c r="AF557" s="130"/>
      <c r="AG557" s="130"/>
      <c r="AH557" s="130"/>
      <c r="AI557" s="130"/>
      <c r="AJ557" s="130"/>
      <c r="AK557" s="130"/>
      <c r="AL557" s="130"/>
      <c r="AM557" s="130"/>
      <c r="AN557" s="130"/>
      <c r="AO557" s="130"/>
      <c r="AP557" s="130"/>
      <c r="AQ557" s="130"/>
      <c r="AR557" s="130"/>
      <c r="AS557" s="130"/>
      <c r="AT557" s="130"/>
      <c r="AU557" s="130"/>
      <c r="AV557" s="130"/>
      <c r="AW557" s="130"/>
      <c r="AX557" s="130"/>
      <c r="AY557" s="130"/>
      <c r="AZ557" s="130"/>
      <c r="BA557" s="130"/>
    </row>
    <row r="558" spans="1:53" s="5" customFormat="1" ht="13.6" customHeight="1" x14ac:dyDescent="0.3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  <c r="AC558" s="130"/>
      <c r="AD558" s="130"/>
      <c r="AE558" s="130"/>
      <c r="AF558" s="130"/>
      <c r="AG558" s="130"/>
      <c r="AH558" s="130"/>
      <c r="AI558" s="130"/>
      <c r="AJ558" s="130"/>
      <c r="AK558" s="130"/>
      <c r="AL558" s="130"/>
      <c r="AM558" s="130"/>
      <c r="AN558" s="130"/>
      <c r="AO558" s="130"/>
      <c r="AP558" s="130"/>
      <c r="AQ558" s="130"/>
      <c r="AR558" s="130"/>
      <c r="AS558" s="130"/>
      <c r="AT558" s="130"/>
      <c r="AU558" s="130"/>
      <c r="AV558" s="130"/>
      <c r="AW558" s="130"/>
      <c r="AX558" s="130"/>
      <c r="AY558" s="130"/>
      <c r="AZ558" s="130"/>
      <c r="BA558" s="130"/>
    </row>
    <row r="559" spans="1:53" s="5" customFormat="1" ht="13.6" customHeight="1" x14ac:dyDescent="0.3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  <c r="AC559" s="130"/>
      <c r="AD559" s="130"/>
      <c r="AE559" s="130"/>
      <c r="AF559" s="130"/>
      <c r="AG559" s="130"/>
      <c r="AH559" s="130"/>
      <c r="AI559" s="130"/>
      <c r="AJ559" s="130"/>
      <c r="AK559" s="130"/>
      <c r="AL559" s="130"/>
      <c r="AM559" s="130"/>
      <c r="AN559" s="130"/>
      <c r="AO559" s="130"/>
      <c r="AP559" s="130"/>
      <c r="AQ559" s="130"/>
      <c r="AR559" s="130"/>
      <c r="AS559" s="130"/>
      <c r="AT559" s="130"/>
      <c r="AU559" s="130"/>
      <c r="AV559" s="130"/>
      <c r="AW559" s="130"/>
      <c r="AX559" s="130"/>
      <c r="AY559" s="130"/>
      <c r="AZ559" s="130"/>
      <c r="BA559" s="130"/>
    </row>
    <row r="560" spans="1:53" s="5" customFormat="1" ht="13.6" customHeight="1" x14ac:dyDescent="0.3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  <c r="AC560" s="130"/>
      <c r="AD560" s="130"/>
      <c r="AE560" s="130"/>
      <c r="AF560" s="130"/>
      <c r="AG560" s="130"/>
      <c r="AH560" s="130"/>
      <c r="AI560" s="130"/>
      <c r="AJ560" s="130"/>
      <c r="AK560" s="130"/>
      <c r="AL560" s="130"/>
      <c r="AM560" s="130"/>
      <c r="AN560" s="130"/>
      <c r="AO560" s="130"/>
      <c r="AP560" s="130"/>
      <c r="AQ560" s="130"/>
      <c r="AR560" s="130"/>
      <c r="AS560" s="130"/>
      <c r="AT560" s="130"/>
      <c r="AU560" s="130"/>
      <c r="AV560" s="130"/>
      <c r="AW560" s="130"/>
      <c r="AX560" s="130"/>
      <c r="AY560" s="130"/>
      <c r="AZ560" s="130"/>
      <c r="BA560" s="130"/>
    </row>
    <row r="561" spans="1:53" s="5" customFormat="1" ht="13.6" customHeight="1" x14ac:dyDescent="0.3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  <c r="AC561" s="130"/>
      <c r="AD561" s="130"/>
      <c r="AE561" s="130"/>
      <c r="AF561" s="130"/>
      <c r="AG561" s="130"/>
      <c r="AH561" s="130"/>
      <c r="AI561" s="130"/>
      <c r="AJ561" s="130"/>
      <c r="AK561" s="130"/>
      <c r="AL561" s="130"/>
      <c r="AM561" s="130"/>
      <c r="AN561" s="130"/>
      <c r="AO561" s="130"/>
      <c r="AP561" s="130"/>
      <c r="AQ561" s="130"/>
      <c r="AR561" s="130"/>
      <c r="AS561" s="130"/>
      <c r="AT561" s="130"/>
      <c r="AU561" s="130"/>
      <c r="AV561" s="130"/>
      <c r="AW561" s="130"/>
      <c r="AX561" s="130"/>
      <c r="AY561" s="130"/>
      <c r="AZ561" s="130"/>
      <c r="BA561" s="130"/>
    </row>
    <row r="562" spans="1:53" s="5" customFormat="1" ht="13.6" customHeight="1" x14ac:dyDescent="0.3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  <c r="AC562" s="130"/>
      <c r="AD562" s="130"/>
      <c r="AE562" s="130"/>
      <c r="AF562" s="130"/>
      <c r="AG562" s="130"/>
      <c r="AH562" s="130"/>
      <c r="AI562" s="130"/>
      <c r="AJ562" s="130"/>
      <c r="AK562" s="130"/>
      <c r="AL562" s="130"/>
      <c r="AM562" s="130"/>
      <c r="AN562" s="130"/>
      <c r="AO562" s="130"/>
      <c r="AP562" s="130"/>
      <c r="AQ562" s="130"/>
      <c r="AR562" s="130"/>
      <c r="AS562" s="130"/>
      <c r="AT562" s="130"/>
      <c r="AU562" s="130"/>
      <c r="AV562" s="130"/>
      <c r="AW562" s="130"/>
      <c r="AX562" s="130"/>
      <c r="AY562" s="130"/>
      <c r="AZ562" s="130"/>
      <c r="BA562" s="130"/>
    </row>
    <row r="563" spans="1:53" s="5" customFormat="1" ht="13.6" customHeight="1" x14ac:dyDescent="0.3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  <c r="AC563" s="130"/>
      <c r="AD563" s="130"/>
      <c r="AE563" s="130"/>
      <c r="AF563" s="130"/>
      <c r="AG563" s="130"/>
      <c r="AH563" s="130"/>
      <c r="AI563" s="130"/>
      <c r="AJ563" s="130"/>
      <c r="AK563" s="130"/>
      <c r="AL563" s="130"/>
      <c r="AM563" s="130"/>
      <c r="AN563" s="130"/>
      <c r="AO563" s="130"/>
      <c r="AP563" s="130"/>
      <c r="AQ563" s="130"/>
      <c r="AR563" s="130"/>
      <c r="AS563" s="130"/>
      <c r="AT563" s="130"/>
      <c r="AU563" s="130"/>
      <c r="AV563" s="130"/>
      <c r="AW563" s="130"/>
      <c r="AX563" s="130"/>
      <c r="AY563" s="130"/>
      <c r="AZ563" s="130"/>
      <c r="BA563" s="130"/>
    </row>
    <row r="564" spans="1:53" s="5" customFormat="1" ht="84.8" customHeight="1" x14ac:dyDescent="0.3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  <c r="AC564" s="130"/>
      <c r="AD564" s="130"/>
      <c r="AE564" s="130"/>
      <c r="AF564" s="130"/>
      <c r="AG564" s="130"/>
      <c r="AH564" s="130"/>
      <c r="AI564" s="130"/>
      <c r="AJ564" s="130"/>
      <c r="AK564" s="130"/>
      <c r="AL564" s="130"/>
      <c r="AM564" s="130"/>
      <c r="AN564" s="130"/>
      <c r="AO564" s="130"/>
      <c r="AP564" s="130"/>
      <c r="AQ564" s="130"/>
      <c r="AR564" s="130"/>
      <c r="AS564" s="130"/>
      <c r="AT564" s="130"/>
      <c r="AU564" s="130"/>
      <c r="AV564" s="130"/>
      <c r="AW564" s="130"/>
      <c r="AX564" s="130"/>
      <c r="AY564" s="130"/>
      <c r="AZ564" s="130"/>
      <c r="BA564" s="130"/>
    </row>
    <row r="565" spans="1:53" s="5" customFormat="1" ht="20.95" customHeight="1" x14ac:dyDescent="0.3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  <c r="AC565" s="130"/>
      <c r="AD565" s="130"/>
      <c r="AE565" s="130"/>
      <c r="AF565" s="130"/>
      <c r="AG565" s="130"/>
      <c r="AH565" s="130"/>
      <c r="AI565" s="130"/>
      <c r="AJ565" s="130"/>
      <c r="AK565" s="130"/>
      <c r="AL565" s="130"/>
      <c r="AM565" s="130"/>
      <c r="AN565" s="130"/>
      <c r="AO565" s="130"/>
      <c r="AP565" s="130"/>
      <c r="AQ565" s="130"/>
      <c r="AR565" s="130"/>
      <c r="AS565" s="130"/>
      <c r="AT565" s="130"/>
      <c r="AU565" s="130"/>
      <c r="AV565" s="130"/>
      <c r="AW565" s="130"/>
      <c r="AX565" s="130"/>
      <c r="AY565" s="130"/>
      <c r="AZ565" s="130"/>
      <c r="BA565" s="130"/>
    </row>
    <row r="566" spans="1:53" s="5" customFormat="1" ht="13.6" customHeight="1" x14ac:dyDescent="0.3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  <c r="AC566" s="130"/>
      <c r="AD566" s="130"/>
      <c r="AE566" s="130"/>
      <c r="AF566" s="130"/>
      <c r="AG566" s="130"/>
      <c r="AH566" s="130"/>
      <c r="AI566" s="130"/>
      <c r="AJ566" s="130"/>
      <c r="AK566" s="130"/>
      <c r="AL566" s="130"/>
      <c r="AM566" s="130"/>
      <c r="AN566" s="130"/>
      <c r="AO566" s="130"/>
      <c r="AP566" s="130"/>
      <c r="AQ566" s="130"/>
      <c r="AR566" s="130"/>
      <c r="AS566" s="130"/>
      <c r="AT566" s="130"/>
      <c r="AU566" s="130"/>
      <c r="AV566" s="130"/>
      <c r="AW566" s="130"/>
      <c r="AX566" s="130"/>
      <c r="AY566" s="130"/>
      <c r="AZ566" s="130"/>
      <c r="BA566" s="130"/>
    </row>
    <row r="567" spans="1:53" s="5" customFormat="1" ht="13.6" customHeight="1" x14ac:dyDescent="0.3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  <c r="AS567" s="130"/>
      <c r="AT567" s="130"/>
      <c r="AU567" s="130"/>
      <c r="AV567" s="130"/>
      <c r="AW567" s="130"/>
      <c r="AX567" s="130"/>
      <c r="AY567" s="130"/>
      <c r="AZ567" s="130"/>
      <c r="BA567" s="130"/>
    </row>
    <row r="568" spans="1:53" s="5" customFormat="1" ht="13.6" customHeight="1" x14ac:dyDescent="0.3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  <c r="AC568" s="130"/>
      <c r="AD568" s="130"/>
      <c r="AE568" s="130"/>
      <c r="AF568" s="130"/>
      <c r="AG568" s="130"/>
      <c r="AH568" s="130"/>
      <c r="AI568" s="130"/>
      <c r="AJ568" s="130"/>
      <c r="AK568" s="130"/>
      <c r="AL568" s="130"/>
      <c r="AM568" s="130"/>
      <c r="AN568" s="130"/>
      <c r="AO568" s="130"/>
      <c r="AP568" s="130"/>
      <c r="AQ568" s="130"/>
      <c r="AR568" s="130"/>
      <c r="AS568" s="130"/>
      <c r="AT568" s="130"/>
      <c r="AU568" s="130"/>
      <c r="AV568" s="130"/>
      <c r="AW568" s="130"/>
      <c r="AX568" s="130"/>
      <c r="AY568" s="130"/>
      <c r="AZ568" s="130"/>
      <c r="BA568" s="130"/>
    </row>
    <row r="569" spans="1:53" s="5" customFormat="1" ht="13.6" customHeight="1" x14ac:dyDescent="0.3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  <c r="AC569" s="130"/>
      <c r="AD569" s="130"/>
      <c r="AE569" s="130"/>
      <c r="AF569" s="130"/>
      <c r="AG569" s="130"/>
      <c r="AH569" s="130"/>
      <c r="AI569" s="130"/>
      <c r="AJ569" s="130"/>
      <c r="AK569" s="130"/>
      <c r="AL569" s="130"/>
      <c r="AM569" s="130"/>
      <c r="AN569" s="130"/>
      <c r="AO569" s="130"/>
      <c r="AP569" s="130"/>
      <c r="AQ569" s="130"/>
      <c r="AR569" s="130"/>
      <c r="AS569" s="130"/>
      <c r="AT569" s="130"/>
      <c r="AU569" s="130"/>
      <c r="AV569" s="130"/>
      <c r="AW569" s="130"/>
      <c r="AX569" s="130"/>
      <c r="AY569" s="130"/>
      <c r="AZ569" s="130"/>
      <c r="BA569" s="130"/>
    </row>
    <row r="570" spans="1:53" s="5" customFormat="1" ht="13.6" customHeight="1" x14ac:dyDescent="0.3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  <c r="AC570" s="130"/>
      <c r="AD570" s="130"/>
      <c r="AE570" s="130"/>
      <c r="AF570" s="130"/>
      <c r="AG570" s="130"/>
      <c r="AH570" s="130"/>
      <c r="AI570" s="130"/>
      <c r="AJ570" s="130"/>
      <c r="AK570" s="130"/>
      <c r="AL570" s="130"/>
      <c r="AM570" s="130"/>
      <c r="AN570" s="130"/>
      <c r="AO570" s="130"/>
      <c r="AP570" s="130"/>
      <c r="AQ570" s="130"/>
      <c r="AR570" s="130"/>
      <c r="AS570" s="130"/>
      <c r="AT570" s="130"/>
      <c r="AU570" s="130"/>
      <c r="AV570" s="130"/>
      <c r="AW570" s="130"/>
      <c r="AX570" s="130"/>
      <c r="AY570" s="130"/>
      <c r="AZ570" s="130"/>
      <c r="BA570" s="130"/>
    </row>
    <row r="571" spans="1:53" s="5" customFormat="1" ht="13.6" customHeight="1" x14ac:dyDescent="0.3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  <c r="AC571" s="130"/>
      <c r="AD571" s="130"/>
      <c r="AE571" s="130"/>
      <c r="AF571" s="130"/>
      <c r="AG571" s="130"/>
      <c r="AH571" s="130"/>
      <c r="AI571" s="130"/>
      <c r="AJ571" s="130"/>
      <c r="AK571" s="130"/>
      <c r="AL571" s="130"/>
      <c r="AM571" s="130"/>
      <c r="AN571" s="130"/>
      <c r="AO571" s="130"/>
      <c r="AP571" s="130"/>
      <c r="AQ571" s="130"/>
      <c r="AR571" s="130"/>
      <c r="AS571" s="130"/>
      <c r="AT571" s="130"/>
      <c r="AU571" s="130"/>
      <c r="AV571" s="130"/>
      <c r="AW571" s="130"/>
      <c r="AX571" s="130"/>
      <c r="AY571" s="130"/>
      <c r="AZ571" s="130"/>
      <c r="BA571" s="130"/>
    </row>
    <row r="572" spans="1:53" s="5" customFormat="1" ht="13.6" customHeight="1" x14ac:dyDescent="0.3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  <c r="AC572" s="130"/>
      <c r="AD572" s="130"/>
      <c r="AE572" s="130"/>
      <c r="AF572" s="130"/>
      <c r="AG572" s="130"/>
      <c r="AH572" s="130"/>
      <c r="AI572" s="130"/>
      <c r="AJ572" s="130"/>
      <c r="AK572" s="130"/>
      <c r="AL572" s="130"/>
      <c r="AM572" s="130"/>
      <c r="AN572" s="130"/>
      <c r="AO572" s="130"/>
      <c r="AP572" s="130"/>
      <c r="AQ572" s="130"/>
      <c r="AR572" s="130"/>
      <c r="AS572" s="130"/>
      <c r="AT572" s="130"/>
      <c r="AU572" s="130"/>
      <c r="AV572" s="130"/>
      <c r="AW572" s="130"/>
      <c r="AX572" s="130"/>
      <c r="AY572" s="130"/>
      <c r="AZ572" s="130"/>
      <c r="BA572" s="130"/>
    </row>
    <row r="573" spans="1:53" s="5" customFormat="1" ht="13.6" customHeight="1" x14ac:dyDescent="0.3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  <c r="AC573" s="130"/>
      <c r="AD573" s="130"/>
      <c r="AE573" s="130"/>
      <c r="AF573" s="130"/>
      <c r="AG573" s="130"/>
      <c r="AH573" s="130"/>
      <c r="AI573" s="130"/>
      <c r="AJ573" s="130"/>
      <c r="AK573" s="130"/>
      <c r="AL573" s="130"/>
      <c r="AM573" s="130"/>
      <c r="AN573" s="130"/>
      <c r="AO573" s="130"/>
      <c r="AP573" s="130"/>
      <c r="AQ573" s="130"/>
      <c r="AR573" s="130"/>
      <c r="AS573" s="130"/>
      <c r="AT573" s="130"/>
      <c r="AU573" s="130"/>
      <c r="AV573" s="130"/>
      <c r="AW573" s="130"/>
      <c r="AX573" s="130"/>
      <c r="AY573" s="130"/>
      <c r="AZ573" s="130"/>
      <c r="BA573" s="130"/>
    </row>
    <row r="574" spans="1:53" s="5" customFormat="1" ht="84.8" customHeight="1" x14ac:dyDescent="0.3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  <c r="AC574" s="130"/>
      <c r="AD574" s="130"/>
      <c r="AE574" s="130"/>
      <c r="AF574" s="130"/>
      <c r="AG574" s="130"/>
      <c r="AH574" s="130"/>
      <c r="AI574" s="130"/>
      <c r="AJ574" s="130"/>
      <c r="AK574" s="130"/>
      <c r="AL574" s="130"/>
      <c r="AM574" s="130"/>
      <c r="AN574" s="130"/>
      <c r="AO574" s="130"/>
      <c r="AP574" s="130"/>
      <c r="AQ574" s="130"/>
      <c r="AR574" s="130"/>
      <c r="AS574" s="130"/>
      <c r="AT574" s="130"/>
      <c r="AU574" s="130"/>
      <c r="AV574" s="130"/>
      <c r="AW574" s="130"/>
      <c r="AX574" s="130"/>
      <c r="AY574" s="130"/>
      <c r="AZ574" s="130"/>
      <c r="BA574" s="130"/>
    </row>
    <row r="575" spans="1:53" s="5" customFormat="1" ht="20.95" customHeight="1" x14ac:dyDescent="0.3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  <c r="AC575" s="130"/>
      <c r="AD575" s="130"/>
      <c r="AE575" s="130"/>
      <c r="AF575" s="130"/>
      <c r="AG575" s="130"/>
      <c r="AH575" s="130"/>
      <c r="AI575" s="130"/>
      <c r="AJ575" s="130"/>
      <c r="AK575" s="130"/>
      <c r="AL575" s="130"/>
      <c r="AM575" s="130"/>
      <c r="AN575" s="130"/>
      <c r="AO575" s="130"/>
      <c r="AP575" s="130"/>
      <c r="AQ575" s="130"/>
      <c r="AR575" s="130"/>
      <c r="AS575" s="130"/>
      <c r="AT575" s="130"/>
      <c r="AU575" s="130"/>
      <c r="AV575" s="130"/>
      <c r="AW575" s="130"/>
      <c r="AX575" s="130"/>
      <c r="AY575" s="130"/>
      <c r="AZ575" s="130"/>
      <c r="BA575" s="130"/>
    </row>
    <row r="576" spans="1:53" s="5" customFormat="1" ht="13.6" customHeight="1" x14ac:dyDescent="0.3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  <c r="AC576" s="130"/>
      <c r="AD576" s="130"/>
      <c r="AE576" s="130"/>
      <c r="AF576" s="130"/>
      <c r="AG576" s="130"/>
      <c r="AH576" s="130"/>
      <c r="AI576" s="130"/>
      <c r="AJ576" s="130"/>
      <c r="AK576" s="130"/>
      <c r="AL576" s="130"/>
      <c r="AM576" s="130"/>
      <c r="AN576" s="130"/>
      <c r="AO576" s="130"/>
      <c r="AP576" s="130"/>
      <c r="AQ576" s="130"/>
      <c r="AR576" s="130"/>
      <c r="AS576" s="130"/>
      <c r="AT576" s="130"/>
      <c r="AU576" s="130"/>
      <c r="AV576" s="130"/>
      <c r="AW576" s="130"/>
      <c r="AX576" s="130"/>
      <c r="AY576" s="130"/>
    </row>
    <row r="577" spans="1:51" s="5" customFormat="1" ht="13.6" customHeight="1" x14ac:dyDescent="0.3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  <c r="AC577" s="130"/>
      <c r="AD577" s="130"/>
      <c r="AE577" s="130"/>
      <c r="AF577" s="130"/>
      <c r="AG577" s="130"/>
      <c r="AH577" s="130"/>
      <c r="AI577" s="130"/>
      <c r="AJ577" s="130"/>
      <c r="AK577" s="130"/>
      <c r="AL577" s="130"/>
      <c r="AM577" s="130"/>
      <c r="AN577" s="130"/>
      <c r="AO577" s="130"/>
      <c r="AP577" s="130"/>
      <c r="AQ577" s="130"/>
      <c r="AR577" s="130"/>
      <c r="AS577" s="130"/>
      <c r="AT577" s="130"/>
      <c r="AU577" s="130"/>
      <c r="AV577" s="130"/>
      <c r="AW577" s="130"/>
      <c r="AX577" s="130"/>
      <c r="AY577" s="130"/>
    </row>
    <row r="578" spans="1:51" s="5" customFormat="1" ht="13.6" customHeight="1" x14ac:dyDescent="0.3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  <c r="AC578" s="130"/>
      <c r="AD578" s="130"/>
      <c r="AE578" s="130"/>
      <c r="AF578" s="130"/>
      <c r="AG578" s="130"/>
      <c r="AH578" s="130"/>
      <c r="AI578" s="130"/>
      <c r="AJ578" s="130"/>
      <c r="AK578" s="130"/>
      <c r="AL578" s="130"/>
      <c r="AM578" s="130"/>
      <c r="AN578" s="130"/>
      <c r="AO578" s="130"/>
      <c r="AP578" s="130"/>
      <c r="AQ578" s="130"/>
      <c r="AR578" s="130"/>
      <c r="AS578" s="130"/>
      <c r="AT578" s="130"/>
      <c r="AU578" s="130"/>
      <c r="AV578" s="130"/>
      <c r="AW578" s="130"/>
      <c r="AX578" s="130"/>
      <c r="AY578" s="130"/>
    </row>
    <row r="579" spans="1:51" s="5" customFormat="1" ht="13.6" customHeight="1" x14ac:dyDescent="0.3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  <c r="AC579" s="130"/>
      <c r="AD579" s="130"/>
      <c r="AE579" s="130"/>
      <c r="AF579" s="130"/>
      <c r="AG579" s="130"/>
      <c r="AH579" s="130"/>
      <c r="AI579" s="130"/>
      <c r="AJ579" s="130"/>
      <c r="AK579" s="130"/>
      <c r="AL579" s="130"/>
      <c r="AM579" s="130"/>
      <c r="AN579" s="130"/>
      <c r="AO579" s="130"/>
      <c r="AP579" s="130"/>
      <c r="AQ579" s="130"/>
      <c r="AR579" s="130"/>
      <c r="AS579" s="130"/>
      <c r="AT579" s="130"/>
      <c r="AU579" s="130"/>
      <c r="AV579" s="130"/>
      <c r="AW579" s="130"/>
      <c r="AX579" s="130"/>
      <c r="AY579" s="130"/>
    </row>
    <row r="580" spans="1:51" s="5" customFormat="1" ht="13.6" customHeight="1" x14ac:dyDescent="0.3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  <c r="AC580" s="130"/>
      <c r="AD580" s="130"/>
      <c r="AE580" s="130"/>
      <c r="AF580" s="130"/>
      <c r="AG580" s="130"/>
      <c r="AH580" s="130"/>
      <c r="AI580" s="130"/>
      <c r="AJ580" s="130"/>
      <c r="AK580" s="130"/>
      <c r="AL580" s="130"/>
      <c r="AM580" s="130"/>
      <c r="AN580" s="130"/>
      <c r="AO580" s="130"/>
      <c r="AP580" s="130"/>
      <c r="AQ580" s="130"/>
      <c r="AR580" s="130"/>
      <c r="AS580" s="130"/>
      <c r="AT580" s="130"/>
      <c r="AU580" s="130"/>
      <c r="AV580" s="130"/>
      <c r="AW580" s="130"/>
      <c r="AX580" s="130"/>
      <c r="AY580" s="130"/>
    </row>
    <row r="581" spans="1:51" s="5" customFormat="1" ht="13.6" customHeight="1" x14ac:dyDescent="0.3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  <c r="AC581" s="130"/>
      <c r="AD581" s="130"/>
      <c r="AE581" s="130"/>
      <c r="AF581" s="130"/>
      <c r="AG581" s="130"/>
      <c r="AH581" s="130"/>
      <c r="AI581" s="130"/>
      <c r="AJ581" s="130"/>
      <c r="AK581" s="130"/>
      <c r="AL581" s="130"/>
      <c r="AM581" s="130"/>
      <c r="AN581" s="130"/>
      <c r="AO581" s="130"/>
      <c r="AP581" s="130"/>
      <c r="AQ581" s="130"/>
      <c r="AR581" s="130"/>
      <c r="AS581" s="130"/>
      <c r="AT581" s="130"/>
      <c r="AU581" s="130"/>
      <c r="AV581" s="130"/>
      <c r="AW581" s="130"/>
      <c r="AX581" s="130"/>
      <c r="AY581" s="130"/>
    </row>
    <row r="582" spans="1:51" s="5" customFormat="1" ht="13.6" customHeight="1" x14ac:dyDescent="0.3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  <c r="AC582" s="130"/>
      <c r="AD582" s="130"/>
      <c r="AE582" s="130"/>
      <c r="AF582" s="130"/>
      <c r="AG582" s="130"/>
      <c r="AH582" s="130"/>
      <c r="AI582" s="130"/>
      <c r="AJ582" s="130"/>
      <c r="AK582" s="130"/>
      <c r="AL582" s="130"/>
      <c r="AM582" s="130"/>
      <c r="AN582" s="130"/>
      <c r="AO582" s="130"/>
      <c r="AP582" s="130"/>
      <c r="AQ582" s="130"/>
      <c r="AR582" s="130"/>
      <c r="AS582" s="130"/>
      <c r="AT582" s="130"/>
      <c r="AU582" s="130"/>
      <c r="AV582" s="130"/>
      <c r="AW582" s="130"/>
      <c r="AX582" s="130"/>
      <c r="AY582" s="130"/>
    </row>
    <row r="583" spans="1:51" s="5" customFormat="1" ht="13.6" customHeight="1" x14ac:dyDescent="0.3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  <c r="AC583" s="130"/>
      <c r="AD583" s="130"/>
      <c r="AE583" s="130"/>
      <c r="AF583" s="130"/>
      <c r="AG583" s="130"/>
      <c r="AH583" s="130"/>
      <c r="AI583" s="130"/>
      <c r="AJ583" s="130"/>
      <c r="AK583" s="130"/>
      <c r="AL583" s="130"/>
      <c r="AM583" s="130"/>
      <c r="AN583" s="130"/>
      <c r="AO583" s="130"/>
      <c r="AP583" s="130"/>
      <c r="AQ583" s="130"/>
      <c r="AR583" s="130"/>
      <c r="AS583" s="130"/>
      <c r="AT583" s="130"/>
      <c r="AU583" s="130"/>
      <c r="AV583" s="130"/>
      <c r="AW583" s="130"/>
      <c r="AX583" s="130"/>
      <c r="AY583" s="130"/>
    </row>
    <row r="584" spans="1:51" s="5" customFormat="1" ht="13.6" customHeight="1" x14ac:dyDescent="0.3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  <c r="AS584" s="130"/>
      <c r="AT584" s="130"/>
      <c r="AU584" s="130"/>
      <c r="AV584" s="130"/>
      <c r="AW584" s="130"/>
      <c r="AX584" s="130"/>
      <c r="AY584" s="130"/>
    </row>
    <row r="585" spans="1:51" s="5" customFormat="1" ht="13.6" customHeight="1" x14ac:dyDescent="0.3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  <c r="AC585" s="130"/>
      <c r="AD585" s="130"/>
      <c r="AE585" s="130"/>
      <c r="AF585" s="130"/>
      <c r="AG585" s="130"/>
      <c r="AH585" s="130"/>
      <c r="AI585" s="130"/>
      <c r="AJ585" s="130"/>
      <c r="AK585" s="130"/>
      <c r="AL585" s="130"/>
      <c r="AM585" s="130"/>
      <c r="AN585" s="130"/>
      <c r="AO585" s="130"/>
      <c r="AP585" s="130"/>
      <c r="AQ585" s="130"/>
      <c r="AR585" s="130"/>
      <c r="AS585" s="130"/>
      <c r="AT585" s="130"/>
      <c r="AU585" s="130"/>
      <c r="AV585" s="130"/>
      <c r="AW585" s="130"/>
      <c r="AX585" s="130"/>
      <c r="AY585" s="130"/>
    </row>
    <row r="586" spans="1:51" s="5" customFormat="1" ht="145.5" customHeight="1" x14ac:dyDescent="0.3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  <c r="AC586" s="130"/>
      <c r="AD586" s="130"/>
      <c r="AE586" s="130"/>
      <c r="AF586" s="130"/>
      <c r="AG586" s="130"/>
      <c r="AH586" s="130"/>
      <c r="AI586" s="130"/>
      <c r="AJ586" s="130"/>
      <c r="AK586" s="130"/>
      <c r="AL586" s="130"/>
      <c r="AM586" s="130"/>
      <c r="AN586" s="130"/>
      <c r="AO586" s="130"/>
      <c r="AP586" s="130"/>
      <c r="AQ586" s="130"/>
      <c r="AR586" s="130"/>
      <c r="AS586" s="130"/>
      <c r="AT586" s="130"/>
      <c r="AU586" s="130"/>
      <c r="AV586" s="130"/>
      <c r="AW586" s="130"/>
      <c r="AX586" s="130"/>
      <c r="AY586" s="130"/>
    </row>
    <row r="587" spans="1:51" s="5" customFormat="1" ht="13.6" customHeight="1" x14ac:dyDescent="0.3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  <c r="AC587" s="130"/>
      <c r="AD587" s="130"/>
      <c r="AE587" s="130"/>
      <c r="AF587" s="130"/>
      <c r="AG587" s="130"/>
      <c r="AH587" s="130"/>
      <c r="AI587" s="130"/>
      <c r="AJ587" s="130"/>
      <c r="AK587" s="130"/>
      <c r="AL587" s="130"/>
      <c r="AM587" s="130"/>
      <c r="AN587" s="130"/>
      <c r="AO587" s="130"/>
      <c r="AP587" s="130"/>
      <c r="AQ587" s="130"/>
      <c r="AR587" s="130"/>
      <c r="AS587" s="130"/>
      <c r="AT587" s="130"/>
      <c r="AU587" s="130"/>
      <c r="AV587" s="130"/>
      <c r="AW587" s="130"/>
      <c r="AX587" s="130"/>
      <c r="AY587" s="130"/>
    </row>
    <row r="588" spans="1:51" s="5" customFormat="1" ht="13.6" customHeight="1" x14ac:dyDescent="0.3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  <c r="AC588" s="130"/>
      <c r="AD588" s="130"/>
      <c r="AE588" s="130"/>
      <c r="AF588" s="130"/>
      <c r="AG588" s="130"/>
      <c r="AH588" s="130"/>
      <c r="AI588" s="130"/>
      <c r="AJ588" s="130"/>
      <c r="AK588" s="130"/>
      <c r="AL588" s="130"/>
      <c r="AM588" s="130"/>
      <c r="AN588" s="130"/>
      <c r="AO588" s="130"/>
      <c r="AP588" s="130"/>
      <c r="AQ588" s="130"/>
      <c r="AR588" s="130"/>
      <c r="AS588" s="130"/>
      <c r="AT588" s="130"/>
      <c r="AU588" s="130"/>
      <c r="AV588" s="130"/>
      <c r="AW588" s="130"/>
      <c r="AX588" s="130"/>
      <c r="AY588" s="130"/>
    </row>
    <row r="589" spans="1:51" s="5" customFormat="1" ht="13.6" customHeight="1" x14ac:dyDescent="0.3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  <c r="AC589" s="130"/>
      <c r="AD589" s="130"/>
      <c r="AE589" s="130"/>
      <c r="AF589" s="130"/>
      <c r="AG589" s="130"/>
      <c r="AH589" s="130"/>
      <c r="AI589" s="130"/>
      <c r="AJ589" s="130"/>
      <c r="AK589" s="130"/>
      <c r="AL589" s="130"/>
      <c r="AM589" s="130"/>
      <c r="AN589" s="130"/>
      <c r="AO589" s="130"/>
      <c r="AP589" s="130"/>
      <c r="AQ589" s="130"/>
      <c r="AR589" s="130"/>
      <c r="AS589" s="130"/>
      <c r="AT589" s="130"/>
      <c r="AU589" s="130"/>
      <c r="AV589" s="130"/>
      <c r="AW589" s="130"/>
      <c r="AX589" s="130"/>
      <c r="AY589" s="130"/>
    </row>
    <row r="590" spans="1:51" s="5" customFormat="1" ht="13.6" customHeight="1" x14ac:dyDescent="0.3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  <c r="AC590" s="130"/>
      <c r="AD590" s="130"/>
      <c r="AE590" s="130"/>
      <c r="AF590" s="130"/>
      <c r="AG590" s="130"/>
      <c r="AH590" s="130"/>
      <c r="AI590" s="130"/>
      <c r="AJ590" s="130"/>
      <c r="AK590" s="130"/>
      <c r="AL590" s="130"/>
      <c r="AM590" s="130"/>
      <c r="AN590" s="130"/>
      <c r="AO590" s="130"/>
      <c r="AP590" s="130"/>
      <c r="AQ590" s="130"/>
      <c r="AR590" s="130"/>
      <c r="AS590" s="130"/>
      <c r="AT590" s="130"/>
      <c r="AU590" s="130"/>
      <c r="AV590" s="130"/>
      <c r="AW590" s="130"/>
      <c r="AX590" s="130"/>
      <c r="AY590" s="130"/>
    </row>
    <row r="591" spans="1:51" s="5" customFormat="1" ht="13.6" customHeight="1" x14ac:dyDescent="0.3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  <c r="AC591" s="130"/>
      <c r="AD591" s="130"/>
      <c r="AE591" s="130"/>
      <c r="AF591" s="130"/>
      <c r="AG591" s="130"/>
      <c r="AH591" s="130"/>
      <c r="AI591" s="130"/>
      <c r="AJ591" s="130"/>
      <c r="AK591" s="130"/>
      <c r="AL591" s="130"/>
      <c r="AM591" s="130"/>
      <c r="AN591" s="130"/>
      <c r="AO591" s="130"/>
      <c r="AP591" s="130"/>
      <c r="AQ591" s="130"/>
      <c r="AR591" s="130"/>
      <c r="AS591" s="130"/>
      <c r="AT591" s="130"/>
      <c r="AU591" s="130"/>
      <c r="AV591" s="130"/>
      <c r="AW591" s="130"/>
      <c r="AX591" s="130"/>
      <c r="AY591" s="130"/>
    </row>
    <row r="592" spans="1:51" s="5" customFormat="1" ht="13.6" customHeight="1" x14ac:dyDescent="0.3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  <c r="AC592" s="130"/>
      <c r="AD592" s="130"/>
      <c r="AE592" s="130"/>
      <c r="AF592" s="130"/>
      <c r="AG592" s="130"/>
      <c r="AH592" s="130"/>
      <c r="AI592" s="130"/>
      <c r="AJ592" s="130"/>
      <c r="AK592" s="130"/>
      <c r="AL592" s="130"/>
      <c r="AM592" s="130"/>
      <c r="AN592" s="130"/>
      <c r="AO592" s="130"/>
      <c r="AP592" s="130"/>
      <c r="AQ592" s="130"/>
      <c r="AR592" s="130"/>
      <c r="AS592" s="130"/>
      <c r="AT592" s="130"/>
      <c r="AU592" s="130"/>
      <c r="AV592" s="130"/>
      <c r="AW592" s="130"/>
      <c r="AX592" s="130"/>
      <c r="AY592" s="130"/>
    </row>
    <row r="593" spans="1:51" s="5" customFormat="1" ht="13.6" customHeight="1" x14ac:dyDescent="0.3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  <c r="AC593" s="130"/>
      <c r="AD593" s="130"/>
      <c r="AE593" s="130"/>
      <c r="AF593" s="130"/>
      <c r="AG593" s="130"/>
      <c r="AH593" s="130"/>
      <c r="AI593" s="130"/>
      <c r="AJ593" s="130"/>
      <c r="AK593" s="130"/>
      <c r="AL593" s="130"/>
      <c r="AM593" s="130"/>
      <c r="AN593" s="130"/>
      <c r="AO593" s="130"/>
      <c r="AP593" s="130"/>
      <c r="AQ593" s="130"/>
      <c r="AR593" s="130"/>
      <c r="AS593" s="130"/>
      <c r="AT593" s="130"/>
      <c r="AU593" s="130"/>
      <c r="AV593" s="130"/>
      <c r="AW593" s="130"/>
      <c r="AX593" s="130"/>
      <c r="AY593" s="130"/>
    </row>
    <row r="594" spans="1:51" s="5" customFormat="1" ht="13.6" customHeight="1" x14ac:dyDescent="0.3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  <c r="AC594" s="130"/>
      <c r="AD594" s="130"/>
      <c r="AE594" s="130"/>
      <c r="AF594" s="130"/>
      <c r="AG594" s="130"/>
      <c r="AH594" s="130"/>
      <c r="AI594" s="130"/>
      <c r="AJ594" s="130"/>
      <c r="AK594" s="130"/>
      <c r="AL594" s="130"/>
      <c r="AM594" s="130"/>
      <c r="AN594" s="130"/>
      <c r="AO594" s="130"/>
      <c r="AP594" s="130"/>
      <c r="AQ594" s="130"/>
      <c r="AR594" s="130"/>
      <c r="AS594" s="130"/>
      <c r="AT594" s="130"/>
      <c r="AU594" s="130"/>
      <c r="AV594" s="130"/>
      <c r="AW594" s="130"/>
      <c r="AX594" s="130"/>
      <c r="AY594" s="130"/>
    </row>
    <row r="595" spans="1:51" s="5" customFormat="1" ht="13.6" customHeight="1" x14ac:dyDescent="0.3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  <c r="AC595" s="130"/>
      <c r="AD595" s="130"/>
      <c r="AE595" s="130"/>
      <c r="AF595" s="130"/>
      <c r="AG595" s="130"/>
      <c r="AH595" s="130"/>
      <c r="AI595" s="130"/>
      <c r="AJ595" s="130"/>
      <c r="AK595" s="130"/>
      <c r="AL595" s="130"/>
      <c r="AM595" s="130"/>
      <c r="AN595" s="130"/>
      <c r="AO595" s="130"/>
      <c r="AP595" s="130"/>
      <c r="AQ595" s="130"/>
      <c r="AR595" s="130"/>
      <c r="AS595" s="130"/>
      <c r="AT595" s="130"/>
      <c r="AU595" s="130"/>
      <c r="AV595" s="130"/>
      <c r="AW595" s="130"/>
      <c r="AX595" s="130"/>
      <c r="AY595" s="130"/>
    </row>
    <row r="596" spans="1:51" s="5" customFormat="1" ht="13.6" customHeight="1" x14ac:dyDescent="0.3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  <c r="AC596" s="130"/>
      <c r="AD596" s="130"/>
      <c r="AE596" s="130"/>
      <c r="AF596" s="130"/>
      <c r="AG596" s="130"/>
      <c r="AH596" s="130"/>
      <c r="AI596" s="130"/>
      <c r="AJ596" s="130"/>
      <c r="AK596" s="130"/>
      <c r="AL596" s="130"/>
      <c r="AM596" s="130"/>
      <c r="AN596" s="130"/>
      <c r="AO596" s="130"/>
      <c r="AP596" s="130"/>
      <c r="AQ596" s="130"/>
      <c r="AR596" s="130"/>
      <c r="AS596" s="130"/>
      <c r="AT596" s="130"/>
      <c r="AU596" s="130"/>
      <c r="AV596" s="130"/>
      <c r="AW596" s="130"/>
      <c r="AX596" s="130"/>
      <c r="AY596" s="130"/>
    </row>
    <row r="597" spans="1:51" s="5" customFormat="1" ht="13.6" customHeight="1" x14ac:dyDescent="0.3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  <c r="AC597" s="130"/>
      <c r="AD597" s="130"/>
      <c r="AE597" s="130"/>
      <c r="AF597" s="130"/>
      <c r="AG597" s="130"/>
      <c r="AH597" s="130"/>
      <c r="AI597" s="130"/>
      <c r="AJ597" s="130"/>
      <c r="AK597" s="130"/>
      <c r="AL597" s="130"/>
      <c r="AM597" s="130"/>
      <c r="AN597" s="130"/>
      <c r="AO597" s="130"/>
      <c r="AP597" s="130"/>
      <c r="AQ597" s="130"/>
      <c r="AR597" s="130"/>
      <c r="AS597" s="130"/>
      <c r="AT597" s="130"/>
      <c r="AU597" s="130"/>
      <c r="AV597" s="130"/>
      <c r="AW597" s="130"/>
      <c r="AX597" s="130"/>
      <c r="AY597" s="130"/>
    </row>
    <row r="598" spans="1:51" s="5" customFormat="1" ht="146.30000000000001" customHeight="1" x14ac:dyDescent="0.3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  <c r="AC598" s="130"/>
      <c r="AD598" s="130"/>
      <c r="AE598" s="130"/>
      <c r="AF598" s="130"/>
      <c r="AG598" s="130"/>
      <c r="AH598" s="130"/>
      <c r="AI598" s="130"/>
      <c r="AJ598" s="130"/>
      <c r="AK598" s="130"/>
      <c r="AL598" s="130"/>
      <c r="AM598" s="130"/>
      <c r="AN598" s="130"/>
      <c r="AO598" s="130"/>
      <c r="AP598" s="130"/>
      <c r="AQ598" s="130"/>
      <c r="AR598" s="130"/>
      <c r="AS598" s="130"/>
      <c r="AT598" s="130"/>
      <c r="AU598" s="130"/>
      <c r="AV598" s="130"/>
      <c r="AW598" s="130"/>
      <c r="AX598" s="130"/>
      <c r="AY598" s="130"/>
    </row>
    <row r="599" spans="1:51" s="5" customFormat="1" ht="20.95" customHeight="1" x14ac:dyDescent="0.3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  <c r="AC599" s="130"/>
      <c r="AD599" s="130"/>
      <c r="AE599" s="130"/>
      <c r="AF599" s="130"/>
      <c r="AG599" s="130"/>
      <c r="AH599" s="130"/>
      <c r="AI599" s="130"/>
      <c r="AJ599" s="130"/>
      <c r="AK599" s="130"/>
      <c r="AL599" s="130"/>
      <c r="AM599" s="130"/>
      <c r="AN599" s="130"/>
      <c r="AO599" s="130"/>
      <c r="AP599" s="130"/>
      <c r="AQ599" s="130"/>
      <c r="AR599" s="130"/>
      <c r="AS599" s="130"/>
      <c r="AT599" s="130"/>
      <c r="AU599" s="130"/>
      <c r="AV599" s="130"/>
      <c r="AW599" s="130"/>
      <c r="AX599" s="130"/>
      <c r="AY599" s="130"/>
    </row>
    <row r="600" spans="1:51" s="5" customFormat="1" ht="13.6" customHeight="1" x14ac:dyDescent="0.3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  <c r="AC600" s="130"/>
      <c r="AD600" s="130"/>
      <c r="AE600" s="130"/>
      <c r="AF600" s="130"/>
      <c r="AG600" s="130"/>
      <c r="AH600" s="130"/>
      <c r="AI600" s="130"/>
      <c r="AJ600" s="130"/>
      <c r="AK600" s="130"/>
      <c r="AL600" s="130"/>
      <c r="AM600" s="130"/>
      <c r="AN600" s="130"/>
      <c r="AO600" s="130"/>
      <c r="AP600" s="130"/>
      <c r="AQ600" s="130"/>
      <c r="AR600" s="130"/>
      <c r="AS600" s="130"/>
      <c r="AT600" s="130"/>
      <c r="AU600" s="130"/>
      <c r="AV600" s="130"/>
      <c r="AW600" s="130"/>
      <c r="AX600" s="130"/>
      <c r="AY600" s="130"/>
    </row>
    <row r="601" spans="1:51" s="5" customFormat="1" ht="13.6" customHeight="1" x14ac:dyDescent="0.3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  <c r="AS601" s="130"/>
      <c r="AT601" s="130"/>
      <c r="AU601" s="130"/>
      <c r="AV601" s="130"/>
      <c r="AW601" s="130"/>
      <c r="AX601" s="130"/>
      <c r="AY601" s="130"/>
    </row>
    <row r="602" spans="1:51" s="5" customFormat="1" ht="13.6" customHeight="1" x14ac:dyDescent="0.3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  <c r="AC602" s="130"/>
      <c r="AD602" s="130"/>
      <c r="AE602" s="130"/>
      <c r="AF602" s="130"/>
      <c r="AG602" s="130"/>
      <c r="AH602" s="130"/>
      <c r="AI602" s="130"/>
      <c r="AJ602" s="130"/>
      <c r="AK602" s="130"/>
      <c r="AL602" s="130"/>
      <c r="AM602" s="130"/>
      <c r="AN602" s="130"/>
      <c r="AO602" s="130"/>
      <c r="AP602" s="130"/>
      <c r="AQ602" s="130"/>
      <c r="AR602" s="130"/>
      <c r="AS602" s="130"/>
      <c r="AT602" s="130"/>
      <c r="AU602" s="130"/>
      <c r="AV602" s="130"/>
      <c r="AW602" s="130"/>
      <c r="AX602" s="130"/>
      <c r="AY602" s="130"/>
    </row>
    <row r="603" spans="1:51" s="5" customFormat="1" ht="13.6" customHeight="1" x14ac:dyDescent="0.3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  <c r="AC603" s="130"/>
      <c r="AD603" s="130"/>
      <c r="AE603" s="130"/>
      <c r="AF603" s="130"/>
      <c r="AG603" s="130"/>
      <c r="AH603" s="130"/>
      <c r="AI603" s="130"/>
      <c r="AJ603" s="130"/>
      <c r="AK603" s="130"/>
      <c r="AL603" s="130"/>
      <c r="AM603" s="130"/>
      <c r="AN603" s="130"/>
      <c r="AO603" s="130"/>
      <c r="AP603" s="130"/>
      <c r="AQ603" s="130"/>
      <c r="AR603" s="130"/>
      <c r="AS603" s="130"/>
      <c r="AT603" s="130"/>
      <c r="AU603" s="130"/>
      <c r="AV603" s="130"/>
      <c r="AW603" s="130"/>
      <c r="AX603" s="130"/>
      <c r="AY603" s="130"/>
    </row>
    <row r="604" spans="1:51" s="5" customFormat="1" ht="13.6" customHeight="1" x14ac:dyDescent="0.3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  <c r="AC604" s="130"/>
      <c r="AD604" s="130"/>
      <c r="AE604" s="130"/>
      <c r="AF604" s="130"/>
      <c r="AG604" s="130"/>
      <c r="AH604" s="130"/>
      <c r="AI604" s="130"/>
      <c r="AJ604" s="130"/>
      <c r="AK604" s="130"/>
      <c r="AL604" s="130"/>
      <c r="AM604" s="130"/>
      <c r="AN604" s="130"/>
      <c r="AO604" s="130"/>
      <c r="AP604" s="130"/>
      <c r="AQ604" s="130"/>
      <c r="AR604" s="130"/>
      <c r="AS604" s="130"/>
      <c r="AT604" s="130"/>
      <c r="AU604" s="130"/>
      <c r="AV604" s="130"/>
      <c r="AW604" s="130"/>
      <c r="AX604" s="130"/>
      <c r="AY604" s="130"/>
    </row>
    <row r="605" spans="1:51" s="5" customFormat="1" ht="13.6" customHeight="1" x14ac:dyDescent="0.3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  <c r="AC605" s="130"/>
      <c r="AD605" s="130"/>
      <c r="AE605" s="130"/>
      <c r="AF605" s="130"/>
      <c r="AG605" s="130"/>
      <c r="AH605" s="130"/>
      <c r="AI605" s="130"/>
      <c r="AJ605" s="130"/>
      <c r="AK605" s="130"/>
      <c r="AL605" s="130"/>
      <c r="AM605" s="130"/>
      <c r="AN605" s="130"/>
      <c r="AO605" s="130"/>
      <c r="AP605" s="130"/>
      <c r="AQ605" s="130"/>
      <c r="AR605" s="130"/>
      <c r="AS605" s="130"/>
      <c r="AT605" s="130"/>
      <c r="AU605" s="130"/>
      <c r="AV605" s="130"/>
      <c r="AW605" s="130"/>
      <c r="AX605" s="130"/>
      <c r="AY605" s="130"/>
    </row>
    <row r="606" spans="1:51" s="5" customFormat="1" ht="20.95" customHeight="1" x14ac:dyDescent="0.3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  <c r="AC606" s="130"/>
      <c r="AD606" s="130"/>
      <c r="AE606" s="130"/>
      <c r="AF606" s="130"/>
      <c r="AG606" s="130"/>
      <c r="AH606" s="130"/>
      <c r="AI606" s="130"/>
      <c r="AJ606" s="130"/>
      <c r="AK606" s="130"/>
      <c r="AL606" s="130"/>
      <c r="AM606" s="130"/>
      <c r="AN606" s="130"/>
      <c r="AO606" s="130"/>
      <c r="AP606" s="130"/>
      <c r="AQ606" s="130"/>
      <c r="AR606" s="130"/>
      <c r="AS606" s="130"/>
      <c r="AT606" s="130"/>
      <c r="AU606" s="130"/>
      <c r="AV606" s="130"/>
      <c r="AW606" s="130"/>
      <c r="AX606" s="130"/>
      <c r="AY606" s="130"/>
    </row>
    <row r="607" spans="1:51" s="5" customFormat="1" ht="13.6" customHeight="1" x14ac:dyDescent="0.3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  <c r="AC607" s="130"/>
      <c r="AD607" s="130"/>
      <c r="AE607" s="130"/>
      <c r="AF607" s="130"/>
      <c r="AG607" s="130"/>
      <c r="AH607" s="130"/>
      <c r="AI607" s="130"/>
      <c r="AJ607" s="130"/>
      <c r="AK607" s="130"/>
      <c r="AL607" s="130"/>
      <c r="AM607" s="130"/>
      <c r="AN607" s="130"/>
      <c r="AO607" s="130"/>
      <c r="AP607" s="130"/>
      <c r="AQ607" s="130"/>
      <c r="AR607" s="130"/>
      <c r="AS607" s="130"/>
      <c r="AT607" s="130"/>
      <c r="AU607" s="130"/>
      <c r="AV607" s="130"/>
      <c r="AW607" s="130"/>
      <c r="AX607" s="130"/>
      <c r="AY607" s="130"/>
    </row>
    <row r="608" spans="1:51" s="5" customFormat="1" ht="13.6" customHeight="1" x14ac:dyDescent="0.3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  <c r="AC608" s="130"/>
      <c r="AD608" s="130"/>
      <c r="AE608" s="130"/>
      <c r="AF608" s="130"/>
      <c r="AG608" s="130"/>
      <c r="AH608" s="130"/>
      <c r="AI608" s="130"/>
      <c r="AJ608" s="130"/>
      <c r="AK608" s="130"/>
      <c r="AL608" s="130"/>
      <c r="AM608" s="130"/>
      <c r="AN608" s="130"/>
      <c r="AO608" s="130"/>
      <c r="AP608" s="130"/>
      <c r="AQ608" s="130"/>
      <c r="AR608" s="130"/>
      <c r="AS608" s="130"/>
      <c r="AT608" s="130"/>
      <c r="AU608" s="130"/>
      <c r="AV608" s="130"/>
      <c r="AW608" s="130"/>
      <c r="AX608" s="130"/>
      <c r="AY608" s="130"/>
    </row>
    <row r="609" spans="1:51" s="5" customFormat="1" ht="13.6" customHeight="1" x14ac:dyDescent="0.3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  <c r="AC609" s="130"/>
      <c r="AD609" s="130"/>
      <c r="AE609" s="130"/>
      <c r="AF609" s="130"/>
      <c r="AG609" s="130"/>
      <c r="AH609" s="130"/>
      <c r="AI609" s="130"/>
      <c r="AJ609" s="130"/>
      <c r="AK609" s="130"/>
      <c r="AL609" s="130"/>
      <c r="AM609" s="130"/>
      <c r="AN609" s="130"/>
      <c r="AO609" s="130"/>
      <c r="AP609" s="130"/>
      <c r="AQ609" s="130"/>
      <c r="AR609" s="130"/>
      <c r="AS609" s="130"/>
      <c r="AT609" s="130"/>
      <c r="AU609" s="130"/>
      <c r="AV609" s="130"/>
      <c r="AW609" s="130"/>
      <c r="AX609" s="130"/>
      <c r="AY609" s="130"/>
    </row>
    <row r="610" spans="1:51" s="5" customFormat="1" ht="13.6" customHeight="1" x14ac:dyDescent="0.3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  <c r="AC610" s="130"/>
      <c r="AD610" s="130"/>
      <c r="AE610" s="130"/>
      <c r="AF610" s="130"/>
      <c r="AG610" s="130"/>
      <c r="AH610" s="130"/>
      <c r="AI610" s="130"/>
      <c r="AJ610" s="130"/>
      <c r="AK610" s="130"/>
      <c r="AL610" s="130"/>
      <c r="AM610" s="130"/>
      <c r="AN610" s="130"/>
      <c r="AO610" s="130"/>
      <c r="AP610" s="130"/>
      <c r="AQ610" s="130"/>
      <c r="AR610" s="130"/>
      <c r="AS610" s="130"/>
      <c r="AT610" s="130"/>
      <c r="AU610" s="130"/>
      <c r="AV610" s="130"/>
      <c r="AW610" s="130"/>
      <c r="AX610" s="130"/>
      <c r="AY610" s="130"/>
    </row>
    <row r="611" spans="1:51" s="5" customFormat="1" ht="13.6" customHeight="1" x14ac:dyDescent="0.3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  <c r="AC611" s="130"/>
      <c r="AD611" s="130"/>
      <c r="AE611" s="130"/>
      <c r="AF611" s="130"/>
      <c r="AG611" s="130"/>
      <c r="AH611" s="130"/>
      <c r="AI611" s="130"/>
      <c r="AJ611" s="130"/>
      <c r="AK611" s="130"/>
      <c r="AL611" s="130"/>
      <c r="AM611" s="130"/>
      <c r="AN611" s="130"/>
      <c r="AO611" s="130"/>
      <c r="AP611" s="130"/>
      <c r="AQ611" s="130"/>
      <c r="AR611" s="130"/>
      <c r="AS611" s="130"/>
      <c r="AT611" s="130"/>
      <c r="AU611" s="130"/>
      <c r="AV611" s="130"/>
      <c r="AW611" s="130"/>
      <c r="AX611" s="130"/>
      <c r="AY611" s="130"/>
    </row>
    <row r="612" spans="1:51" s="5" customFormat="1" ht="13.6" customHeight="1" x14ac:dyDescent="0.3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  <c r="AC612" s="130"/>
      <c r="AD612" s="130"/>
      <c r="AE612" s="130"/>
      <c r="AF612" s="130"/>
      <c r="AG612" s="130"/>
      <c r="AH612" s="130"/>
      <c r="AI612" s="130"/>
      <c r="AJ612" s="130"/>
      <c r="AK612" s="130"/>
      <c r="AL612" s="130"/>
      <c r="AM612" s="130"/>
      <c r="AN612" s="130"/>
      <c r="AO612" s="130"/>
      <c r="AP612" s="130"/>
      <c r="AQ612" s="130"/>
      <c r="AR612" s="130"/>
      <c r="AS612" s="130"/>
      <c r="AT612" s="130"/>
      <c r="AU612" s="130"/>
      <c r="AV612" s="130"/>
      <c r="AW612" s="130"/>
      <c r="AX612" s="130"/>
      <c r="AY612" s="130"/>
    </row>
    <row r="613" spans="1:51" s="5" customFormat="1" ht="20.95" customHeight="1" x14ac:dyDescent="0.3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  <c r="AC613" s="130"/>
      <c r="AD613" s="130"/>
      <c r="AE613" s="130"/>
      <c r="AF613" s="130"/>
      <c r="AG613" s="130"/>
      <c r="AH613" s="130"/>
      <c r="AI613" s="130"/>
      <c r="AJ613" s="130"/>
      <c r="AK613" s="130"/>
      <c r="AL613" s="130"/>
      <c r="AM613" s="130"/>
      <c r="AN613" s="130"/>
      <c r="AO613" s="130"/>
      <c r="AP613" s="130"/>
      <c r="AQ613" s="130"/>
      <c r="AR613" s="130"/>
      <c r="AS613" s="130"/>
      <c r="AT613" s="130"/>
      <c r="AU613" s="130"/>
      <c r="AV613" s="130"/>
      <c r="AW613" s="130"/>
      <c r="AX613" s="130"/>
      <c r="AY613" s="130"/>
    </row>
    <row r="614" spans="1:51" s="5" customFormat="1" ht="13.6" customHeight="1" x14ac:dyDescent="0.3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  <c r="AC614" s="130"/>
      <c r="AD614" s="130"/>
      <c r="AE614" s="130"/>
      <c r="AF614" s="130"/>
      <c r="AG614" s="130"/>
      <c r="AH614" s="130"/>
      <c r="AI614" s="130"/>
      <c r="AJ614" s="130"/>
      <c r="AK614" s="130"/>
      <c r="AL614" s="130"/>
      <c r="AM614" s="130"/>
      <c r="AN614" s="130"/>
      <c r="AO614" s="130"/>
      <c r="AP614" s="130"/>
      <c r="AQ614" s="130"/>
      <c r="AR614" s="130"/>
      <c r="AS614" s="130"/>
      <c r="AT614" s="130"/>
      <c r="AU614" s="130"/>
      <c r="AV614" s="130"/>
      <c r="AW614" s="130"/>
      <c r="AX614" s="130"/>
      <c r="AY614" s="130"/>
    </row>
    <row r="615" spans="1:51" s="5" customFormat="1" ht="13.6" customHeight="1" x14ac:dyDescent="0.3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  <c r="AC615" s="130"/>
      <c r="AD615" s="130"/>
      <c r="AE615" s="130"/>
      <c r="AF615" s="130"/>
      <c r="AG615" s="130"/>
      <c r="AH615" s="130"/>
      <c r="AI615" s="130"/>
      <c r="AJ615" s="130"/>
      <c r="AK615" s="130"/>
      <c r="AL615" s="130"/>
      <c r="AM615" s="130"/>
      <c r="AN615" s="130"/>
      <c r="AO615" s="130"/>
      <c r="AP615" s="130"/>
      <c r="AQ615" s="130"/>
      <c r="AR615" s="130"/>
      <c r="AS615" s="130"/>
      <c r="AT615" s="130"/>
      <c r="AU615" s="130"/>
      <c r="AV615" s="130"/>
      <c r="AW615" s="130"/>
      <c r="AX615" s="130"/>
      <c r="AY615" s="130"/>
    </row>
    <row r="616" spans="1:51" s="5" customFormat="1" ht="13.6" customHeight="1" x14ac:dyDescent="0.3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  <c r="AC616" s="130"/>
      <c r="AD616" s="130"/>
      <c r="AE616" s="130"/>
      <c r="AF616" s="130"/>
      <c r="AG616" s="130"/>
      <c r="AH616" s="130"/>
      <c r="AI616" s="130"/>
      <c r="AJ616" s="130"/>
      <c r="AK616" s="130"/>
      <c r="AL616" s="130"/>
      <c r="AM616" s="130"/>
      <c r="AN616" s="130"/>
      <c r="AO616" s="130"/>
      <c r="AP616" s="130"/>
      <c r="AQ616" s="130"/>
      <c r="AR616" s="130"/>
      <c r="AS616" s="130"/>
      <c r="AT616" s="130"/>
      <c r="AU616" s="130"/>
      <c r="AV616" s="130"/>
      <c r="AW616" s="130"/>
      <c r="AX616" s="130"/>
      <c r="AY616" s="130"/>
    </row>
    <row r="617" spans="1:51" s="5" customFormat="1" ht="13.6" customHeight="1" x14ac:dyDescent="0.3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  <c r="AC617" s="130"/>
      <c r="AD617" s="130"/>
      <c r="AE617" s="130"/>
      <c r="AF617" s="130"/>
      <c r="AG617" s="130"/>
      <c r="AH617" s="130"/>
      <c r="AI617" s="130"/>
      <c r="AJ617" s="130"/>
      <c r="AK617" s="130"/>
      <c r="AL617" s="130"/>
      <c r="AM617" s="130"/>
      <c r="AN617" s="130"/>
      <c r="AO617" s="130"/>
      <c r="AP617" s="130"/>
      <c r="AQ617" s="130"/>
      <c r="AR617" s="130"/>
      <c r="AS617" s="130"/>
      <c r="AT617" s="130"/>
      <c r="AU617" s="130"/>
      <c r="AV617" s="130"/>
      <c r="AW617" s="130"/>
      <c r="AX617" s="130"/>
      <c r="AY617" s="130"/>
    </row>
    <row r="618" spans="1:51" s="5" customFormat="1" ht="13.6" customHeight="1" x14ac:dyDescent="0.3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  <c r="AS618" s="130"/>
      <c r="AT618" s="130"/>
      <c r="AU618" s="130"/>
      <c r="AV618" s="130"/>
      <c r="AW618" s="130"/>
      <c r="AX618" s="130"/>
      <c r="AY618" s="130"/>
    </row>
    <row r="619" spans="1:51" s="5" customFormat="1" ht="13.6" customHeight="1" x14ac:dyDescent="0.3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  <c r="AC619" s="130"/>
      <c r="AD619" s="130"/>
      <c r="AE619" s="130"/>
      <c r="AF619" s="130"/>
      <c r="AG619" s="130"/>
      <c r="AH619" s="130"/>
      <c r="AI619" s="130"/>
      <c r="AJ619" s="130"/>
      <c r="AK619" s="130"/>
      <c r="AL619" s="130"/>
      <c r="AM619" s="130"/>
      <c r="AN619" s="130"/>
      <c r="AO619" s="130"/>
      <c r="AP619" s="130"/>
      <c r="AQ619" s="130"/>
      <c r="AR619" s="130"/>
      <c r="AS619" s="130"/>
      <c r="AT619" s="130"/>
      <c r="AU619" s="130"/>
      <c r="AV619" s="130"/>
      <c r="AW619" s="130"/>
      <c r="AX619" s="130"/>
      <c r="AY619" s="130"/>
    </row>
    <row r="620" spans="1:51" s="5" customFormat="1" ht="20.95" customHeight="1" x14ac:dyDescent="0.3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  <c r="AC620" s="130"/>
      <c r="AD620" s="130"/>
      <c r="AE620" s="130"/>
      <c r="AF620" s="130"/>
      <c r="AG620" s="130"/>
      <c r="AH620" s="130"/>
      <c r="AI620" s="130"/>
      <c r="AJ620" s="130"/>
      <c r="AK620" s="130"/>
      <c r="AL620" s="130"/>
      <c r="AM620" s="130"/>
      <c r="AN620" s="130"/>
      <c r="AO620" s="130"/>
      <c r="AP620" s="130"/>
      <c r="AQ620" s="130"/>
      <c r="AR620" s="130"/>
      <c r="AS620" s="130"/>
      <c r="AT620" s="130"/>
      <c r="AU620" s="130"/>
      <c r="AV620" s="130"/>
      <c r="AW620" s="130"/>
      <c r="AX620" s="130"/>
      <c r="AY620" s="130"/>
    </row>
    <row r="621" spans="1:51" s="5" customFormat="1" ht="13.6" customHeight="1" x14ac:dyDescent="0.3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  <c r="AC621" s="130"/>
      <c r="AD621" s="130"/>
      <c r="AE621" s="130"/>
      <c r="AF621" s="130"/>
      <c r="AG621" s="130"/>
      <c r="AH621" s="130"/>
      <c r="AI621" s="130"/>
      <c r="AJ621" s="130"/>
      <c r="AK621" s="130"/>
      <c r="AL621" s="130"/>
      <c r="AM621" s="130"/>
      <c r="AN621" s="130"/>
      <c r="AO621" s="130"/>
      <c r="AP621" s="130"/>
      <c r="AQ621" s="130"/>
      <c r="AR621" s="130"/>
      <c r="AS621" s="130"/>
      <c r="AT621" s="130"/>
      <c r="AU621" s="130"/>
      <c r="AV621" s="130"/>
      <c r="AW621" s="130"/>
      <c r="AX621" s="130"/>
      <c r="AY621" s="130"/>
    </row>
    <row r="622" spans="1:51" s="5" customFormat="1" ht="13.6" customHeight="1" x14ac:dyDescent="0.3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  <c r="AC622" s="130"/>
      <c r="AD622" s="130"/>
      <c r="AE622" s="130"/>
      <c r="AF622" s="130"/>
      <c r="AG622" s="130"/>
      <c r="AH622" s="130"/>
      <c r="AI622" s="130"/>
      <c r="AJ622" s="130"/>
      <c r="AK622" s="130"/>
      <c r="AL622" s="130"/>
      <c r="AM622" s="130"/>
      <c r="AN622" s="130"/>
      <c r="AO622" s="130"/>
      <c r="AP622" s="130"/>
      <c r="AQ622" s="130"/>
      <c r="AR622" s="130"/>
      <c r="AS622" s="130"/>
      <c r="AT622" s="130"/>
      <c r="AU622" s="130"/>
      <c r="AV622" s="130"/>
      <c r="AW622" s="130"/>
      <c r="AX622" s="130"/>
      <c r="AY622" s="130"/>
    </row>
    <row r="623" spans="1:51" s="5" customFormat="1" ht="13.6" customHeight="1" x14ac:dyDescent="0.3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  <c r="AC623" s="130"/>
      <c r="AD623" s="130"/>
      <c r="AE623" s="130"/>
      <c r="AF623" s="130"/>
      <c r="AG623" s="130"/>
      <c r="AH623" s="130"/>
      <c r="AI623" s="130"/>
      <c r="AJ623" s="130"/>
      <c r="AK623" s="130"/>
      <c r="AL623" s="130"/>
      <c r="AM623" s="130"/>
      <c r="AN623" s="130"/>
      <c r="AO623" s="130"/>
      <c r="AP623" s="130"/>
      <c r="AQ623" s="130"/>
      <c r="AR623" s="130"/>
      <c r="AS623" s="130"/>
      <c r="AT623" s="130"/>
      <c r="AU623" s="130"/>
      <c r="AV623" s="130"/>
      <c r="AW623" s="130"/>
      <c r="AX623" s="130"/>
      <c r="AY623" s="130"/>
    </row>
    <row r="624" spans="1:51" s="5" customFormat="1" ht="13.6" customHeight="1" x14ac:dyDescent="0.3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  <c r="AC624" s="130"/>
      <c r="AD624" s="130"/>
      <c r="AE624" s="130"/>
      <c r="AF624" s="130"/>
      <c r="AG624" s="130"/>
      <c r="AH624" s="130"/>
      <c r="AI624" s="130"/>
      <c r="AJ624" s="130"/>
      <c r="AK624" s="130"/>
      <c r="AL624" s="130"/>
      <c r="AM624" s="130"/>
      <c r="AN624" s="130"/>
      <c r="AO624" s="130"/>
      <c r="AP624" s="130"/>
      <c r="AQ624" s="130"/>
      <c r="AR624" s="130"/>
      <c r="AS624" s="130"/>
      <c r="AT624" s="130"/>
      <c r="AU624" s="130"/>
      <c r="AV624" s="130"/>
      <c r="AW624" s="130"/>
      <c r="AX624" s="130"/>
      <c r="AY624" s="130"/>
    </row>
    <row r="625" spans="1:51" s="5" customFormat="1" ht="13.6" customHeight="1" x14ac:dyDescent="0.3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  <c r="AC625" s="130"/>
      <c r="AD625" s="130"/>
      <c r="AE625" s="130"/>
      <c r="AF625" s="130"/>
      <c r="AG625" s="130"/>
      <c r="AH625" s="130"/>
      <c r="AI625" s="130"/>
      <c r="AJ625" s="130"/>
      <c r="AK625" s="130"/>
      <c r="AL625" s="130"/>
      <c r="AM625" s="130"/>
      <c r="AN625" s="130"/>
      <c r="AO625" s="130"/>
      <c r="AP625" s="130"/>
      <c r="AQ625" s="130"/>
      <c r="AR625" s="130"/>
      <c r="AS625" s="130"/>
      <c r="AT625" s="130"/>
      <c r="AU625" s="130"/>
      <c r="AV625" s="130"/>
      <c r="AW625" s="130"/>
      <c r="AX625" s="130"/>
      <c r="AY625" s="130"/>
    </row>
    <row r="626" spans="1:51" s="5" customFormat="1" ht="13.6" customHeight="1" x14ac:dyDescent="0.3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  <c r="AC626" s="130"/>
      <c r="AD626" s="130"/>
      <c r="AE626" s="130"/>
      <c r="AF626" s="130"/>
      <c r="AG626" s="130"/>
      <c r="AH626" s="130"/>
      <c r="AI626" s="130"/>
      <c r="AJ626" s="130"/>
      <c r="AK626" s="130"/>
      <c r="AL626" s="130"/>
      <c r="AM626" s="130"/>
      <c r="AN626" s="130"/>
      <c r="AO626" s="130"/>
      <c r="AP626" s="130"/>
      <c r="AQ626" s="130"/>
      <c r="AR626" s="130"/>
      <c r="AS626" s="130"/>
      <c r="AT626" s="130"/>
      <c r="AU626" s="130"/>
      <c r="AV626" s="130"/>
      <c r="AW626" s="130"/>
      <c r="AX626" s="130"/>
      <c r="AY626" s="130"/>
    </row>
    <row r="627" spans="1:51" s="5" customFormat="1" ht="20.95" customHeight="1" x14ac:dyDescent="0.3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  <c r="AC627" s="130"/>
      <c r="AD627" s="130"/>
      <c r="AE627" s="130"/>
      <c r="AF627" s="130"/>
      <c r="AG627" s="130"/>
      <c r="AH627" s="130"/>
      <c r="AI627" s="130"/>
      <c r="AJ627" s="130"/>
      <c r="AK627" s="130"/>
      <c r="AL627" s="130"/>
      <c r="AM627" s="130"/>
      <c r="AN627" s="130"/>
      <c r="AO627" s="130"/>
      <c r="AP627" s="130"/>
      <c r="AQ627" s="130"/>
      <c r="AR627" s="130"/>
      <c r="AS627" s="130"/>
      <c r="AT627" s="130"/>
      <c r="AU627" s="130"/>
      <c r="AV627" s="130"/>
      <c r="AW627" s="130"/>
      <c r="AX627" s="130"/>
      <c r="AY627" s="130"/>
    </row>
    <row r="628" spans="1:51" s="5" customFormat="1" ht="13.6" customHeight="1" x14ac:dyDescent="0.3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  <c r="AC628" s="130"/>
      <c r="AD628" s="130"/>
      <c r="AE628" s="130"/>
      <c r="AF628" s="130"/>
      <c r="AG628" s="130"/>
      <c r="AH628" s="130"/>
      <c r="AI628" s="130"/>
      <c r="AJ628" s="130"/>
      <c r="AK628" s="130"/>
      <c r="AL628" s="130"/>
      <c r="AM628" s="130"/>
      <c r="AN628" s="130"/>
      <c r="AO628" s="130"/>
      <c r="AP628" s="130"/>
      <c r="AQ628" s="130"/>
      <c r="AR628" s="130"/>
      <c r="AS628" s="130"/>
      <c r="AT628" s="130"/>
      <c r="AU628" s="130"/>
      <c r="AV628" s="130"/>
      <c r="AW628" s="130"/>
      <c r="AX628" s="130"/>
      <c r="AY628" s="130"/>
    </row>
    <row r="629" spans="1:51" s="5" customFormat="1" ht="13.6" customHeight="1" x14ac:dyDescent="0.3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  <c r="AC629" s="130"/>
      <c r="AD629" s="130"/>
      <c r="AE629" s="130"/>
      <c r="AF629" s="130"/>
      <c r="AG629" s="130"/>
      <c r="AH629" s="130"/>
      <c r="AI629" s="130"/>
      <c r="AJ629" s="130"/>
      <c r="AK629" s="130"/>
      <c r="AL629" s="130"/>
      <c r="AM629" s="130"/>
      <c r="AN629" s="130"/>
      <c r="AO629" s="130"/>
      <c r="AP629" s="130"/>
      <c r="AQ629" s="130"/>
      <c r="AR629" s="130"/>
      <c r="AS629" s="130"/>
      <c r="AT629" s="130"/>
      <c r="AU629" s="130"/>
      <c r="AV629" s="130"/>
      <c r="AW629" s="130"/>
      <c r="AX629" s="130"/>
      <c r="AY629" s="130"/>
    </row>
    <row r="630" spans="1:51" s="5" customFormat="1" ht="13.6" customHeight="1" x14ac:dyDescent="0.3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  <c r="AC630" s="130"/>
      <c r="AD630" s="130"/>
      <c r="AE630" s="130"/>
      <c r="AF630" s="130"/>
      <c r="AG630" s="130"/>
      <c r="AH630" s="130"/>
      <c r="AI630" s="130"/>
      <c r="AJ630" s="130"/>
      <c r="AK630" s="130"/>
      <c r="AL630" s="130"/>
      <c r="AM630" s="130"/>
      <c r="AN630" s="130"/>
      <c r="AO630" s="130"/>
      <c r="AP630" s="130"/>
      <c r="AQ630" s="130"/>
      <c r="AR630" s="130"/>
      <c r="AS630" s="130"/>
      <c r="AT630" s="130"/>
      <c r="AU630" s="130"/>
      <c r="AV630" s="130"/>
      <c r="AW630" s="130"/>
      <c r="AX630" s="130"/>
      <c r="AY630" s="130"/>
    </row>
    <row r="631" spans="1:51" s="5" customFormat="1" ht="13.6" customHeight="1" x14ac:dyDescent="0.3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  <c r="AC631" s="130"/>
      <c r="AD631" s="130"/>
      <c r="AE631" s="130"/>
      <c r="AF631" s="130"/>
      <c r="AG631" s="130"/>
      <c r="AH631" s="130"/>
      <c r="AI631" s="130"/>
      <c r="AJ631" s="130"/>
      <c r="AK631" s="130"/>
      <c r="AL631" s="130"/>
      <c r="AM631" s="130"/>
      <c r="AN631" s="130"/>
      <c r="AO631" s="130"/>
      <c r="AP631" s="130"/>
      <c r="AQ631" s="130"/>
      <c r="AR631" s="130"/>
      <c r="AS631" s="130"/>
      <c r="AT631" s="130"/>
      <c r="AU631" s="130"/>
      <c r="AV631" s="130"/>
      <c r="AW631" s="130"/>
      <c r="AX631" s="130"/>
      <c r="AY631" s="130"/>
    </row>
    <row r="632" spans="1:51" s="5" customFormat="1" ht="13.6" customHeight="1" x14ac:dyDescent="0.3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  <c r="AC632" s="130"/>
      <c r="AD632" s="130"/>
      <c r="AE632" s="130"/>
      <c r="AF632" s="130"/>
      <c r="AG632" s="130"/>
      <c r="AH632" s="130"/>
      <c r="AI632" s="130"/>
      <c r="AJ632" s="130"/>
      <c r="AK632" s="130"/>
      <c r="AL632" s="130"/>
      <c r="AM632" s="130"/>
      <c r="AN632" s="130"/>
      <c r="AO632" s="130"/>
      <c r="AP632" s="130"/>
      <c r="AQ632" s="130"/>
      <c r="AR632" s="130"/>
      <c r="AS632" s="130"/>
      <c r="AT632" s="130"/>
      <c r="AU632" s="130"/>
      <c r="AV632" s="130"/>
      <c r="AW632" s="130"/>
      <c r="AX632" s="130"/>
      <c r="AY632" s="130"/>
    </row>
    <row r="633" spans="1:51" s="5" customFormat="1" ht="13.6" customHeight="1" x14ac:dyDescent="0.3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  <c r="AC633" s="130"/>
      <c r="AD633" s="130"/>
      <c r="AE633" s="130"/>
      <c r="AF633" s="130"/>
      <c r="AG633" s="130"/>
      <c r="AH633" s="130"/>
      <c r="AI633" s="130"/>
      <c r="AJ633" s="130"/>
      <c r="AK633" s="130"/>
      <c r="AL633" s="130"/>
      <c r="AM633" s="130"/>
      <c r="AN633" s="130"/>
      <c r="AO633" s="130"/>
      <c r="AP633" s="130"/>
      <c r="AQ633" s="130"/>
      <c r="AR633" s="130"/>
      <c r="AS633" s="130"/>
      <c r="AT633" s="130"/>
      <c r="AU633" s="130"/>
      <c r="AV633" s="130"/>
      <c r="AW633" s="130"/>
      <c r="AX633" s="130"/>
      <c r="AY633" s="130"/>
    </row>
    <row r="634" spans="1:51" s="5" customFormat="1" ht="20.95" customHeight="1" x14ac:dyDescent="0.3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  <c r="AC634" s="130"/>
      <c r="AD634" s="130"/>
      <c r="AE634" s="130"/>
      <c r="AF634" s="130"/>
      <c r="AG634" s="130"/>
      <c r="AH634" s="130"/>
      <c r="AI634" s="130"/>
      <c r="AJ634" s="130"/>
      <c r="AK634" s="130"/>
      <c r="AL634" s="130"/>
      <c r="AM634" s="130"/>
      <c r="AN634" s="130"/>
      <c r="AO634" s="130"/>
      <c r="AP634" s="130"/>
      <c r="AQ634" s="130"/>
      <c r="AR634" s="130"/>
      <c r="AS634" s="130"/>
      <c r="AT634" s="130"/>
      <c r="AU634" s="130"/>
      <c r="AV634" s="130"/>
      <c r="AW634" s="130"/>
      <c r="AX634" s="130"/>
      <c r="AY634" s="130"/>
    </row>
    <row r="635" spans="1:51" s="5" customFormat="1" ht="13.6" customHeight="1" x14ac:dyDescent="0.3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  <c r="AC635" s="130"/>
      <c r="AD635" s="130"/>
      <c r="AE635" s="130"/>
      <c r="AF635" s="130"/>
      <c r="AG635" s="130"/>
      <c r="AH635" s="130"/>
      <c r="AI635" s="130"/>
      <c r="AJ635" s="130"/>
      <c r="AK635" s="130"/>
      <c r="AL635" s="130"/>
      <c r="AM635" s="130"/>
      <c r="AN635" s="130"/>
      <c r="AO635" s="130"/>
      <c r="AP635" s="130"/>
      <c r="AQ635" s="130"/>
      <c r="AR635" s="130"/>
      <c r="AS635" s="130"/>
      <c r="AT635" s="130"/>
      <c r="AU635" s="130"/>
      <c r="AV635" s="130"/>
      <c r="AW635" s="130"/>
      <c r="AX635" s="130"/>
      <c r="AY635" s="130"/>
    </row>
    <row r="636" spans="1:51" s="5" customFormat="1" ht="13.6" customHeight="1" x14ac:dyDescent="0.3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  <c r="AC636" s="130"/>
      <c r="AD636" s="130"/>
      <c r="AE636" s="130"/>
      <c r="AF636" s="130"/>
      <c r="AG636" s="130"/>
      <c r="AH636" s="130"/>
      <c r="AI636" s="130"/>
      <c r="AJ636" s="130"/>
      <c r="AK636" s="130"/>
      <c r="AL636" s="130"/>
      <c r="AM636" s="130"/>
      <c r="AN636" s="130"/>
      <c r="AO636" s="130"/>
      <c r="AP636" s="130"/>
      <c r="AQ636" s="130"/>
      <c r="AR636" s="130"/>
      <c r="AS636" s="130"/>
      <c r="AT636" s="130"/>
      <c r="AU636" s="130"/>
      <c r="AV636" s="130"/>
      <c r="AW636" s="130"/>
      <c r="AX636" s="130"/>
      <c r="AY636" s="130"/>
    </row>
    <row r="637" spans="1:51" s="5" customFormat="1" ht="13.6" customHeight="1" x14ac:dyDescent="0.3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  <c r="AC637" s="130"/>
      <c r="AD637" s="130"/>
      <c r="AE637" s="130"/>
      <c r="AF637" s="130"/>
      <c r="AG637" s="130"/>
      <c r="AH637" s="130"/>
      <c r="AI637" s="130"/>
      <c r="AJ637" s="130"/>
      <c r="AK637" s="130"/>
      <c r="AL637" s="130"/>
      <c r="AM637" s="130"/>
      <c r="AN637" s="130"/>
      <c r="AO637" s="130"/>
      <c r="AP637" s="130"/>
      <c r="AQ637" s="130"/>
      <c r="AR637" s="130"/>
      <c r="AS637" s="130"/>
      <c r="AT637" s="130"/>
      <c r="AU637" s="130"/>
      <c r="AV637" s="130"/>
      <c r="AW637" s="130"/>
      <c r="AX637" s="130"/>
      <c r="AY637" s="130"/>
    </row>
    <row r="638" spans="1:51" s="5" customFormat="1" ht="13.6" customHeight="1" x14ac:dyDescent="0.3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  <c r="AC638" s="130"/>
      <c r="AD638" s="130"/>
      <c r="AE638" s="130"/>
      <c r="AF638" s="130"/>
      <c r="AG638" s="130"/>
      <c r="AH638" s="130"/>
      <c r="AI638" s="130"/>
      <c r="AJ638" s="130"/>
      <c r="AK638" s="130"/>
      <c r="AL638" s="130"/>
      <c r="AM638" s="130"/>
      <c r="AN638" s="130"/>
      <c r="AO638" s="130"/>
      <c r="AP638" s="130"/>
      <c r="AQ638" s="130"/>
      <c r="AR638" s="130"/>
      <c r="AS638" s="130"/>
      <c r="AT638" s="130"/>
      <c r="AU638" s="130"/>
      <c r="AV638" s="130"/>
      <c r="AW638" s="130"/>
      <c r="AX638" s="130"/>
      <c r="AY638" s="130"/>
    </row>
    <row r="639" spans="1:51" s="5" customFormat="1" ht="13.6" customHeight="1" x14ac:dyDescent="0.3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  <c r="AC639" s="130"/>
      <c r="AD639" s="130"/>
      <c r="AE639" s="130"/>
      <c r="AF639" s="130"/>
      <c r="AG639" s="130"/>
      <c r="AH639" s="130"/>
      <c r="AI639" s="130"/>
      <c r="AJ639" s="130"/>
      <c r="AK639" s="130"/>
      <c r="AL639" s="130"/>
      <c r="AM639" s="130"/>
      <c r="AN639" s="130"/>
      <c r="AO639" s="130"/>
      <c r="AP639" s="130"/>
      <c r="AQ639" s="130"/>
      <c r="AR639" s="130"/>
      <c r="AS639" s="130"/>
      <c r="AT639" s="130"/>
      <c r="AU639" s="130"/>
      <c r="AV639" s="130"/>
      <c r="AW639" s="130"/>
      <c r="AX639" s="130"/>
      <c r="AY639" s="130"/>
    </row>
    <row r="640" spans="1:51" s="5" customFormat="1" ht="13.6" customHeight="1" x14ac:dyDescent="0.3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  <c r="AC640" s="130"/>
      <c r="AD640" s="130"/>
      <c r="AE640" s="130"/>
      <c r="AF640" s="130"/>
      <c r="AG640" s="130"/>
      <c r="AH640" s="130"/>
      <c r="AI640" s="130"/>
      <c r="AJ640" s="130"/>
      <c r="AK640" s="130"/>
      <c r="AL640" s="130"/>
      <c r="AM640" s="130"/>
      <c r="AN640" s="130"/>
      <c r="AO640" s="130"/>
      <c r="AP640" s="130"/>
      <c r="AQ640" s="130"/>
      <c r="AR640" s="130"/>
      <c r="AS640" s="130"/>
      <c r="AT640" s="130"/>
      <c r="AU640" s="130"/>
      <c r="AV640" s="130"/>
      <c r="AW640" s="130"/>
      <c r="AX640" s="130"/>
      <c r="AY640" s="130"/>
    </row>
    <row r="641" spans="1:51" s="5" customFormat="1" ht="20.95" customHeight="1" x14ac:dyDescent="0.3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  <c r="AC641" s="130"/>
      <c r="AD641" s="130"/>
      <c r="AE641" s="130"/>
      <c r="AF641" s="130"/>
      <c r="AG641" s="130"/>
      <c r="AH641" s="130"/>
      <c r="AI641" s="130"/>
      <c r="AJ641" s="130"/>
      <c r="AK641" s="130"/>
      <c r="AL641" s="130"/>
      <c r="AM641" s="130"/>
      <c r="AN641" s="130"/>
      <c r="AO641" s="130"/>
      <c r="AP641" s="130"/>
      <c r="AQ641" s="130"/>
      <c r="AR641" s="130"/>
      <c r="AS641" s="130"/>
      <c r="AT641" s="130"/>
      <c r="AU641" s="130"/>
      <c r="AV641" s="130"/>
      <c r="AW641" s="130"/>
      <c r="AX641" s="130"/>
      <c r="AY641" s="130"/>
    </row>
    <row r="642" spans="1:51" s="5" customFormat="1" ht="13.6" customHeight="1" x14ac:dyDescent="0.3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  <c r="AC642" s="130"/>
      <c r="AD642" s="130"/>
      <c r="AE642" s="130"/>
      <c r="AF642" s="130"/>
      <c r="AG642" s="130"/>
      <c r="AH642" s="130"/>
      <c r="AI642" s="130"/>
      <c r="AJ642" s="130"/>
      <c r="AK642" s="130"/>
      <c r="AL642" s="130"/>
      <c r="AM642" s="130"/>
      <c r="AN642" s="130"/>
      <c r="AO642" s="130"/>
      <c r="AP642" s="130"/>
      <c r="AQ642" s="130"/>
      <c r="AR642" s="130"/>
      <c r="AS642" s="130"/>
      <c r="AT642" s="130"/>
      <c r="AU642" s="130"/>
      <c r="AV642" s="130"/>
      <c r="AW642" s="130"/>
      <c r="AX642" s="130"/>
      <c r="AY642" s="130"/>
    </row>
    <row r="643" spans="1:51" s="5" customFormat="1" ht="13.6" customHeight="1" x14ac:dyDescent="0.3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  <c r="AC643" s="130"/>
      <c r="AD643" s="130"/>
      <c r="AE643" s="130"/>
      <c r="AF643" s="130"/>
      <c r="AG643" s="130"/>
      <c r="AH643" s="130"/>
      <c r="AI643" s="130"/>
      <c r="AJ643" s="130"/>
      <c r="AK643" s="130"/>
      <c r="AL643" s="130"/>
      <c r="AM643" s="130"/>
      <c r="AN643" s="130"/>
      <c r="AO643" s="130"/>
      <c r="AP643" s="130"/>
      <c r="AQ643" s="130"/>
      <c r="AR643" s="130"/>
      <c r="AS643" s="130"/>
      <c r="AT643" s="130"/>
      <c r="AU643" s="130"/>
      <c r="AV643" s="130"/>
      <c r="AW643" s="130"/>
      <c r="AX643" s="130"/>
      <c r="AY643" s="130"/>
    </row>
    <row r="644" spans="1:51" s="5" customFormat="1" ht="13.6" customHeight="1" x14ac:dyDescent="0.3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  <c r="AC644" s="130"/>
      <c r="AD644" s="130"/>
      <c r="AE644" s="130"/>
      <c r="AF644" s="130"/>
      <c r="AG644" s="130"/>
      <c r="AH644" s="130"/>
      <c r="AI644" s="130"/>
      <c r="AJ644" s="130"/>
      <c r="AK644" s="130"/>
      <c r="AL644" s="130"/>
      <c r="AM644" s="130"/>
      <c r="AN644" s="130"/>
      <c r="AO644" s="130"/>
      <c r="AP644" s="130"/>
      <c r="AQ644" s="130"/>
      <c r="AR644" s="130"/>
      <c r="AS644" s="130"/>
      <c r="AT644" s="130"/>
      <c r="AU644" s="130"/>
      <c r="AV644" s="130"/>
      <c r="AW644" s="130"/>
      <c r="AX644" s="130"/>
      <c r="AY644" s="130"/>
    </row>
    <row r="645" spans="1:51" s="5" customFormat="1" ht="13.6" customHeight="1" x14ac:dyDescent="0.3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  <c r="AC645" s="130"/>
      <c r="AD645" s="130"/>
      <c r="AE645" s="130"/>
      <c r="AF645" s="130"/>
      <c r="AG645" s="130"/>
      <c r="AH645" s="130"/>
      <c r="AI645" s="130"/>
      <c r="AJ645" s="130"/>
      <c r="AK645" s="130"/>
      <c r="AL645" s="130"/>
      <c r="AM645" s="130"/>
      <c r="AN645" s="130"/>
      <c r="AO645" s="130"/>
      <c r="AP645" s="130"/>
      <c r="AQ645" s="130"/>
      <c r="AR645" s="130"/>
      <c r="AS645" s="130"/>
      <c r="AT645" s="130"/>
      <c r="AU645" s="130"/>
      <c r="AV645" s="130"/>
      <c r="AW645" s="130"/>
      <c r="AX645" s="130"/>
      <c r="AY645" s="130"/>
    </row>
    <row r="646" spans="1:51" s="5" customFormat="1" ht="13.6" customHeight="1" x14ac:dyDescent="0.3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  <c r="AC646" s="130"/>
      <c r="AD646" s="130"/>
      <c r="AE646" s="130"/>
      <c r="AF646" s="130"/>
      <c r="AG646" s="130"/>
      <c r="AH646" s="130"/>
      <c r="AI646" s="130"/>
      <c r="AJ646" s="130"/>
      <c r="AK646" s="130"/>
      <c r="AL646" s="130"/>
      <c r="AM646" s="130"/>
      <c r="AN646" s="130"/>
      <c r="AO646" s="130"/>
      <c r="AP646" s="130"/>
      <c r="AQ646" s="130"/>
      <c r="AR646" s="130"/>
      <c r="AS646" s="130"/>
      <c r="AT646" s="130"/>
      <c r="AU646" s="130"/>
      <c r="AV646" s="130"/>
      <c r="AW646" s="130"/>
      <c r="AX646" s="130"/>
      <c r="AY646" s="130"/>
    </row>
    <row r="647" spans="1:51" s="5" customFormat="1" ht="13.6" customHeight="1" x14ac:dyDescent="0.3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  <c r="AC647" s="130"/>
      <c r="AD647" s="130"/>
      <c r="AE647" s="130"/>
      <c r="AF647" s="130"/>
      <c r="AG647" s="130"/>
      <c r="AH647" s="130"/>
      <c r="AI647" s="130"/>
      <c r="AJ647" s="130"/>
      <c r="AK647" s="130"/>
      <c r="AL647" s="130"/>
      <c r="AM647" s="130"/>
      <c r="AN647" s="130"/>
      <c r="AO647" s="130"/>
      <c r="AP647" s="130"/>
      <c r="AQ647" s="130"/>
      <c r="AR647" s="130"/>
      <c r="AS647" s="130"/>
      <c r="AT647" s="130"/>
      <c r="AU647" s="130"/>
      <c r="AV647" s="130"/>
      <c r="AW647" s="130"/>
      <c r="AX647" s="130"/>
      <c r="AY647" s="130"/>
    </row>
    <row r="648" spans="1:51" s="5" customFormat="1" ht="20.95" customHeight="1" x14ac:dyDescent="0.3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  <c r="AC648" s="130"/>
      <c r="AD648" s="130"/>
      <c r="AE648" s="130"/>
      <c r="AF648" s="130"/>
      <c r="AG648" s="130"/>
      <c r="AH648" s="130"/>
      <c r="AI648" s="130"/>
      <c r="AJ648" s="130"/>
      <c r="AK648" s="130"/>
      <c r="AL648" s="130"/>
      <c r="AM648" s="130"/>
      <c r="AN648" s="130"/>
      <c r="AO648" s="130"/>
      <c r="AP648" s="130"/>
      <c r="AQ648" s="130"/>
      <c r="AR648" s="130"/>
      <c r="AS648" s="130"/>
      <c r="AT648" s="130"/>
      <c r="AU648" s="130"/>
      <c r="AV648" s="130"/>
      <c r="AW648" s="130"/>
      <c r="AX648" s="130"/>
      <c r="AY648" s="130"/>
    </row>
    <row r="649" spans="1:51" s="5" customFormat="1" ht="13.6" customHeight="1" x14ac:dyDescent="0.3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  <c r="AC649" s="130"/>
      <c r="AD649" s="130"/>
      <c r="AE649" s="130"/>
      <c r="AF649" s="130"/>
      <c r="AG649" s="130"/>
      <c r="AH649" s="130"/>
      <c r="AI649" s="130"/>
      <c r="AJ649" s="130"/>
      <c r="AK649" s="130"/>
      <c r="AL649" s="130"/>
      <c r="AM649" s="130"/>
      <c r="AN649" s="130"/>
      <c r="AO649" s="130"/>
      <c r="AP649" s="130"/>
      <c r="AQ649" s="130"/>
      <c r="AR649" s="130"/>
      <c r="AS649" s="130"/>
      <c r="AT649" s="130"/>
      <c r="AU649" s="130"/>
      <c r="AV649" s="130"/>
      <c r="AW649" s="130"/>
      <c r="AX649" s="130"/>
      <c r="AY649" s="130"/>
    </row>
    <row r="650" spans="1:51" s="5" customFormat="1" ht="13.6" customHeight="1" x14ac:dyDescent="0.3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  <c r="AC650" s="130"/>
      <c r="AD650" s="130"/>
      <c r="AE650" s="130"/>
      <c r="AF650" s="130"/>
      <c r="AG650" s="130"/>
      <c r="AH650" s="130"/>
      <c r="AI650" s="130"/>
      <c r="AJ650" s="130"/>
      <c r="AK650" s="130"/>
      <c r="AL650" s="130"/>
      <c r="AM650" s="130"/>
      <c r="AN650" s="130"/>
      <c r="AO650" s="130"/>
      <c r="AP650" s="130"/>
      <c r="AQ650" s="130"/>
      <c r="AR650" s="130"/>
      <c r="AS650" s="130"/>
      <c r="AT650" s="130"/>
      <c r="AU650" s="130"/>
      <c r="AV650" s="130"/>
      <c r="AW650" s="130"/>
      <c r="AX650" s="130"/>
      <c r="AY650" s="130"/>
    </row>
    <row r="651" spans="1:51" s="5" customFormat="1" ht="13.6" customHeight="1" x14ac:dyDescent="0.3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  <c r="AC651" s="130"/>
      <c r="AD651" s="130"/>
      <c r="AE651" s="130"/>
      <c r="AF651" s="130"/>
      <c r="AG651" s="130"/>
      <c r="AH651" s="130"/>
      <c r="AI651" s="130"/>
      <c r="AJ651" s="130"/>
      <c r="AK651" s="130"/>
      <c r="AL651" s="130"/>
      <c r="AM651" s="130"/>
      <c r="AN651" s="130"/>
      <c r="AO651" s="130"/>
      <c r="AP651" s="130"/>
      <c r="AQ651" s="130"/>
      <c r="AR651" s="130"/>
      <c r="AS651" s="130"/>
      <c r="AT651" s="130"/>
      <c r="AU651" s="130"/>
      <c r="AV651" s="130"/>
      <c r="AW651" s="130"/>
      <c r="AX651" s="130"/>
      <c r="AY651" s="130"/>
    </row>
    <row r="652" spans="1:51" s="5" customFormat="1" ht="13.6" customHeight="1" x14ac:dyDescent="0.3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  <c r="AS652" s="130"/>
      <c r="AT652" s="130"/>
      <c r="AU652" s="130"/>
      <c r="AV652" s="130"/>
      <c r="AW652" s="130"/>
      <c r="AX652" s="130"/>
      <c r="AY652" s="130"/>
    </row>
    <row r="653" spans="1:51" s="5" customFormat="1" ht="13.6" customHeight="1" x14ac:dyDescent="0.3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  <c r="AC653" s="130"/>
      <c r="AD653" s="130"/>
      <c r="AE653" s="130"/>
      <c r="AF653" s="130"/>
      <c r="AG653" s="130"/>
      <c r="AH653" s="130"/>
      <c r="AI653" s="130"/>
      <c r="AJ653" s="130"/>
      <c r="AK653" s="130"/>
      <c r="AL653" s="130"/>
      <c r="AM653" s="130"/>
      <c r="AN653" s="130"/>
      <c r="AO653" s="130"/>
      <c r="AP653" s="130"/>
      <c r="AQ653" s="130"/>
      <c r="AR653" s="130"/>
      <c r="AS653" s="130"/>
      <c r="AT653" s="130"/>
      <c r="AU653" s="130"/>
      <c r="AV653" s="130"/>
      <c r="AW653" s="130"/>
      <c r="AX653" s="130"/>
      <c r="AY653" s="130"/>
    </row>
    <row r="654" spans="1:51" s="5" customFormat="1" ht="13.6" customHeight="1" x14ac:dyDescent="0.3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  <c r="AC654" s="130"/>
      <c r="AD654" s="130"/>
      <c r="AE654" s="130"/>
      <c r="AF654" s="130"/>
      <c r="AG654" s="130"/>
      <c r="AH654" s="130"/>
      <c r="AI654" s="130"/>
      <c r="AJ654" s="130"/>
      <c r="AK654" s="130"/>
      <c r="AL654" s="130"/>
      <c r="AM654" s="130"/>
      <c r="AN654" s="130"/>
      <c r="AO654" s="130"/>
      <c r="AP654" s="130"/>
      <c r="AQ654" s="130"/>
      <c r="AR654" s="130"/>
      <c r="AS654" s="130"/>
      <c r="AT654" s="130"/>
      <c r="AU654" s="130"/>
      <c r="AV654" s="130"/>
      <c r="AW654" s="130"/>
      <c r="AX654" s="130"/>
      <c r="AY654" s="130"/>
    </row>
    <row r="655" spans="1:51" s="5" customFormat="1" ht="20.95" customHeight="1" x14ac:dyDescent="0.3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  <c r="AC655" s="130"/>
      <c r="AD655" s="130"/>
      <c r="AE655" s="130"/>
      <c r="AF655" s="130"/>
      <c r="AG655" s="130"/>
      <c r="AH655" s="130"/>
      <c r="AI655" s="130"/>
      <c r="AJ655" s="130"/>
      <c r="AK655" s="130"/>
      <c r="AL655" s="130"/>
      <c r="AM655" s="130"/>
      <c r="AN655" s="130"/>
      <c r="AO655" s="130"/>
      <c r="AP655" s="130"/>
      <c r="AQ655" s="130"/>
      <c r="AR655" s="130"/>
      <c r="AS655" s="130"/>
      <c r="AT655" s="130"/>
      <c r="AU655" s="130"/>
      <c r="AV655" s="130"/>
      <c r="AW655" s="130"/>
      <c r="AX655" s="130"/>
      <c r="AY655" s="130"/>
    </row>
    <row r="656" spans="1:51" s="5" customFormat="1" ht="13.6" customHeight="1" x14ac:dyDescent="0.3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  <c r="AC656" s="130"/>
      <c r="AD656" s="130"/>
      <c r="AE656" s="130"/>
      <c r="AF656" s="130"/>
      <c r="AG656" s="130"/>
      <c r="AH656" s="130"/>
      <c r="AI656" s="130"/>
      <c r="AJ656" s="130"/>
      <c r="AK656" s="130"/>
      <c r="AL656" s="130"/>
      <c r="AM656" s="130"/>
      <c r="AN656" s="130"/>
      <c r="AO656" s="130"/>
      <c r="AP656" s="130"/>
      <c r="AQ656" s="130"/>
      <c r="AR656" s="130"/>
      <c r="AS656" s="130"/>
      <c r="AT656" s="130"/>
      <c r="AU656" s="130"/>
      <c r="AV656" s="130"/>
      <c r="AW656" s="130"/>
      <c r="AX656" s="130"/>
      <c r="AY656" s="130"/>
    </row>
    <row r="657" spans="1:51" s="5" customFormat="1" ht="13.6" customHeight="1" x14ac:dyDescent="0.3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  <c r="AC657" s="130"/>
      <c r="AD657" s="130"/>
      <c r="AE657" s="130"/>
      <c r="AF657" s="130"/>
      <c r="AG657" s="130"/>
      <c r="AH657" s="130"/>
      <c r="AI657" s="130"/>
      <c r="AJ657" s="130"/>
      <c r="AK657" s="130"/>
      <c r="AL657" s="130"/>
      <c r="AM657" s="130"/>
      <c r="AN657" s="130"/>
      <c r="AO657" s="130"/>
      <c r="AP657" s="130"/>
      <c r="AQ657" s="130"/>
      <c r="AR657" s="130"/>
      <c r="AS657" s="130"/>
      <c r="AT657" s="130"/>
      <c r="AU657" s="130"/>
      <c r="AV657" s="130"/>
      <c r="AW657" s="130"/>
      <c r="AX657" s="130"/>
      <c r="AY657" s="130"/>
    </row>
    <row r="658" spans="1:51" s="5" customFormat="1" ht="13.6" customHeight="1" x14ac:dyDescent="0.3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  <c r="AC658" s="130"/>
      <c r="AD658" s="130"/>
      <c r="AE658" s="130"/>
      <c r="AF658" s="130"/>
      <c r="AG658" s="130"/>
      <c r="AH658" s="130"/>
      <c r="AI658" s="130"/>
      <c r="AJ658" s="130"/>
      <c r="AK658" s="130"/>
      <c r="AL658" s="130"/>
      <c r="AM658" s="130"/>
      <c r="AN658" s="130"/>
      <c r="AO658" s="130"/>
      <c r="AP658" s="130"/>
      <c r="AQ658" s="130"/>
      <c r="AR658" s="130"/>
      <c r="AS658" s="130"/>
      <c r="AT658" s="130"/>
      <c r="AU658" s="130"/>
      <c r="AV658" s="130"/>
      <c r="AW658" s="130"/>
      <c r="AX658" s="130"/>
      <c r="AY658" s="130"/>
    </row>
    <row r="659" spans="1:51" s="5" customFormat="1" ht="13.6" customHeight="1" x14ac:dyDescent="0.3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  <c r="AC659" s="130"/>
      <c r="AD659" s="130"/>
      <c r="AE659" s="130"/>
      <c r="AF659" s="130"/>
      <c r="AG659" s="130"/>
      <c r="AH659" s="130"/>
      <c r="AI659" s="130"/>
      <c r="AJ659" s="130"/>
      <c r="AK659" s="130"/>
      <c r="AL659" s="130"/>
      <c r="AM659" s="130"/>
      <c r="AN659" s="130"/>
      <c r="AO659" s="130"/>
      <c r="AP659" s="130"/>
      <c r="AQ659" s="130"/>
      <c r="AR659" s="130"/>
      <c r="AS659" s="130"/>
      <c r="AT659" s="130"/>
      <c r="AU659" s="130"/>
      <c r="AV659" s="130"/>
      <c r="AW659" s="130"/>
      <c r="AX659" s="130"/>
      <c r="AY659" s="130"/>
    </row>
    <row r="660" spans="1:51" s="5" customFormat="1" ht="13.6" customHeight="1" x14ac:dyDescent="0.3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  <c r="AC660" s="130"/>
      <c r="AD660" s="130"/>
      <c r="AE660" s="130"/>
      <c r="AF660" s="130"/>
      <c r="AG660" s="130"/>
      <c r="AH660" s="130"/>
      <c r="AI660" s="130"/>
      <c r="AJ660" s="130"/>
      <c r="AK660" s="130"/>
      <c r="AL660" s="130"/>
      <c r="AM660" s="130"/>
      <c r="AN660" s="130"/>
      <c r="AO660" s="130"/>
      <c r="AP660" s="130"/>
      <c r="AQ660" s="130"/>
      <c r="AR660" s="130"/>
      <c r="AS660" s="130"/>
      <c r="AT660" s="130"/>
      <c r="AU660" s="130"/>
      <c r="AV660" s="130"/>
      <c r="AW660" s="130"/>
      <c r="AX660" s="130"/>
      <c r="AY660" s="130"/>
    </row>
    <row r="661" spans="1:51" s="5" customFormat="1" ht="13.6" customHeight="1" x14ac:dyDescent="0.3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  <c r="AC661" s="130"/>
      <c r="AD661" s="130"/>
      <c r="AE661" s="130"/>
      <c r="AF661" s="130"/>
      <c r="AG661" s="130"/>
      <c r="AH661" s="130"/>
      <c r="AI661" s="130"/>
      <c r="AJ661" s="130"/>
      <c r="AK661" s="130"/>
      <c r="AL661" s="130"/>
      <c r="AM661" s="130"/>
      <c r="AN661" s="130"/>
      <c r="AO661" s="130"/>
      <c r="AP661" s="130"/>
      <c r="AQ661" s="130"/>
      <c r="AR661" s="130"/>
      <c r="AS661" s="130"/>
      <c r="AT661" s="130"/>
      <c r="AU661" s="130"/>
      <c r="AV661" s="130"/>
      <c r="AW661" s="130"/>
      <c r="AX661" s="130"/>
      <c r="AY661" s="130"/>
    </row>
    <row r="662" spans="1:51" s="5" customFormat="1" ht="20.95" customHeight="1" x14ac:dyDescent="0.3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  <c r="AC662" s="130"/>
      <c r="AD662" s="130"/>
      <c r="AE662" s="130"/>
      <c r="AF662" s="130"/>
      <c r="AG662" s="130"/>
      <c r="AH662" s="130"/>
      <c r="AI662" s="130"/>
      <c r="AJ662" s="130"/>
      <c r="AK662" s="130"/>
      <c r="AL662" s="130"/>
      <c r="AM662" s="130"/>
      <c r="AN662" s="130"/>
      <c r="AO662" s="130"/>
      <c r="AP662" s="130"/>
      <c r="AQ662" s="130"/>
      <c r="AR662" s="130"/>
      <c r="AS662" s="130"/>
      <c r="AT662" s="130"/>
      <c r="AU662" s="130"/>
      <c r="AV662" s="130"/>
      <c r="AW662" s="130"/>
      <c r="AX662" s="130"/>
      <c r="AY662" s="130"/>
    </row>
    <row r="663" spans="1:51" s="5" customFormat="1" ht="13.6" customHeight="1" x14ac:dyDescent="0.3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  <c r="AC663" s="130"/>
      <c r="AD663" s="130"/>
      <c r="AE663" s="130"/>
      <c r="AF663" s="130"/>
      <c r="AG663" s="130"/>
      <c r="AH663" s="130"/>
      <c r="AI663" s="130"/>
      <c r="AJ663" s="130"/>
      <c r="AK663" s="130"/>
      <c r="AL663" s="130"/>
      <c r="AM663" s="130"/>
      <c r="AN663" s="130"/>
      <c r="AO663" s="130"/>
      <c r="AP663" s="130"/>
      <c r="AQ663" s="130"/>
      <c r="AR663" s="130"/>
      <c r="AS663" s="130"/>
      <c r="AT663" s="130"/>
      <c r="AU663" s="130"/>
      <c r="AV663" s="130"/>
      <c r="AW663" s="130"/>
      <c r="AX663" s="130"/>
      <c r="AY663" s="130"/>
    </row>
    <row r="664" spans="1:51" s="5" customFormat="1" ht="13.6" customHeight="1" x14ac:dyDescent="0.3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  <c r="AC664" s="130"/>
      <c r="AD664" s="130"/>
      <c r="AE664" s="130"/>
      <c r="AF664" s="130"/>
      <c r="AG664" s="130"/>
      <c r="AH664" s="130"/>
      <c r="AI664" s="130"/>
      <c r="AJ664" s="130"/>
      <c r="AK664" s="130"/>
      <c r="AL664" s="130"/>
      <c r="AM664" s="130"/>
      <c r="AN664" s="130"/>
      <c r="AO664" s="130"/>
      <c r="AP664" s="130"/>
      <c r="AQ664" s="130"/>
      <c r="AR664" s="130"/>
      <c r="AS664" s="130"/>
      <c r="AT664" s="130"/>
      <c r="AU664" s="130"/>
      <c r="AV664" s="130"/>
      <c r="AW664" s="130"/>
      <c r="AX664" s="130"/>
      <c r="AY664" s="130"/>
    </row>
    <row r="665" spans="1:51" s="5" customFormat="1" ht="13.6" customHeight="1" x14ac:dyDescent="0.3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  <c r="AC665" s="130"/>
      <c r="AD665" s="130"/>
      <c r="AE665" s="130"/>
      <c r="AF665" s="130"/>
      <c r="AG665" s="130"/>
      <c r="AH665" s="130"/>
      <c r="AI665" s="130"/>
      <c r="AJ665" s="130"/>
      <c r="AK665" s="130"/>
      <c r="AL665" s="130"/>
      <c r="AM665" s="130"/>
      <c r="AN665" s="130"/>
      <c r="AO665" s="130"/>
      <c r="AP665" s="130"/>
      <c r="AQ665" s="130"/>
      <c r="AR665" s="130"/>
      <c r="AS665" s="130"/>
      <c r="AT665" s="130"/>
      <c r="AU665" s="130"/>
      <c r="AV665" s="130"/>
      <c r="AW665" s="130"/>
      <c r="AX665" s="130"/>
      <c r="AY665" s="130"/>
    </row>
    <row r="666" spans="1:51" s="5" customFormat="1" ht="13.6" customHeight="1" x14ac:dyDescent="0.3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  <c r="AC666" s="130"/>
      <c r="AD666" s="130"/>
      <c r="AE666" s="130"/>
      <c r="AF666" s="130"/>
      <c r="AG666" s="130"/>
      <c r="AH666" s="130"/>
      <c r="AI666" s="130"/>
      <c r="AJ666" s="130"/>
      <c r="AK666" s="130"/>
      <c r="AL666" s="130"/>
      <c r="AM666" s="130"/>
      <c r="AN666" s="130"/>
      <c r="AO666" s="130"/>
      <c r="AP666" s="130"/>
      <c r="AQ666" s="130"/>
      <c r="AR666" s="130"/>
      <c r="AS666" s="130"/>
      <c r="AT666" s="130"/>
      <c r="AU666" s="130"/>
      <c r="AV666" s="130"/>
      <c r="AW666" s="130"/>
      <c r="AX666" s="130"/>
      <c r="AY666" s="130"/>
    </row>
    <row r="667" spans="1:51" s="5" customFormat="1" ht="13.6" customHeight="1" x14ac:dyDescent="0.3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  <c r="AC667" s="130"/>
      <c r="AD667" s="130"/>
      <c r="AE667" s="130"/>
      <c r="AF667" s="130"/>
      <c r="AG667" s="130"/>
      <c r="AH667" s="130"/>
      <c r="AI667" s="130"/>
      <c r="AJ667" s="130"/>
      <c r="AK667" s="130"/>
      <c r="AL667" s="130"/>
      <c r="AM667" s="130"/>
      <c r="AN667" s="130"/>
      <c r="AO667" s="130"/>
      <c r="AP667" s="130"/>
      <c r="AQ667" s="130"/>
      <c r="AR667" s="130"/>
      <c r="AS667" s="130"/>
      <c r="AT667" s="130"/>
      <c r="AU667" s="130"/>
      <c r="AV667" s="130"/>
      <c r="AW667" s="130"/>
      <c r="AX667" s="130"/>
      <c r="AY667" s="130"/>
    </row>
    <row r="668" spans="1:51" s="5" customFormat="1" ht="13.6" customHeight="1" x14ac:dyDescent="0.3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  <c r="AC668" s="130"/>
      <c r="AD668" s="130"/>
      <c r="AE668" s="130"/>
      <c r="AF668" s="130"/>
      <c r="AG668" s="130"/>
      <c r="AH668" s="130"/>
      <c r="AI668" s="130"/>
      <c r="AJ668" s="130"/>
      <c r="AK668" s="130"/>
      <c r="AL668" s="130"/>
      <c r="AM668" s="130"/>
      <c r="AN668" s="130"/>
      <c r="AO668" s="130"/>
      <c r="AP668" s="130"/>
      <c r="AQ668" s="130"/>
      <c r="AR668" s="130"/>
      <c r="AS668" s="130"/>
      <c r="AT668" s="130"/>
      <c r="AU668" s="130"/>
      <c r="AV668" s="130"/>
      <c r="AW668" s="130"/>
      <c r="AX668" s="130"/>
      <c r="AY668" s="130"/>
    </row>
    <row r="669" spans="1:51" s="5" customFormat="1" ht="20.95" customHeight="1" x14ac:dyDescent="0.3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  <c r="AC669" s="130"/>
      <c r="AD669" s="130"/>
      <c r="AE669" s="130"/>
      <c r="AF669" s="130"/>
      <c r="AG669" s="130"/>
      <c r="AH669" s="130"/>
      <c r="AI669" s="130"/>
      <c r="AJ669" s="130"/>
      <c r="AK669" s="130"/>
      <c r="AL669" s="130"/>
      <c r="AM669" s="130"/>
      <c r="AN669" s="130"/>
      <c r="AO669" s="130"/>
      <c r="AP669" s="130"/>
      <c r="AQ669" s="130"/>
      <c r="AR669" s="130"/>
      <c r="AS669" s="130"/>
      <c r="AT669" s="130"/>
      <c r="AU669" s="130"/>
      <c r="AV669" s="130"/>
      <c r="AW669" s="130"/>
      <c r="AX669" s="130"/>
      <c r="AY669" s="130"/>
    </row>
    <row r="670" spans="1:51" s="5" customFormat="1" ht="13.6" customHeight="1" x14ac:dyDescent="0.3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  <c r="AC670" s="130"/>
      <c r="AD670" s="130"/>
      <c r="AE670" s="130"/>
      <c r="AF670" s="130"/>
      <c r="AG670" s="130"/>
      <c r="AH670" s="130"/>
      <c r="AI670" s="130"/>
      <c r="AJ670" s="130"/>
      <c r="AK670" s="130"/>
      <c r="AL670" s="130"/>
      <c r="AM670" s="130"/>
      <c r="AN670" s="130"/>
      <c r="AO670" s="130"/>
      <c r="AP670" s="130"/>
      <c r="AQ670" s="130"/>
      <c r="AR670" s="130"/>
      <c r="AS670" s="130"/>
      <c r="AT670" s="130"/>
      <c r="AU670" s="130"/>
      <c r="AV670" s="130"/>
      <c r="AW670" s="130"/>
      <c r="AX670" s="130"/>
      <c r="AY670" s="130"/>
    </row>
    <row r="671" spans="1:51" s="5" customFormat="1" ht="13.6" customHeight="1" x14ac:dyDescent="0.3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  <c r="AC671" s="130"/>
      <c r="AD671" s="130"/>
      <c r="AE671" s="130"/>
      <c r="AF671" s="130"/>
      <c r="AG671" s="130"/>
      <c r="AH671" s="130"/>
      <c r="AI671" s="130"/>
      <c r="AJ671" s="130"/>
      <c r="AK671" s="130"/>
      <c r="AL671" s="130"/>
      <c r="AM671" s="130"/>
      <c r="AN671" s="130"/>
      <c r="AO671" s="130"/>
      <c r="AP671" s="130"/>
      <c r="AQ671" s="130"/>
      <c r="AR671" s="130"/>
      <c r="AS671" s="130"/>
      <c r="AT671" s="130"/>
      <c r="AU671" s="130"/>
      <c r="AV671" s="130"/>
      <c r="AW671" s="130"/>
      <c r="AX671" s="130"/>
      <c r="AY671" s="130"/>
    </row>
    <row r="672" spans="1:51" s="5" customFormat="1" ht="13.6" customHeight="1" x14ac:dyDescent="0.3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  <c r="AC672" s="130"/>
      <c r="AD672" s="130"/>
      <c r="AE672" s="130"/>
      <c r="AF672" s="130"/>
      <c r="AG672" s="130"/>
      <c r="AH672" s="130"/>
      <c r="AI672" s="130"/>
      <c r="AJ672" s="130"/>
      <c r="AK672" s="130"/>
      <c r="AL672" s="130"/>
      <c r="AM672" s="130"/>
      <c r="AN672" s="130"/>
      <c r="AO672" s="130"/>
      <c r="AP672" s="130"/>
      <c r="AQ672" s="130"/>
      <c r="AR672" s="130"/>
      <c r="AS672" s="130"/>
      <c r="AT672" s="130"/>
      <c r="AU672" s="130"/>
      <c r="AV672" s="130"/>
      <c r="AW672" s="130"/>
      <c r="AX672" s="130"/>
      <c r="AY672" s="130"/>
    </row>
    <row r="673" spans="1:51" s="5" customFormat="1" ht="13.6" customHeight="1" x14ac:dyDescent="0.3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  <c r="AC673" s="130"/>
      <c r="AD673" s="130"/>
      <c r="AE673" s="130"/>
      <c r="AF673" s="130"/>
      <c r="AG673" s="130"/>
      <c r="AH673" s="130"/>
      <c r="AI673" s="130"/>
      <c r="AJ673" s="130"/>
      <c r="AK673" s="130"/>
      <c r="AL673" s="130"/>
      <c r="AM673" s="130"/>
      <c r="AN673" s="130"/>
      <c r="AO673" s="130"/>
      <c r="AP673" s="130"/>
      <c r="AQ673" s="130"/>
      <c r="AR673" s="130"/>
      <c r="AS673" s="130"/>
      <c r="AT673" s="130"/>
      <c r="AU673" s="130"/>
      <c r="AV673" s="130"/>
      <c r="AW673" s="130"/>
      <c r="AX673" s="130"/>
      <c r="AY673" s="130"/>
    </row>
    <row r="674" spans="1:51" s="5" customFormat="1" ht="13.6" customHeight="1" x14ac:dyDescent="0.3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  <c r="AC674" s="130"/>
      <c r="AD674" s="130"/>
      <c r="AE674" s="130"/>
      <c r="AF674" s="130"/>
      <c r="AG674" s="130"/>
      <c r="AH674" s="130"/>
      <c r="AI674" s="130"/>
      <c r="AJ674" s="130"/>
      <c r="AK674" s="130"/>
      <c r="AL674" s="130"/>
      <c r="AM674" s="130"/>
      <c r="AN674" s="130"/>
      <c r="AO674" s="130"/>
      <c r="AP674" s="130"/>
      <c r="AQ674" s="130"/>
      <c r="AR674" s="130"/>
      <c r="AS674" s="130"/>
      <c r="AT674" s="130"/>
      <c r="AU674" s="130"/>
      <c r="AV674" s="130"/>
      <c r="AW674" s="130"/>
      <c r="AX674" s="130"/>
      <c r="AY674" s="130"/>
    </row>
    <row r="675" spans="1:51" s="5" customFormat="1" ht="13.6" customHeight="1" x14ac:dyDescent="0.3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  <c r="AC675" s="130"/>
      <c r="AD675" s="130"/>
      <c r="AE675" s="130"/>
      <c r="AF675" s="130"/>
      <c r="AG675" s="130"/>
      <c r="AH675" s="130"/>
      <c r="AI675" s="130"/>
      <c r="AJ675" s="130"/>
      <c r="AK675" s="130"/>
      <c r="AL675" s="130"/>
      <c r="AM675" s="130"/>
      <c r="AN675" s="130"/>
      <c r="AO675" s="130"/>
      <c r="AP675" s="130"/>
      <c r="AQ675" s="130"/>
      <c r="AR675" s="130"/>
      <c r="AS675" s="130"/>
      <c r="AT675" s="130"/>
      <c r="AU675" s="130"/>
      <c r="AV675" s="130"/>
      <c r="AW675" s="130"/>
      <c r="AX675" s="130"/>
      <c r="AY675" s="130"/>
    </row>
    <row r="676" spans="1:51" s="5" customFormat="1" ht="20.95" customHeight="1" x14ac:dyDescent="0.3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  <c r="AC676" s="130"/>
      <c r="AD676" s="130"/>
      <c r="AE676" s="130"/>
      <c r="AF676" s="130"/>
      <c r="AG676" s="130"/>
      <c r="AH676" s="130"/>
      <c r="AI676" s="130"/>
      <c r="AJ676" s="130"/>
      <c r="AK676" s="130"/>
      <c r="AL676" s="130"/>
      <c r="AM676" s="130"/>
      <c r="AN676" s="130"/>
      <c r="AO676" s="130"/>
      <c r="AP676" s="130"/>
      <c r="AQ676" s="130"/>
      <c r="AR676" s="130"/>
      <c r="AS676" s="130"/>
      <c r="AT676" s="130"/>
      <c r="AU676" s="130"/>
      <c r="AV676" s="130"/>
      <c r="AW676" s="130"/>
      <c r="AX676" s="130"/>
      <c r="AY676" s="130"/>
    </row>
    <row r="677" spans="1:51" s="5" customFormat="1" ht="13.6" customHeight="1" x14ac:dyDescent="0.3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  <c r="AC677" s="130"/>
      <c r="AD677" s="130"/>
      <c r="AE677" s="130"/>
      <c r="AF677" s="130"/>
      <c r="AG677" s="130"/>
      <c r="AH677" s="130"/>
      <c r="AI677" s="130"/>
      <c r="AJ677" s="130"/>
      <c r="AK677" s="130"/>
      <c r="AL677" s="130"/>
      <c r="AM677" s="130"/>
      <c r="AN677" s="130"/>
      <c r="AO677" s="130"/>
      <c r="AP677" s="130"/>
      <c r="AQ677" s="130"/>
      <c r="AR677" s="130"/>
      <c r="AS677" s="130"/>
      <c r="AT677" s="130"/>
      <c r="AU677" s="130"/>
      <c r="AV677" s="130"/>
      <c r="AW677" s="130"/>
      <c r="AX677" s="130"/>
      <c r="AY677" s="130"/>
    </row>
    <row r="678" spans="1:51" s="5" customFormat="1" ht="13.6" customHeight="1" x14ac:dyDescent="0.3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  <c r="AC678" s="130"/>
      <c r="AD678" s="130"/>
      <c r="AE678" s="130"/>
      <c r="AF678" s="130"/>
      <c r="AG678" s="130"/>
      <c r="AH678" s="130"/>
      <c r="AI678" s="130"/>
      <c r="AJ678" s="130"/>
      <c r="AK678" s="130"/>
      <c r="AL678" s="130"/>
      <c r="AM678" s="130"/>
      <c r="AN678" s="130"/>
      <c r="AO678" s="130"/>
      <c r="AP678" s="130"/>
      <c r="AQ678" s="130"/>
      <c r="AR678" s="130"/>
      <c r="AS678" s="130"/>
      <c r="AT678" s="130"/>
      <c r="AU678" s="130"/>
      <c r="AV678" s="130"/>
      <c r="AW678" s="130"/>
      <c r="AX678" s="130"/>
      <c r="AY678" s="130"/>
    </row>
    <row r="679" spans="1:51" s="5" customFormat="1" ht="13.6" customHeight="1" x14ac:dyDescent="0.3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  <c r="AC679" s="130"/>
      <c r="AD679" s="130"/>
      <c r="AE679" s="130"/>
      <c r="AF679" s="130"/>
      <c r="AG679" s="130"/>
      <c r="AH679" s="130"/>
      <c r="AI679" s="130"/>
      <c r="AJ679" s="130"/>
      <c r="AK679" s="130"/>
      <c r="AL679" s="130"/>
      <c r="AM679" s="130"/>
      <c r="AN679" s="130"/>
      <c r="AO679" s="130"/>
      <c r="AP679" s="130"/>
      <c r="AQ679" s="130"/>
      <c r="AR679" s="130"/>
      <c r="AS679" s="130"/>
      <c r="AT679" s="130"/>
      <c r="AU679" s="130"/>
      <c r="AV679" s="130"/>
      <c r="AW679" s="130"/>
      <c r="AX679" s="130"/>
      <c r="AY679" s="130"/>
    </row>
    <row r="680" spans="1:51" s="5" customFormat="1" ht="13.6" customHeight="1" x14ac:dyDescent="0.3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  <c r="AC680" s="130"/>
      <c r="AD680" s="130"/>
      <c r="AE680" s="130"/>
      <c r="AF680" s="130"/>
      <c r="AG680" s="130"/>
      <c r="AH680" s="130"/>
      <c r="AI680" s="130"/>
      <c r="AJ680" s="130"/>
      <c r="AK680" s="130"/>
      <c r="AL680" s="130"/>
      <c r="AM680" s="130"/>
      <c r="AN680" s="130"/>
      <c r="AO680" s="130"/>
      <c r="AP680" s="130"/>
      <c r="AQ680" s="130"/>
      <c r="AR680" s="130"/>
      <c r="AS680" s="130"/>
      <c r="AT680" s="130"/>
      <c r="AU680" s="130"/>
      <c r="AV680" s="130"/>
      <c r="AW680" s="130"/>
      <c r="AX680" s="130"/>
      <c r="AY680" s="130"/>
    </row>
    <row r="681" spans="1:51" s="5" customFormat="1" ht="13.6" customHeight="1" x14ac:dyDescent="0.3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  <c r="AC681" s="130"/>
      <c r="AD681" s="130"/>
      <c r="AE681" s="130"/>
      <c r="AF681" s="130"/>
      <c r="AG681" s="130"/>
      <c r="AH681" s="130"/>
      <c r="AI681" s="130"/>
      <c r="AJ681" s="130"/>
      <c r="AK681" s="130"/>
      <c r="AL681" s="130"/>
      <c r="AM681" s="130"/>
      <c r="AN681" s="130"/>
      <c r="AO681" s="130"/>
      <c r="AP681" s="130"/>
      <c r="AQ681" s="130"/>
      <c r="AR681" s="130"/>
      <c r="AS681" s="130"/>
      <c r="AT681" s="130"/>
      <c r="AU681" s="130"/>
      <c r="AV681" s="130"/>
      <c r="AW681" s="130"/>
      <c r="AX681" s="130"/>
      <c r="AY681" s="130"/>
    </row>
    <row r="682" spans="1:51" s="5" customFormat="1" ht="13.6" customHeight="1" x14ac:dyDescent="0.3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  <c r="AC682" s="130"/>
      <c r="AD682" s="130"/>
      <c r="AE682" s="130"/>
      <c r="AF682" s="130"/>
      <c r="AG682" s="130"/>
      <c r="AH682" s="130"/>
      <c r="AI682" s="130"/>
      <c r="AJ682" s="130"/>
      <c r="AK682" s="130"/>
      <c r="AL682" s="130"/>
      <c r="AM682" s="130"/>
      <c r="AN682" s="130"/>
      <c r="AO682" s="130"/>
      <c r="AP682" s="130"/>
      <c r="AQ682" s="130"/>
      <c r="AR682" s="130"/>
      <c r="AS682" s="130"/>
      <c r="AT682" s="130"/>
      <c r="AU682" s="130"/>
      <c r="AV682" s="130"/>
      <c r="AW682" s="130"/>
      <c r="AX682" s="130"/>
      <c r="AY682" s="130"/>
    </row>
    <row r="683" spans="1:51" s="5" customFormat="1" ht="20.95" customHeight="1" x14ac:dyDescent="0.3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  <c r="AC683" s="130"/>
      <c r="AD683" s="130"/>
      <c r="AE683" s="130"/>
      <c r="AF683" s="130"/>
      <c r="AG683" s="130"/>
      <c r="AH683" s="130"/>
      <c r="AI683" s="130"/>
      <c r="AJ683" s="130"/>
      <c r="AK683" s="130"/>
      <c r="AL683" s="130"/>
      <c r="AM683" s="130"/>
      <c r="AN683" s="130"/>
      <c r="AO683" s="130"/>
      <c r="AP683" s="130"/>
      <c r="AQ683" s="130"/>
      <c r="AR683" s="130"/>
      <c r="AS683" s="130"/>
      <c r="AT683" s="130"/>
      <c r="AU683" s="130"/>
      <c r="AV683" s="130"/>
      <c r="AW683" s="130"/>
      <c r="AX683" s="130"/>
      <c r="AY683" s="130"/>
    </row>
    <row r="684" spans="1:51" s="5" customFormat="1" ht="13.6" customHeight="1" x14ac:dyDescent="0.3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  <c r="AC684" s="130"/>
      <c r="AD684" s="130"/>
      <c r="AE684" s="130"/>
      <c r="AF684" s="130"/>
      <c r="AG684" s="130"/>
      <c r="AH684" s="130"/>
      <c r="AI684" s="130"/>
      <c r="AJ684" s="130"/>
      <c r="AK684" s="130"/>
      <c r="AL684" s="130"/>
      <c r="AM684" s="130"/>
      <c r="AN684" s="130"/>
      <c r="AO684" s="130"/>
      <c r="AP684" s="130"/>
      <c r="AQ684" s="130"/>
      <c r="AR684" s="130"/>
      <c r="AS684" s="130"/>
      <c r="AT684" s="130"/>
      <c r="AU684" s="130"/>
      <c r="AV684" s="130"/>
      <c r="AW684" s="130"/>
      <c r="AX684" s="130"/>
      <c r="AY684" s="130"/>
    </row>
    <row r="685" spans="1:51" s="5" customFormat="1" ht="13.6" customHeight="1" x14ac:dyDescent="0.3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  <c r="AC685" s="130"/>
      <c r="AD685" s="130"/>
      <c r="AE685" s="130"/>
      <c r="AF685" s="130"/>
      <c r="AG685" s="130"/>
      <c r="AH685" s="130"/>
      <c r="AI685" s="130"/>
      <c r="AJ685" s="130"/>
      <c r="AK685" s="130"/>
      <c r="AL685" s="130"/>
      <c r="AM685" s="130"/>
      <c r="AN685" s="130"/>
      <c r="AO685" s="130"/>
      <c r="AP685" s="130"/>
      <c r="AQ685" s="130"/>
      <c r="AR685" s="130"/>
      <c r="AS685" s="130"/>
      <c r="AT685" s="130"/>
      <c r="AU685" s="130"/>
      <c r="AV685" s="130"/>
      <c r="AW685" s="130"/>
      <c r="AX685" s="130"/>
      <c r="AY685" s="130"/>
    </row>
    <row r="686" spans="1:51" s="5" customFormat="1" ht="13.6" customHeight="1" x14ac:dyDescent="0.3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  <c r="AC686" s="130"/>
      <c r="AD686" s="130"/>
      <c r="AE686" s="130"/>
      <c r="AF686" s="130"/>
      <c r="AG686" s="130"/>
      <c r="AH686" s="130"/>
      <c r="AI686" s="130"/>
      <c r="AJ686" s="130"/>
      <c r="AK686" s="130"/>
      <c r="AL686" s="130"/>
      <c r="AM686" s="130"/>
      <c r="AN686" s="130"/>
      <c r="AO686" s="130"/>
      <c r="AP686" s="130"/>
      <c r="AQ686" s="130"/>
      <c r="AR686" s="130"/>
      <c r="AS686" s="130"/>
      <c r="AT686" s="130"/>
      <c r="AU686" s="130"/>
      <c r="AV686" s="130"/>
      <c r="AW686" s="130"/>
      <c r="AX686" s="130"/>
      <c r="AY686" s="130"/>
    </row>
    <row r="687" spans="1:51" s="5" customFormat="1" ht="13.6" customHeight="1" x14ac:dyDescent="0.3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  <c r="AC687" s="130"/>
      <c r="AD687" s="130"/>
      <c r="AE687" s="130"/>
      <c r="AF687" s="130"/>
      <c r="AG687" s="130"/>
      <c r="AH687" s="130"/>
      <c r="AI687" s="130"/>
      <c r="AJ687" s="130"/>
      <c r="AK687" s="130"/>
      <c r="AL687" s="130"/>
      <c r="AM687" s="130"/>
      <c r="AN687" s="130"/>
      <c r="AO687" s="130"/>
      <c r="AP687" s="130"/>
      <c r="AQ687" s="130"/>
      <c r="AR687" s="130"/>
      <c r="AS687" s="130"/>
      <c r="AT687" s="130"/>
      <c r="AU687" s="130"/>
      <c r="AV687" s="130"/>
      <c r="AW687" s="130"/>
      <c r="AX687" s="130"/>
      <c r="AY687" s="130"/>
    </row>
    <row r="688" spans="1:51" s="5" customFormat="1" ht="13.6" customHeight="1" x14ac:dyDescent="0.3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  <c r="AC688" s="130"/>
      <c r="AD688" s="130"/>
      <c r="AE688" s="130"/>
      <c r="AF688" s="130"/>
      <c r="AG688" s="130"/>
      <c r="AH688" s="130"/>
      <c r="AI688" s="130"/>
      <c r="AJ688" s="130"/>
      <c r="AK688" s="130"/>
      <c r="AL688" s="130"/>
      <c r="AM688" s="130"/>
      <c r="AN688" s="130"/>
      <c r="AO688" s="130"/>
      <c r="AP688" s="130"/>
      <c r="AQ688" s="130"/>
      <c r="AR688" s="130"/>
      <c r="AS688" s="130"/>
      <c r="AT688" s="130"/>
      <c r="AU688" s="130"/>
      <c r="AV688" s="130"/>
      <c r="AW688" s="130"/>
      <c r="AX688" s="130"/>
      <c r="AY688" s="130"/>
    </row>
    <row r="689" spans="1:51" s="5" customFormat="1" ht="13.6" customHeight="1" x14ac:dyDescent="0.3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  <c r="AC689" s="130"/>
      <c r="AD689" s="130"/>
      <c r="AE689" s="130"/>
      <c r="AF689" s="130"/>
      <c r="AG689" s="130"/>
      <c r="AH689" s="130"/>
      <c r="AI689" s="130"/>
      <c r="AJ689" s="130"/>
      <c r="AK689" s="130"/>
      <c r="AL689" s="130"/>
      <c r="AM689" s="130"/>
      <c r="AN689" s="130"/>
      <c r="AO689" s="130"/>
      <c r="AP689" s="130"/>
      <c r="AQ689" s="130"/>
      <c r="AR689" s="130"/>
      <c r="AS689" s="130"/>
      <c r="AT689" s="130"/>
      <c r="AU689" s="130"/>
      <c r="AV689" s="130"/>
      <c r="AW689" s="130"/>
      <c r="AX689" s="130"/>
      <c r="AY689" s="130"/>
    </row>
    <row r="690" spans="1:51" s="5" customFormat="1" ht="20.95" customHeight="1" x14ac:dyDescent="0.3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  <c r="AC690" s="130"/>
      <c r="AD690" s="130"/>
      <c r="AE690" s="130"/>
      <c r="AF690" s="130"/>
      <c r="AG690" s="130"/>
      <c r="AH690" s="130"/>
      <c r="AI690" s="130"/>
      <c r="AJ690" s="130"/>
      <c r="AK690" s="130"/>
      <c r="AL690" s="130"/>
      <c r="AM690" s="130"/>
      <c r="AN690" s="130"/>
      <c r="AO690" s="130"/>
      <c r="AP690" s="130"/>
      <c r="AQ690" s="130"/>
      <c r="AR690" s="130"/>
      <c r="AS690" s="130"/>
      <c r="AT690" s="130"/>
      <c r="AU690" s="130"/>
      <c r="AV690" s="130"/>
      <c r="AW690" s="130"/>
      <c r="AX690" s="130"/>
      <c r="AY690" s="130"/>
    </row>
    <row r="691" spans="1:51" s="5" customFormat="1" ht="13.6" customHeight="1" x14ac:dyDescent="0.3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  <c r="AC691" s="130"/>
      <c r="AD691" s="130"/>
      <c r="AE691" s="130"/>
      <c r="AF691" s="130"/>
      <c r="AG691" s="130"/>
      <c r="AH691" s="130"/>
      <c r="AI691" s="130"/>
      <c r="AJ691" s="130"/>
      <c r="AK691" s="130"/>
      <c r="AL691" s="130"/>
      <c r="AM691" s="130"/>
      <c r="AN691" s="130"/>
      <c r="AO691" s="130"/>
      <c r="AP691" s="130"/>
      <c r="AQ691" s="130"/>
      <c r="AR691" s="130"/>
      <c r="AS691" s="130"/>
      <c r="AT691" s="130"/>
      <c r="AU691" s="130"/>
      <c r="AV691" s="130"/>
      <c r="AW691" s="130"/>
      <c r="AX691" s="130"/>
      <c r="AY691" s="130"/>
    </row>
    <row r="692" spans="1:51" s="5" customFormat="1" ht="13.6" customHeight="1" x14ac:dyDescent="0.3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  <c r="AC692" s="130"/>
      <c r="AD692" s="130"/>
      <c r="AE692" s="130"/>
      <c r="AF692" s="130"/>
      <c r="AG692" s="130"/>
      <c r="AH692" s="130"/>
      <c r="AI692" s="130"/>
      <c r="AJ692" s="130"/>
      <c r="AK692" s="130"/>
      <c r="AL692" s="130"/>
      <c r="AM692" s="130"/>
      <c r="AN692" s="130"/>
      <c r="AO692" s="130"/>
      <c r="AP692" s="130"/>
      <c r="AQ692" s="130"/>
      <c r="AR692" s="130"/>
      <c r="AS692" s="130"/>
      <c r="AT692" s="130"/>
      <c r="AU692" s="130"/>
      <c r="AV692" s="130"/>
      <c r="AW692" s="130"/>
      <c r="AX692" s="130"/>
      <c r="AY692" s="130"/>
    </row>
    <row r="693" spans="1:51" s="5" customFormat="1" ht="13.6" customHeight="1" x14ac:dyDescent="0.3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  <c r="AC693" s="130"/>
      <c r="AD693" s="130"/>
      <c r="AE693" s="130"/>
      <c r="AF693" s="130"/>
      <c r="AG693" s="130"/>
      <c r="AH693" s="130"/>
      <c r="AI693" s="130"/>
      <c r="AJ693" s="130"/>
      <c r="AK693" s="130"/>
      <c r="AL693" s="130"/>
      <c r="AM693" s="130"/>
      <c r="AN693" s="130"/>
      <c r="AO693" s="130"/>
      <c r="AP693" s="130"/>
      <c r="AQ693" s="130"/>
      <c r="AR693" s="130"/>
      <c r="AS693" s="130"/>
      <c r="AT693" s="130"/>
      <c r="AU693" s="130"/>
      <c r="AV693" s="130"/>
      <c r="AW693" s="130"/>
      <c r="AX693" s="130"/>
      <c r="AY693" s="130"/>
    </row>
    <row r="694" spans="1:51" s="5" customFormat="1" ht="13.6" customHeight="1" x14ac:dyDescent="0.3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  <c r="AC694" s="130"/>
      <c r="AD694" s="130"/>
      <c r="AE694" s="130"/>
      <c r="AF694" s="130"/>
      <c r="AG694" s="130"/>
      <c r="AH694" s="130"/>
      <c r="AI694" s="130"/>
      <c r="AJ694" s="130"/>
      <c r="AK694" s="130"/>
      <c r="AL694" s="130"/>
      <c r="AM694" s="130"/>
      <c r="AN694" s="130"/>
      <c r="AO694" s="130"/>
      <c r="AP694" s="130"/>
      <c r="AQ694" s="130"/>
      <c r="AR694" s="130"/>
      <c r="AS694" s="130"/>
      <c r="AT694" s="130"/>
      <c r="AU694" s="130"/>
      <c r="AV694" s="130"/>
      <c r="AW694" s="130"/>
      <c r="AX694" s="130"/>
      <c r="AY694" s="130"/>
    </row>
    <row r="695" spans="1:51" s="5" customFormat="1" ht="13.6" customHeight="1" x14ac:dyDescent="0.3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  <c r="AC695" s="130"/>
      <c r="AD695" s="130"/>
      <c r="AE695" s="130"/>
      <c r="AF695" s="130"/>
      <c r="AG695" s="130"/>
      <c r="AH695" s="130"/>
      <c r="AI695" s="130"/>
      <c r="AJ695" s="130"/>
      <c r="AK695" s="130"/>
      <c r="AL695" s="130"/>
      <c r="AM695" s="130"/>
      <c r="AN695" s="130"/>
      <c r="AO695" s="130"/>
      <c r="AP695" s="130"/>
      <c r="AQ695" s="130"/>
      <c r="AR695" s="130"/>
      <c r="AS695" s="130"/>
      <c r="AT695" s="130"/>
      <c r="AU695" s="130"/>
      <c r="AV695" s="130"/>
      <c r="AW695" s="130"/>
      <c r="AX695" s="130"/>
      <c r="AY695" s="130"/>
    </row>
    <row r="696" spans="1:51" s="5" customFormat="1" ht="13.6" customHeight="1" x14ac:dyDescent="0.3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  <c r="AC696" s="130"/>
      <c r="AD696" s="130"/>
      <c r="AE696" s="130"/>
      <c r="AF696" s="130"/>
      <c r="AG696" s="130"/>
      <c r="AH696" s="130"/>
      <c r="AI696" s="130"/>
      <c r="AJ696" s="130"/>
      <c r="AK696" s="130"/>
      <c r="AL696" s="130"/>
      <c r="AM696" s="130"/>
      <c r="AN696" s="130"/>
      <c r="AO696" s="130"/>
      <c r="AP696" s="130"/>
      <c r="AQ696" s="130"/>
      <c r="AR696" s="130"/>
      <c r="AS696" s="130"/>
      <c r="AT696" s="130"/>
      <c r="AU696" s="130"/>
      <c r="AV696" s="130"/>
      <c r="AW696" s="130"/>
      <c r="AX696" s="130"/>
      <c r="AY696" s="130"/>
    </row>
    <row r="697" spans="1:51" s="5" customFormat="1" ht="20.95" customHeight="1" x14ac:dyDescent="0.3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  <c r="AC697" s="130"/>
      <c r="AD697" s="130"/>
      <c r="AE697" s="130"/>
      <c r="AF697" s="130"/>
      <c r="AG697" s="130"/>
      <c r="AH697" s="130"/>
      <c r="AI697" s="130"/>
      <c r="AJ697" s="130"/>
      <c r="AK697" s="130"/>
      <c r="AL697" s="130"/>
      <c r="AM697" s="130"/>
      <c r="AN697" s="130"/>
      <c r="AO697" s="130"/>
      <c r="AP697" s="130"/>
      <c r="AQ697" s="130"/>
      <c r="AR697" s="130"/>
      <c r="AS697" s="130"/>
      <c r="AT697" s="130"/>
      <c r="AU697" s="130"/>
      <c r="AV697" s="130"/>
      <c r="AW697" s="130"/>
      <c r="AX697" s="130"/>
      <c r="AY697" s="130"/>
    </row>
    <row r="698" spans="1:51" s="5" customFormat="1" ht="13.6" customHeight="1" x14ac:dyDescent="0.3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  <c r="AC698" s="130"/>
      <c r="AD698" s="130"/>
      <c r="AE698" s="130"/>
      <c r="AF698" s="130"/>
      <c r="AG698" s="130"/>
      <c r="AH698" s="130"/>
      <c r="AI698" s="130"/>
      <c r="AJ698" s="130"/>
      <c r="AK698" s="130"/>
      <c r="AL698" s="130"/>
      <c r="AM698" s="130"/>
      <c r="AN698" s="130"/>
      <c r="AO698" s="130"/>
      <c r="AP698" s="130"/>
      <c r="AQ698" s="130"/>
      <c r="AR698" s="130"/>
      <c r="AS698" s="130"/>
      <c r="AT698" s="130"/>
      <c r="AU698" s="130"/>
      <c r="AV698" s="130"/>
      <c r="AW698" s="130"/>
      <c r="AX698" s="130"/>
      <c r="AY698" s="130"/>
    </row>
    <row r="699" spans="1:51" s="5" customFormat="1" ht="13.6" customHeight="1" x14ac:dyDescent="0.3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  <c r="AC699" s="130"/>
      <c r="AD699" s="130"/>
      <c r="AE699" s="130"/>
      <c r="AF699" s="130"/>
      <c r="AG699" s="130"/>
      <c r="AH699" s="130"/>
      <c r="AI699" s="130"/>
      <c r="AJ699" s="130"/>
      <c r="AK699" s="130"/>
      <c r="AL699" s="130"/>
      <c r="AM699" s="130"/>
      <c r="AN699" s="130"/>
      <c r="AO699" s="130"/>
      <c r="AP699" s="130"/>
      <c r="AQ699" s="130"/>
      <c r="AR699" s="130"/>
      <c r="AS699" s="130"/>
      <c r="AT699" s="130"/>
      <c r="AU699" s="130"/>
      <c r="AV699" s="130"/>
      <c r="AW699" s="130"/>
      <c r="AX699" s="130"/>
      <c r="AY699" s="130"/>
    </row>
    <row r="700" spans="1:51" s="5" customFormat="1" ht="13.6" customHeight="1" x14ac:dyDescent="0.3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  <c r="AC700" s="130"/>
      <c r="AD700" s="130"/>
      <c r="AE700" s="130"/>
      <c r="AF700" s="130"/>
      <c r="AG700" s="130"/>
      <c r="AH700" s="130"/>
      <c r="AI700" s="130"/>
      <c r="AJ700" s="130"/>
      <c r="AK700" s="130"/>
      <c r="AL700" s="130"/>
      <c r="AM700" s="130"/>
      <c r="AN700" s="130"/>
      <c r="AO700" s="130"/>
      <c r="AP700" s="130"/>
      <c r="AQ700" s="130"/>
      <c r="AR700" s="130"/>
      <c r="AS700" s="130"/>
      <c r="AT700" s="130"/>
      <c r="AU700" s="130"/>
      <c r="AV700" s="130"/>
      <c r="AW700" s="130"/>
      <c r="AX700" s="130"/>
      <c r="AY700" s="130"/>
    </row>
    <row r="701" spans="1:51" s="5" customFormat="1" ht="13.6" customHeight="1" x14ac:dyDescent="0.3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  <c r="AC701" s="130"/>
      <c r="AD701" s="130"/>
      <c r="AE701" s="130"/>
      <c r="AF701" s="130"/>
      <c r="AG701" s="130"/>
      <c r="AH701" s="130"/>
      <c r="AI701" s="130"/>
      <c r="AJ701" s="130"/>
      <c r="AK701" s="130"/>
      <c r="AL701" s="130"/>
      <c r="AM701" s="130"/>
      <c r="AN701" s="130"/>
      <c r="AO701" s="130"/>
      <c r="AP701" s="130"/>
      <c r="AQ701" s="130"/>
      <c r="AR701" s="130"/>
      <c r="AS701" s="130"/>
      <c r="AT701" s="130"/>
      <c r="AU701" s="130"/>
      <c r="AV701" s="130"/>
      <c r="AW701" s="130"/>
      <c r="AX701" s="130"/>
      <c r="AY701" s="130"/>
    </row>
    <row r="702" spans="1:51" s="5" customFormat="1" ht="13.6" customHeight="1" x14ac:dyDescent="0.3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  <c r="AC702" s="130"/>
      <c r="AD702" s="130"/>
      <c r="AE702" s="130"/>
      <c r="AF702" s="130"/>
      <c r="AG702" s="130"/>
      <c r="AH702" s="130"/>
      <c r="AI702" s="130"/>
      <c r="AJ702" s="130"/>
      <c r="AK702" s="130"/>
      <c r="AL702" s="130"/>
      <c r="AM702" s="130"/>
      <c r="AN702" s="130"/>
      <c r="AO702" s="130"/>
      <c r="AP702" s="130"/>
      <c r="AQ702" s="130"/>
      <c r="AR702" s="130"/>
      <c r="AS702" s="130"/>
      <c r="AT702" s="130"/>
      <c r="AU702" s="130"/>
      <c r="AV702" s="130"/>
      <c r="AW702" s="130"/>
      <c r="AX702" s="130"/>
      <c r="AY702" s="130"/>
    </row>
    <row r="703" spans="1:51" s="5" customFormat="1" ht="13.6" customHeight="1" x14ac:dyDescent="0.3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  <c r="AC703" s="130"/>
      <c r="AD703" s="130"/>
      <c r="AE703" s="130"/>
      <c r="AF703" s="130"/>
      <c r="AG703" s="130"/>
      <c r="AH703" s="130"/>
      <c r="AI703" s="130"/>
      <c r="AJ703" s="130"/>
      <c r="AK703" s="130"/>
      <c r="AL703" s="130"/>
      <c r="AM703" s="130"/>
      <c r="AN703" s="130"/>
      <c r="AO703" s="130"/>
      <c r="AP703" s="130"/>
      <c r="AQ703" s="130"/>
      <c r="AR703" s="130"/>
      <c r="AS703" s="130"/>
      <c r="AT703" s="130"/>
      <c r="AU703" s="130"/>
      <c r="AV703" s="130"/>
      <c r="AW703" s="130"/>
      <c r="AX703" s="130"/>
      <c r="AY703" s="130"/>
    </row>
    <row r="704" spans="1:51" s="5" customFormat="1" ht="20.95" customHeight="1" x14ac:dyDescent="0.3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  <c r="AC704" s="130"/>
      <c r="AD704" s="130"/>
      <c r="AE704" s="130"/>
      <c r="AF704" s="130"/>
      <c r="AG704" s="130"/>
      <c r="AH704" s="130"/>
      <c r="AI704" s="130"/>
      <c r="AJ704" s="130"/>
      <c r="AK704" s="130"/>
      <c r="AL704" s="130"/>
      <c r="AM704" s="130"/>
      <c r="AN704" s="130"/>
      <c r="AO704" s="130"/>
      <c r="AP704" s="130"/>
      <c r="AQ704" s="130"/>
      <c r="AR704" s="130"/>
      <c r="AS704" s="130"/>
      <c r="AT704" s="130"/>
      <c r="AU704" s="130"/>
      <c r="AV704" s="130"/>
      <c r="AW704" s="130"/>
      <c r="AX704" s="130"/>
      <c r="AY704" s="130"/>
    </row>
    <row r="705" spans="1:51" s="5" customFormat="1" ht="13.6" customHeight="1" x14ac:dyDescent="0.3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  <c r="AC705" s="130"/>
      <c r="AD705" s="130"/>
      <c r="AE705" s="130"/>
      <c r="AF705" s="130"/>
      <c r="AG705" s="130"/>
      <c r="AH705" s="130"/>
      <c r="AI705" s="130"/>
      <c r="AJ705" s="130"/>
      <c r="AK705" s="130"/>
      <c r="AL705" s="130"/>
      <c r="AM705" s="130"/>
      <c r="AN705" s="130"/>
      <c r="AO705" s="130"/>
      <c r="AP705" s="130"/>
      <c r="AQ705" s="130"/>
      <c r="AR705" s="130"/>
      <c r="AS705" s="130"/>
      <c r="AT705" s="130"/>
      <c r="AU705" s="130"/>
      <c r="AV705" s="130"/>
      <c r="AW705" s="130"/>
      <c r="AX705" s="130"/>
      <c r="AY705" s="130"/>
    </row>
    <row r="706" spans="1:51" s="5" customFormat="1" ht="13.6" customHeight="1" x14ac:dyDescent="0.3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  <c r="AC706" s="130"/>
      <c r="AD706" s="130"/>
      <c r="AE706" s="130"/>
      <c r="AF706" s="130"/>
      <c r="AG706" s="130"/>
      <c r="AH706" s="130"/>
      <c r="AI706" s="130"/>
      <c r="AJ706" s="130"/>
      <c r="AK706" s="130"/>
      <c r="AL706" s="130"/>
      <c r="AM706" s="130"/>
      <c r="AN706" s="130"/>
      <c r="AO706" s="130"/>
      <c r="AP706" s="130"/>
      <c r="AQ706" s="130"/>
      <c r="AR706" s="130"/>
      <c r="AS706" s="130"/>
      <c r="AT706" s="130"/>
      <c r="AU706" s="130"/>
      <c r="AV706" s="130"/>
      <c r="AW706" s="130"/>
      <c r="AX706" s="130"/>
      <c r="AY706" s="130"/>
    </row>
    <row r="707" spans="1:51" s="5" customFormat="1" ht="13.6" customHeight="1" x14ac:dyDescent="0.3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  <c r="AC707" s="130"/>
      <c r="AD707" s="130"/>
      <c r="AE707" s="130"/>
      <c r="AF707" s="130"/>
      <c r="AG707" s="130"/>
      <c r="AH707" s="130"/>
      <c r="AI707" s="130"/>
      <c r="AJ707" s="130"/>
      <c r="AK707" s="130"/>
      <c r="AL707" s="130"/>
      <c r="AM707" s="130"/>
      <c r="AN707" s="130"/>
      <c r="AO707" s="130"/>
      <c r="AP707" s="130"/>
      <c r="AQ707" s="130"/>
      <c r="AR707" s="130"/>
      <c r="AS707" s="130"/>
      <c r="AT707" s="130"/>
      <c r="AU707" s="130"/>
      <c r="AV707" s="130"/>
      <c r="AW707" s="130"/>
      <c r="AX707" s="130"/>
      <c r="AY707" s="130"/>
    </row>
    <row r="708" spans="1:51" s="5" customFormat="1" ht="13.6" customHeight="1" x14ac:dyDescent="0.3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  <c r="AC708" s="130"/>
      <c r="AD708" s="130"/>
      <c r="AE708" s="130"/>
      <c r="AF708" s="130"/>
      <c r="AG708" s="130"/>
      <c r="AH708" s="130"/>
      <c r="AI708" s="130"/>
      <c r="AJ708" s="130"/>
      <c r="AK708" s="130"/>
      <c r="AL708" s="130"/>
      <c r="AM708" s="130"/>
      <c r="AN708" s="130"/>
      <c r="AO708" s="130"/>
      <c r="AP708" s="130"/>
      <c r="AQ708" s="130"/>
      <c r="AR708" s="130"/>
      <c r="AS708" s="130"/>
      <c r="AT708" s="130"/>
      <c r="AU708" s="130"/>
      <c r="AV708" s="130"/>
      <c r="AW708" s="130"/>
      <c r="AX708" s="130"/>
      <c r="AY708" s="130"/>
    </row>
    <row r="709" spans="1:51" s="5" customFormat="1" ht="13.6" customHeight="1" x14ac:dyDescent="0.3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  <c r="AC709" s="130"/>
      <c r="AD709" s="130"/>
      <c r="AE709" s="130"/>
      <c r="AF709" s="130"/>
      <c r="AG709" s="130"/>
      <c r="AH709" s="130"/>
      <c r="AI709" s="130"/>
      <c r="AJ709" s="130"/>
      <c r="AK709" s="130"/>
      <c r="AL709" s="130"/>
      <c r="AM709" s="130"/>
      <c r="AN709" s="130"/>
      <c r="AO709" s="130"/>
      <c r="AP709" s="130"/>
      <c r="AQ709" s="130"/>
      <c r="AR709" s="130"/>
      <c r="AS709" s="130"/>
      <c r="AT709" s="130"/>
      <c r="AU709" s="130"/>
      <c r="AV709" s="130"/>
      <c r="AW709" s="130"/>
      <c r="AX709" s="130"/>
      <c r="AY709" s="130"/>
    </row>
    <row r="710" spans="1:51" s="5" customFormat="1" ht="13.6" customHeight="1" x14ac:dyDescent="0.3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  <c r="AC710" s="130"/>
      <c r="AD710" s="130"/>
      <c r="AE710" s="130"/>
      <c r="AF710" s="130"/>
      <c r="AG710" s="130"/>
      <c r="AH710" s="130"/>
      <c r="AI710" s="130"/>
      <c r="AJ710" s="130"/>
      <c r="AK710" s="130"/>
      <c r="AL710" s="130"/>
      <c r="AM710" s="130"/>
      <c r="AN710" s="130"/>
      <c r="AO710" s="130"/>
      <c r="AP710" s="130"/>
      <c r="AQ710" s="130"/>
      <c r="AR710" s="130"/>
      <c r="AS710" s="130"/>
      <c r="AT710" s="130"/>
      <c r="AU710" s="130"/>
      <c r="AV710" s="130"/>
      <c r="AW710" s="130"/>
      <c r="AX710" s="130"/>
      <c r="AY710" s="130"/>
    </row>
    <row r="711" spans="1:51" s="5" customFormat="1" ht="13.6" customHeight="1" x14ac:dyDescent="0.3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  <c r="AC711" s="130"/>
      <c r="AD711" s="130"/>
      <c r="AE711" s="130"/>
      <c r="AF711" s="130"/>
      <c r="AG711" s="130"/>
      <c r="AH711" s="130"/>
      <c r="AI711" s="130"/>
      <c r="AJ711" s="130"/>
      <c r="AK711" s="130"/>
      <c r="AL711" s="130"/>
      <c r="AM711" s="130"/>
      <c r="AN711" s="130"/>
      <c r="AO711" s="130"/>
      <c r="AP711" s="130"/>
      <c r="AQ711" s="130"/>
      <c r="AR711" s="130"/>
      <c r="AS711" s="130"/>
      <c r="AT711" s="130"/>
      <c r="AU711" s="130"/>
      <c r="AV711" s="130"/>
      <c r="AW711" s="130"/>
      <c r="AX711" s="130"/>
      <c r="AY711" s="130"/>
    </row>
    <row r="712" spans="1:51" s="5" customFormat="1" ht="13.6" customHeight="1" x14ac:dyDescent="0.3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  <c r="AC712" s="130"/>
      <c r="AD712" s="130"/>
      <c r="AE712" s="130"/>
      <c r="AF712" s="130"/>
      <c r="AG712" s="130"/>
      <c r="AH712" s="130"/>
      <c r="AI712" s="130"/>
      <c r="AJ712" s="130"/>
      <c r="AK712" s="130"/>
      <c r="AL712" s="130"/>
      <c r="AM712" s="130"/>
      <c r="AN712" s="130"/>
      <c r="AO712" s="130"/>
      <c r="AP712" s="130"/>
      <c r="AQ712" s="130"/>
      <c r="AR712" s="130"/>
      <c r="AS712" s="130"/>
      <c r="AT712" s="130"/>
      <c r="AU712" s="130"/>
      <c r="AV712" s="130"/>
      <c r="AW712" s="130"/>
      <c r="AX712" s="130"/>
      <c r="AY712" s="130"/>
    </row>
    <row r="713" spans="1:51" s="5" customFormat="1" ht="13.6" customHeight="1" x14ac:dyDescent="0.3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  <c r="AC713" s="130"/>
      <c r="AD713" s="130"/>
      <c r="AE713" s="130"/>
      <c r="AF713" s="130"/>
      <c r="AG713" s="130"/>
      <c r="AH713" s="130"/>
      <c r="AI713" s="130"/>
      <c r="AJ713" s="130"/>
      <c r="AK713" s="130"/>
      <c r="AL713" s="130"/>
      <c r="AM713" s="130"/>
      <c r="AN713" s="130"/>
      <c r="AO713" s="130"/>
      <c r="AP713" s="130"/>
      <c r="AQ713" s="130"/>
      <c r="AR713" s="130"/>
      <c r="AS713" s="130"/>
      <c r="AT713" s="130"/>
      <c r="AU713" s="130"/>
      <c r="AV713" s="130"/>
      <c r="AW713" s="130"/>
      <c r="AX713" s="130"/>
      <c r="AY713" s="130"/>
    </row>
    <row r="714" spans="1:51" s="5" customFormat="1" ht="13.6" customHeight="1" x14ac:dyDescent="0.3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  <c r="AC714" s="130"/>
      <c r="AD714" s="130"/>
      <c r="AE714" s="130"/>
      <c r="AF714" s="130"/>
      <c r="AG714" s="130"/>
      <c r="AH714" s="130"/>
      <c r="AI714" s="130"/>
      <c r="AJ714" s="130"/>
      <c r="AK714" s="130"/>
      <c r="AL714" s="130"/>
      <c r="AM714" s="130"/>
      <c r="AN714" s="130"/>
      <c r="AO714" s="130"/>
      <c r="AP714" s="130"/>
      <c r="AQ714" s="130"/>
      <c r="AR714" s="130"/>
      <c r="AS714" s="130"/>
      <c r="AT714" s="130"/>
      <c r="AU714" s="130"/>
      <c r="AV714" s="130"/>
      <c r="AW714" s="130"/>
      <c r="AX714" s="130"/>
      <c r="AY714" s="130"/>
    </row>
    <row r="715" spans="1:51" s="5" customFormat="1" ht="13.6" customHeight="1" x14ac:dyDescent="0.3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  <c r="AC715" s="130"/>
      <c r="AD715" s="130"/>
      <c r="AE715" s="130"/>
      <c r="AF715" s="130"/>
      <c r="AG715" s="130"/>
      <c r="AH715" s="130"/>
      <c r="AI715" s="130"/>
      <c r="AJ715" s="130"/>
      <c r="AK715" s="130"/>
      <c r="AL715" s="130"/>
      <c r="AM715" s="130"/>
      <c r="AN715" s="130"/>
      <c r="AO715" s="130"/>
      <c r="AP715" s="130"/>
      <c r="AQ715" s="130"/>
      <c r="AR715" s="130"/>
      <c r="AS715" s="130"/>
      <c r="AT715" s="130"/>
      <c r="AU715" s="130"/>
      <c r="AV715" s="130"/>
      <c r="AW715" s="130"/>
      <c r="AX715" s="130"/>
      <c r="AY715" s="130"/>
    </row>
    <row r="716" spans="1:51" s="5" customFormat="1" ht="13.6" customHeight="1" x14ac:dyDescent="0.3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  <c r="AC716" s="130"/>
      <c r="AD716" s="130"/>
      <c r="AE716" s="130"/>
      <c r="AF716" s="130"/>
      <c r="AG716" s="130"/>
      <c r="AH716" s="130"/>
      <c r="AI716" s="130"/>
      <c r="AJ716" s="130"/>
      <c r="AK716" s="130"/>
      <c r="AL716" s="130"/>
      <c r="AM716" s="130"/>
      <c r="AN716" s="130"/>
      <c r="AO716" s="130"/>
      <c r="AP716" s="130"/>
      <c r="AQ716" s="130"/>
      <c r="AR716" s="130"/>
      <c r="AS716" s="130"/>
      <c r="AT716" s="130"/>
      <c r="AU716" s="130"/>
      <c r="AV716" s="130"/>
      <c r="AW716" s="130"/>
      <c r="AX716" s="130"/>
      <c r="AY716" s="130"/>
    </row>
    <row r="717" spans="1:51" s="5" customFormat="1" ht="13.6" customHeight="1" x14ac:dyDescent="0.3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  <c r="AC717" s="130"/>
      <c r="AD717" s="130"/>
      <c r="AE717" s="130"/>
      <c r="AF717" s="130"/>
      <c r="AG717" s="130"/>
      <c r="AH717" s="130"/>
      <c r="AI717" s="130"/>
      <c r="AJ717" s="130"/>
      <c r="AK717" s="130"/>
      <c r="AL717" s="130"/>
      <c r="AM717" s="130"/>
      <c r="AN717" s="130"/>
      <c r="AO717" s="130"/>
      <c r="AP717" s="130"/>
      <c r="AQ717" s="130"/>
      <c r="AR717" s="130"/>
      <c r="AS717" s="130"/>
      <c r="AT717" s="130"/>
      <c r="AU717" s="130"/>
      <c r="AV717" s="130"/>
      <c r="AW717" s="130"/>
      <c r="AX717" s="130"/>
      <c r="AY717" s="130"/>
    </row>
    <row r="718" spans="1:51" s="5" customFormat="1" ht="13.6" customHeight="1" x14ac:dyDescent="0.3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  <c r="AC718" s="130"/>
      <c r="AD718" s="130"/>
      <c r="AE718" s="130"/>
      <c r="AF718" s="130"/>
      <c r="AG718" s="130"/>
      <c r="AH718" s="130"/>
      <c r="AI718" s="130"/>
      <c r="AJ718" s="130"/>
      <c r="AK718" s="130"/>
      <c r="AL718" s="130"/>
      <c r="AM718" s="130"/>
      <c r="AN718" s="130"/>
      <c r="AO718" s="130"/>
      <c r="AP718" s="130"/>
      <c r="AQ718" s="130"/>
      <c r="AR718" s="130"/>
      <c r="AS718" s="130"/>
      <c r="AT718" s="130"/>
      <c r="AU718" s="130"/>
      <c r="AV718" s="130"/>
      <c r="AW718" s="130"/>
      <c r="AX718" s="130"/>
      <c r="AY718" s="130"/>
    </row>
    <row r="719" spans="1:51" s="5" customFormat="1" ht="13.6" customHeight="1" x14ac:dyDescent="0.3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  <c r="AC719" s="130"/>
      <c r="AD719" s="130"/>
      <c r="AE719" s="130"/>
      <c r="AF719" s="130"/>
      <c r="AG719" s="130"/>
      <c r="AH719" s="130"/>
      <c r="AI719" s="130"/>
      <c r="AJ719" s="130"/>
      <c r="AK719" s="130"/>
      <c r="AL719" s="130"/>
      <c r="AM719" s="130"/>
      <c r="AN719" s="130"/>
      <c r="AO719" s="130"/>
      <c r="AP719" s="130"/>
      <c r="AQ719" s="130"/>
      <c r="AR719" s="130"/>
      <c r="AS719" s="130"/>
      <c r="AT719" s="130"/>
      <c r="AU719" s="130"/>
      <c r="AV719" s="130"/>
      <c r="AW719" s="130"/>
      <c r="AX719" s="130"/>
      <c r="AY719" s="130"/>
    </row>
    <row r="720" spans="1:51" s="5" customFormat="1" ht="13.6" customHeight="1" x14ac:dyDescent="0.3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  <c r="AC720" s="130"/>
      <c r="AD720" s="130"/>
      <c r="AE720" s="130"/>
      <c r="AF720" s="130"/>
      <c r="AG720" s="130"/>
      <c r="AH720" s="130"/>
      <c r="AI720" s="130"/>
      <c r="AJ720" s="130"/>
      <c r="AK720" s="130"/>
      <c r="AL720" s="130"/>
      <c r="AM720" s="130"/>
      <c r="AN720" s="130"/>
      <c r="AO720" s="130"/>
      <c r="AP720" s="130"/>
      <c r="AQ720" s="130"/>
      <c r="AR720" s="130"/>
      <c r="AS720" s="130"/>
      <c r="AT720" s="130"/>
      <c r="AU720" s="130"/>
      <c r="AV720" s="130"/>
      <c r="AW720" s="130"/>
      <c r="AX720" s="130"/>
      <c r="AY720" s="130"/>
    </row>
    <row r="721" spans="1:51" s="5" customFormat="1" ht="13.6" customHeight="1" x14ac:dyDescent="0.3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  <c r="AC721" s="130"/>
      <c r="AD721" s="130"/>
      <c r="AE721" s="130"/>
      <c r="AF721" s="130"/>
      <c r="AG721" s="130"/>
      <c r="AH721" s="130"/>
      <c r="AI721" s="130"/>
      <c r="AJ721" s="130"/>
      <c r="AK721" s="130"/>
      <c r="AL721" s="130"/>
      <c r="AM721" s="130"/>
      <c r="AN721" s="130"/>
      <c r="AO721" s="130"/>
      <c r="AP721" s="130"/>
      <c r="AQ721" s="130"/>
      <c r="AR721" s="130"/>
      <c r="AS721" s="130"/>
      <c r="AT721" s="130"/>
      <c r="AU721" s="130"/>
      <c r="AV721" s="130"/>
      <c r="AW721" s="130"/>
      <c r="AX721" s="130"/>
      <c r="AY721" s="130"/>
    </row>
    <row r="722" spans="1:51" s="5" customFormat="1" ht="13.6" customHeight="1" x14ac:dyDescent="0.3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  <c r="AC722" s="130"/>
      <c r="AD722" s="130"/>
      <c r="AE722" s="130"/>
      <c r="AF722" s="130"/>
      <c r="AG722" s="130"/>
      <c r="AH722" s="130"/>
      <c r="AI722" s="130"/>
      <c r="AJ722" s="130"/>
      <c r="AK722" s="130"/>
      <c r="AL722" s="130"/>
      <c r="AM722" s="130"/>
      <c r="AN722" s="130"/>
      <c r="AO722" s="130"/>
      <c r="AP722" s="130"/>
      <c r="AQ722" s="130"/>
      <c r="AR722" s="130"/>
      <c r="AS722" s="130"/>
      <c r="AT722" s="130"/>
      <c r="AU722" s="130"/>
      <c r="AV722" s="130"/>
      <c r="AW722" s="130"/>
      <c r="AX722" s="130"/>
      <c r="AY722" s="130"/>
    </row>
    <row r="723" spans="1:51" s="5" customFormat="1" ht="13.6" customHeight="1" x14ac:dyDescent="0.3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  <c r="AC723" s="130"/>
      <c r="AD723" s="130"/>
      <c r="AE723" s="130"/>
      <c r="AF723" s="130"/>
      <c r="AG723" s="130"/>
      <c r="AH723" s="130"/>
      <c r="AI723" s="130"/>
      <c r="AJ723" s="130"/>
      <c r="AK723" s="130"/>
      <c r="AL723" s="130"/>
      <c r="AM723" s="130"/>
      <c r="AN723" s="130"/>
      <c r="AO723" s="130"/>
      <c r="AP723" s="130"/>
      <c r="AQ723" s="130"/>
      <c r="AR723" s="130"/>
      <c r="AS723" s="130"/>
      <c r="AT723" s="130"/>
      <c r="AU723" s="130"/>
      <c r="AV723" s="130"/>
      <c r="AW723" s="130"/>
      <c r="AX723" s="130"/>
      <c r="AY723" s="130"/>
    </row>
    <row r="724" spans="1:51" s="5" customFormat="1" ht="13.6" customHeight="1" x14ac:dyDescent="0.3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  <c r="AC724" s="130"/>
      <c r="AD724" s="130"/>
      <c r="AE724" s="130"/>
      <c r="AF724" s="130"/>
      <c r="AG724" s="130"/>
      <c r="AH724" s="130"/>
      <c r="AI724" s="130"/>
      <c r="AJ724" s="130"/>
      <c r="AK724" s="130"/>
      <c r="AL724" s="130"/>
      <c r="AM724" s="130"/>
      <c r="AN724" s="130"/>
      <c r="AO724" s="130"/>
      <c r="AP724" s="130"/>
      <c r="AQ724" s="130"/>
      <c r="AR724" s="130"/>
      <c r="AS724" s="130"/>
      <c r="AT724" s="130"/>
      <c r="AU724" s="130"/>
      <c r="AV724" s="130"/>
      <c r="AW724" s="130"/>
      <c r="AX724" s="130"/>
      <c r="AY724" s="130"/>
    </row>
    <row r="725" spans="1:51" s="5" customFormat="1" ht="13.6" customHeight="1" x14ac:dyDescent="0.3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  <c r="AC725" s="130"/>
      <c r="AD725" s="130"/>
      <c r="AE725" s="130"/>
      <c r="AF725" s="130"/>
      <c r="AG725" s="130"/>
      <c r="AH725" s="130"/>
      <c r="AI725" s="130"/>
      <c r="AJ725" s="130"/>
      <c r="AK725" s="130"/>
      <c r="AL725" s="130"/>
      <c r="AM725" s="130"/>
      <c r="AN725" s="130"/>
      <c r="AO725" s="130"/>
      <c r="AP725" s="130"/>
      <c r="AQ725" s="130"/>
      <c r="AR725" s="130"/>
      <c r="AS725" s="130"/>
      <c r="AT725" s="130"/>
      <c r="AU725" s="130"/>
      <c r="AV725" s="130"/>
      <c r="AW725" s="130"/>
      <c r="AX725" s="130"/>
      <c r="AY725" s="130"/>
    </row>
    <row r="726" spans="1:51" s="5" customFormat="1" ht="13.6" customHeight="1" x14ac:dyDescent="0.3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  <c r="AC726" s="130"/>
      <c r="AD726" s="130"/>
      <c r="AE726" s="130"/>
      <c r="AF726" s="130"/>
      <c r="AG726" s="130"/>
      <c r="AH726" s="130"/>
      <c r="AI726" s="130"/>
      <c r="AJ726" s="130"/>
      <c r="AK726" s="130"/>
      <c r="AL726" s="130"/>
      <c r="AM726" s="130"/>
      <c r="AN726" s="130"/>
      <c r="AO726" s="130"/>
      <c r="AP726" s="130"/>
      <c r="AQ726" s="130"/>
      <c r="AR726" s="130"/>
      <c r="AS726" s="130"/>
      <c r="AT726" s="130"/>
      <c r="AU726" s="130"/>
      <c r="AV726" s="130"/>
      <c r="AW726" s="130"/>
      <c r="AX726" s="130"/>
      <c r="AY726" s="130"/>
    </row>
    <row r="727" spans="1:51" s="5" customFormat="1" ht="13.6" customHeight="1" x14ac:dyDescent="0.3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  <c r="AC727" s="130"/>
      <c r="AD727" s="130"/>
      <c r="AE727" s="130"/>
      <c r="AF727" s="130"/>
      <c r="AG727" s="130"/>
      <c r="AH727" s="130"/>
      <c r="AI727" s="130"/>
      <c r="AJ727" s="130"/>
      <c r="AK727" s="130"/>
      <c r="AL727" s="130"/>
      <c r="AM727" s="130"/>
      <c r="AN727" s="130"/>
      <c r="AO727" s="130"/>
      <c r="AP727" s="130"/>
      <c r="AQ727" s="130"/>
      <c r="AR727" s="130"/>
      <c r="AS727" s="130"/>
      <c r="AT727" s="130"/>
      <c r="AU727" s="130"/>
      <c r="AV727" s="130"/>
      <c r="AW727" s="130"/>
      <c r="AX727" s="130"/>
      <c r="AY727" s="130"/>
    </row>
    <row r="728" spans="1:51" s="5" customFormat="1" ht="13.6" customHeight="1" x14ac:dyDescent="0.3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  <c r="AC728" s="130"/>
      <c r="AD728" s="130"/>
      <c r="AE728" s="130"/>
      <c r="AF728" s="130"/>
      <c r="AG728" s="130"/>
      <c r="AH728" s="130"/>
      <c r="AI728" s="130"/>
      <c r="AJ728" s="130"/>
      <c r="AK728" s="130"/>
      <c r="AL728" s="130"/>
      <c r="AM728" s="130"/>
      <c r="AN728" s="130"/>
      <c r="AO728" s="130"/>
      <c r="AP728" s="130"/>
      <c r="AQ728" s="130"/>
      <c r="AR728" s="130"/>
      <c r="AS728" s="130"/>
      <c r="AT728" s="130"/>
      <c r="AU728" s="130"/>
      <c r="AV728" s="130"/>
      <c r="AW728" s="130"/>
      <c r="AX728" s="130"/>
      <c r="AY728" s="130"/>
    </row>
    <row r="729" spans="1:51" s="5" customFormat="1" ht="13.6" customHeight="1" x14ac:dyDescent="0.3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  <c r="AC729" s="130"/>
      <c r="AD729" s="130"/>
      <c r="AE729" s="130"/>
      <c r="AF729" s="130"/>
      <c r="AG729" s="130"/>
      <c r="AH729" s="130"/>
      <c r="AI729" s="130"/>
      <c r="AJ729" s="130"/>
      <c r="AK729" s="130"/>
      <c r="AL729" s="130"/>
      <c r="AM729" s="130"/>
      <c r="AN729" s="130"/>
      <c r="AO729" s="130"/>
      <c r="AP729" s="130"/>
      <c r="AQ729" s="130"/>
      <c r="AR729" s="130"/>
      <c r="AS729" s="130"/>
      <c r="AT729" s="130"/>
      <c r="AU729" s="130"/>
      <c r="AV729" s="130"/>
      <c r="AW729" s="130"/>
      <c r="AX729" s="130"/>
      <c r="AY729" s="130"/>
    </row>
    <row r="730" spans="1:51" s="5" customFormat="1" ht="13.6" customHeight="1" x14ac:dyDescent="0.3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  <c r="AC730" s="130"/>
      <c r="AD730" s="130"/>
      <c r="AE730" s="130"/>
      <c r="AF730" s="130"/>
      <c r="AG730" s="130"/>
      <c r="AH730" s="130"/>
      <c r="AI730" s="130"/>
      <c r="AJ730" s="130"/>
      <c r="AK730" s="130"/>
      <c r="AL730" s="130"/>
      <c r="AM730" s="130"/>
      <c r="AN730" s="130"/>
      <c r="AO730" s="130"/>
      <c r="AP730" s="130"/>
      <c r="AQ730" s="130"/>
      <c r="AR730" s="130"/>
      <c r="AS730" s="130"/>
      <c r="AT730" s="130"/>
      <c r="AU730" s="130"/>
      <c r="AV730" s="130"/>
      <c r="AW730" s="130"/>
      <c r="AX730" s="130"/>
      <c r="AY730" s="130"/>
    </row>
    <row r="731" spans="1:51" s="5" customFormat="1" ht="13.6" customHeight="1" x14ac:dyDescent="0.3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  <c r="AC731" s="130"/>
      <c r="AD731" s="130"/>
      <c r="AE731" s="130"/>
      <c r="AF731" s="130"/>
      <c r="AG731" s="130"/>
      <c r="AH731" s="130"/>
      <c r="AI731" s="130"/>
      <c r="AJ731" s="130"/>
      <c r="AK731" s="130"/>
      <c r="AL731" s="130"/>
      <c r="AM731" s="130"/>
      <c r="AN731" s="130"/>
      <c r="AO731" s="130"/>
      <c r="AP731" s="130"/>
      <c r="AQ731" s="130"/>
      <c r="AR731" s="130"/>
      <c r="AS731" s="130"/>
      <c r="AT731" s="130"/>
      <c r="AU731" s="130"/>
      <c r="AV731" s="130"/>
      <c r="AW731" s="130"/>
      <c r="AX731" s="130"/>
      <c r="AY731" s="130"/>
    </row>
    <row r="732" spans="1:51" s="5" customFormat="1" ht="13.6" customHeight="1" x14ac:dyDescent="0.3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  <c r="AC732" s="130"/>
      <c r="AD732" s="130"/>
      <c r="AE732" s="130"/>
      <c r="AF732" s="130"/>
      <c r="AG732" s="130"/>
      <c r="AH732" s="130"/>
      <c r="AI732" s="130"/>
      <c r="AJ732" s="130"/>
      <c r="AK732" s="130"/>
      <c r="AL732" s="130"/>
      <c r="AM732" s="130"/>
      <c r="AN732" s="130"/>
      <c r="AO732" s="130"/>
      <c r="AP732" s="130"/>
      <c r="AQ732" s="130"/>
      <c r="AR732" s="130"/>
      <c r="AS732" s="130"/>
      <c r="AT732" s="130"/>
      <c r="AU732" s="130"/>
      <c r="AV732" s="130"/>
      <c r="AW732" s="130"/>
      <c r="AX732" s="130"/>
      <c r="AY732" s="130"/>
    </row>
    <row r="733" spans="1:51" s="5" customFormat="1" ht="13.6" customHeight="1" x14ac:dyDescent="0.3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  <c r="AC733" s="130"/>
      <c r="AD733" s="130"/>
      <c r="AE733" s="130"/>
      <c r="AF733" s="130"/>
      <c r="AG733" s="130"/>
      <c r="AH733" s="130"/>
      <c r="AI733" s="130"/>
      <c r="AJ733" s="130"/>
      <c r="AK733" s="130"/>
      <c r="AL733" s="130"/>
      <c r="AM733" s="130"/>
      <c r="AN733" s="130"/>
      <c r="AO733" s="130"/>
      <c r="AP733" s="130"/>
      <c r="AQ733" s="130"/>
      <c r="AR733" s="130"/>
      <c r="AS733" s="130"/>
      <c r="AT733" s="130"/>
      <c r="AU733" s="130"/>
      <c r="AV733" s="130"/>
      <c r="AW733" s="130"/>
      <c r="AX733" s="130"/>
      <c r="AY733" s="130"/>
    </row>
    <row r="734" spans="1:51" s="5" customFormat="1" ht="13.6" customHeight="1" x14ac:dyDescent="0.3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  <c r="AC734" s="130"/>
      <c r="AD734" s="130"/>
      <c r="AE734" s="130"/>
      <c r="AF734" s="130"/>
      <c r="AG734" s="130"/>
      <c r="AH734" s="130"/>
      <c r="AI734" s="130"/>
      <c r="AJ734" s="130"/>
      <c r="AK734" s="130"/>
      <c r="AL734" s="130"/>
      <c r="AM734" s="130"/>
      <c r="AN734" s="130"/>
      <c r="AO734" s="130"/>
      <c r="AP734" s="130"/>
      <c r="AQ734" s="130"/>
      <c r="AR734" s="130"/>
      <c r="AS734" s="130"/>
      <c r="AT734" s="130"/>
      <c r="AU734" s="130"/>
      <c r="AV734" s="130"/>
      <c r="AW734" s="130"/>
      <c r="AX734" s="130"/>
      <c r="AY734" s="130"/>
    </row>
    <row r="735" spans="1:51" s="5" customFormat="1" ht="13.6" customHeight="1" x14ac:dyDescent="0.3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  <c r="AC735" s="130"/>
      <c r="AD735" s="130"/>
      <c r="AE735" s="130"/>
      <c r="AF735" s="130"/>
      <c r="AG735" s="130"/>
      <c r="AH735" s="130"/>
      <c r="AI735" s="130"/>
      <c r="AJ735" s="130"/>
      <c r="AK735" s="130"/>
      <c r="AL735" s="130"/>
      <c r="AM735" s="130"/>
      <c r="AN735" s="130"/>
      <c r="AO735" s="130"/>
      <c r="AP735" s="130"/>
      <c r="AQ735" s="130"/>
      <c r="AR735" s="130"/>
      <c r="AS735" s="130"/>
      <c r="AT735" s="130"/>
      <c r="AU735" s="130"/>
      <c r="AV735" s="130"/>
      <c r="AW735" s="130"/>
      <c r="AX735" s="130"/>
      <c r="AY735" s="130"/>
    </row>
    <row r="736" spans="1:51" s="5" customFormat="1" ht="13.6" customHeight="1" x14ac:dyDescent="0.3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  <c r="AC736" s="130"/>
      <c r="AD736" s="130"/>
      <c r="AE736" s="130"/>
      <c r="AF736" s="130"/>
      <c r="AG736" s="130"/>
      <c r="AH736" s="130"/>
      <c r="AI736" s="130"/>
      <c r="AJ736" s="130"/>
      <c r="AK736" s="130"/>
      <c r="AL736" s="130"/>
      <c r="AM736" s="130"/>
      <c r="AN736" s="130"/>
      <c r="AO736" s="130"/>
      <c r="AP736" s="130"/>
      <c r="AQ736" s="130"/>
      <c r="AR736" s="130"/>
      <c r="AS736" s="130"/>
      <c r="AT736" s="130"/>
      <c r="AU736" s="130"/>
      <c r="AV736" s="130"/>
      <c r="AW736" s="130"/>
      <c r="AX736" s="130"/>
      <c r="AY736" s="130"/>
    </row>
    <row r="737" spans="1:51" s="5" customFormat="1" ht="13.6" customHeight="1" x14ac:dyDescent="0.3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  <c r="AC737" s="130"/>
      <c r="AD737" s="130"/>
      <c r="AE737" s="130"/>
      <c r="AF737" s="130"/>
      <c r="AG737" s="130"/>
      <c r="AH737" s="130"/>
      <c r="AI737" s="130"/>
      <c r="AJ737" s="130"/>
      <c r="AK737" s="130"/>
      <c r="AL737" s="130"/>
      <c r="AM737" s="130"/>
      <c r="AN737" s="130"/>
      <c r="AO737" s="130"/>
      <c r="AP737" s="130"/>
      <c r="AQ737" s="130"/>
      <c r="AR737" s="130"/>
      <c r="AS737" s="130"/>
      <c r="AT737" s="130"/>
      <c r="AU737" s="130"/>
      <c r="AV737" s="130"/>
      <c r="AW737" s="130"/>
      <c r="AX737" s="130"/>
      <c r="AY737" s="130"/>
    </row>
    <row r="738" spans="1:51" s="5" customFormat="1" ht="13.6" customHeight="1" x14ac:dyDescent="0.3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  <c r="AC738" s="130"/>
      <c r="AD738" s="130"/>
      <c r="AE738" s="130"/>
      <c r="AF738" s="130"/>
      <c r="AG738" s="130"/>
      <c r="AH738" s="130"/>
      <c r="AI738" s="130"/>
      <c r="AJ738" s="130"/>
      <c r="AK738" s="130"/>
      <c r="AL738" s="130"/>
      <c r="AM738" s="130"/>
      <c r="AN738" s="130"/>
      <c r="AO738" s="130"/>
      <c r="AP738" s="130"/>
      <c r="AQ738" s="130"/>
      <c r="AR738" s="130"/>
      <c r="AS738" s="130"/>
      <c r="AT738" s="130"/>
      <c r="AU738" s="130"/>
      <c r="AV738" s="130"/>
      <c r="AW738" s="130"/>
      <c r="AX738" s="130"/>
      <c r="AY738" s="130"/>
    </row>
    <row r="739" spans="1:51" s="5" customFormat="1" ht="13.6" customHeight="1" x14ac:dyDescent="0.3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  <c r="AC739" s="130"/>
      <c r="AD739" s="130"/>
      <c r="AE739" s="130"/>
      <c r="AF739" s="130"/>
      <c r="AG739" s="130"/>
      <c r="AH739" s="130"/>
      <c r="AI739" s="130"/>
      <c r="AJ739" s="130"/>
      <c r="AK739" s="130"/>
      <c r="AL739" s="130"/>
      <c r="AM739" s="130"/>
      <c r="AN739" s="130"/>
      <c r="AO739" s="130"/>
      <c r="AP739" s="130"/>
      <c r="AQ739" s="130"/>
      <c r="AR739" s="130"/>
      <c r="AS739" s="130"/>
      <c r="AT739" s="130"/>
      <c r="AU739" s="130"/>
      <c r="AV739" s="130"/>
      <c r="AW739" s="130"/>
      <c r="AX739" s="130"/>
      <c r="AY739" s="130"/>
    </row>
    <row r="740" spans="1:51" s="5" customFormat="1" ht="13.6" customHeight="1" x14ac:dyDescent="0.3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  <c r="AC740" s="130"/>
      <c r="AD740" s="130"/>
      <c r="AE740" s="130"/>
      <c r="AF740" s="130"/>
      <c r="AG740" s="130"/>
      <c r="AH740" s="130"/>
      <c r="AI740" s="130"/>
      <c r="AJ740" s="130"/>
      <c r="AK740" s="130"/>
      <c r="AL740" s="130"/>
      <c r="AM740" s="130"/>
      <c r="AN740" s="130"/>
      <c r="AO740" s="130"/>
      <c r="AP740" s="130"/>
      <c r="AQ740" s="130"/>
      <c r="AR740" s="130"/>
      <c r="AS740" s="130"/>
      <c r="AT740" s="130"/>
      <c r="AU740" s="130"/>
      <c r="AV740" s="130"/>
      <c r="AW740" s="130"/>
      <c r="AX740" s="130"/>
      <c r="AY740" s="130"/>
    </row>
    <row r="741" spans="1:51" s="5" customFormat="1" ht="13.6" customHeight="1" x14ac:dyDescent="0.3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  <c r="AC741" s="130"/>
      <c r="AD741" s="130"/>
      <c r="AE741" s="130"/>
      <c r="AF741" s="130"/>
      <c r="AG741" s="130"/>
      <c r="AH741" s="130"/>
      <c r="AI741" s="130"/>
      <c r="AJ741" s="130"/>
      <c r="AK741" s="130"/>
      <c r="AL741" s="130"/>
      <c r="AM741" s="130"/>
      <c r="AN741" s="130"/>
      <c r="AO741" s="130"/>
      <c r="AP741" s="130"/>
      <c r="AQ741" s="130"/>
      <c r="AR741" s="130"/>
      <c r="AS741" s="130"/>
      <c r="AT741" s="130"/>
      <c r="AU741" s="130"/>
      <c r="AV741" s="130"/>
      <c r="AW741" s="130"/>
      <c r="AX741" s="130"/>
      <c r="AY741" s="130"/>
    </row>
    <row r="742" spans="1:51" s="5" customFormat="1" ht="13.6" customHeight="1" x14ac:dyDescent="0.3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  <c r="AC742" s="130"/>
      <c r="AD742" s="130"/>
      <c r="AE742" s="130"/>
      <c r="AF742" s="130"/>
      <c r="AG742" s="130"/>
      <c r="AH742" s="130"/>
      <c r="AI742" s="130"/>
      <c r="AJ742" s="130"/>
      <c r="AK742" s="130"/>
      <c r="AL742" s="130"/>
      <c r="AM742" s="130"/>
      <c r="AN742" s="130"/>
      <c r="AO742" s="130"/>
      <c r="AP742" s="130"/>
      <c r="AQ742" s="130"/>
      <c r="AR742" s="130"/>
      <c r="AS742" s="130"/>
      <c r="AT742" s="130"/>
      <c r="AU742" s="130"/>
      <c r="AV742" s="130"/>
      <c r="AW742" s="130"/>
      <c r="AX742" s="130"/>
      <c r="AY742" s="130"/>
    </row>
    <row r="743" spans="1:51" s="5" customFormat="1" ht="13.6" customHeight="1" x14ac:dyDescent="0.3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  <c r="AC743" s="130"/>
      <c r="AD743" s="130"/>
      <c r="AE743" s="130"/>
      <c r="AF743" s="130"/>
      <c r="AG743" s="130"/>
      <c r="AH743" s="130"/>
      <c r="AI743" s="130"/>
      <c r="AJ743" s="130"/>
      <c r="AK743" s="130"/>
      <c r="AL743" s="130"/>
      <c r="AM743" s="130"/>
      <c r="AN743" s="130"/>
      <c r="AO743" s="130"/>
      <c r="AP743" s="130"/>
      <c r="AQ743" s="130"/>
      <c r="AR743" s="130"/>
      <c r="AS743" s="130"/>
      <c r="AT743" s="130"/>
      <c r="AU743" s="130"/>
      <c r="AV743" s="130"/>
      <c r="AW743" s="130"/>
      <c r="AX743" s="130"/>
      <c r="AY743" s="130"/>
    </row>
    <row r="744" spans="1:51" s="5" customFormat="1" ht="13.6" customHeight="1" x14ac:dyDescent="0.3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  <c r="AC744" s="130"/>
      <c r="AD744" s="130"/>
      <c r="AE744" s="130"/>
      <c r="AF744" s="130"/>
      <c r="AG744" s="130"/>
      <c r="AH744" s="130"/>
      <c r="AI744" s="130"/>
      <c r="AJ744" s="130"/>
      <c r="AK744" s="130"/>
      <c r="AL744" s="130"/>
      <c r="AM744" s="130"/>
      <c r="AN744" s="130"/>
      <c r="AO744" s="130"/>
      <c r="AP744" s="130"/>
      <c r="AQ744" s="130"/>
      <c r="AR744" s="130"/>
      <c r="AS744" s="130"/>
      <c r="AT744" s="130"/>
      <c r="AU744" s="130"/>
      <c r="AV744" s="130"/>
      <c r="AW744" s="130"/>
      <c r="AX744" s="130"/>
      <c r="AY744" s="130"/>
    </row>
    <row r="745" spans="1:51" s="5" customFormat="1" ht="13.6" customHeight="1" x14ac:dyDescent="0.3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  <c r="AC745" s="130"/>
      <c r="AD745" s="130"/>
      <c r="AE745" s="130"/>
      <c r="AF745" s="130"/>
      <c r="AG745" s="130"/>
      <c r="AH745" s="130"/>
      <c r="AI745" s="130"/>
      <c r="AJ745" s="130"/>
      <c r="AK745" s="130"/>
      <c r="AL745" s="130"/>
      <c r="AM745" s="130"/>
      <c r="AN745" s="130"/>
      <c r="AO745" s="130"/>
      <c r="AP745" s="130"/>
      <c r="AQ745" s="130"/>
      <c r="AR745" s="130"/>
      <c r="AS745" s="130"/>
      <c r="AT745" s="130"/>
      <c r="AU745" s="130"/>
      <c r="AV745" s="130"/>
      <c r="AW745" s="130"/>
      <c r="AX745" s="130"/>
      <c r="AY745" s="130"/>
    </row>
    <row r="746" spans="1:51" s="5" customFormat="1" ht="13.6" customHeight="1" x14ac:dyDescent="0.3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  <c r="AC746" s="130"/>
      <c r="AD746" s="130"/>
      <c r="AE746" s="130"/>
      <c r="AF746" s="130"/>
      <c r="AG746" s="130"/>
      <c r="AH746" s="130"/>
      <c r="AI746" s="130"/>
      <c r="AJ746" s="130"/>
      <c r="AK746" s="130"/>
      <c r="AL746" s="130"/>
      <c r="AM746" s="130"/>
      <c r="AN746" s="130"/>
      <c r="AO746" s="130"/>
      <c r="AP746" s="130"/>
      <c r="AQ746" s="130"/>
      <c r="AR746" s="130"/>
      <c r="AS746" s="130"/>
      <c r="AT746" s="130"/>
      <c r="AU746" s="130"/>
      <c r="AV746" s="130"/>
      <c r="AW746" s="130"/>
      <c r="AX746" s="130"/>
      <c r="AY746" s="130"/>
    </row>
    <row r="747" spans="1:51" s="5" customFormat="1" ht="13.6" customHeight="1" x14ac:dyDescent="0.3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  <c r="AC747" s="130"/>
      <c r="AD747" s="130"/>
      <c r="AE747" s="130"/>
      <c r="AF747" s="130"/>
      <c r="AG747" s="130"/>
      <c r="AH747" s="130"/>
      <c r="AI747" s="130"/>
      <c r="AJ747" s="130"/>
      <c r="AK747" s="130"/>
      <c r="AL747" s="130"/>
      <c r="AM747" s="130"/>
      <c r="AN747" s="130"/>
      <c r="AO747" s="130"/>
      <c r="AP747" s="130"/>
      <c r="AQ747" s="130"/>
      <c r="AR747" s="130"/>
      <c r="AS747" s="130"/>
      <c r="AT747" s="130"/>
      <c r="AU747" s="130"/>
      <c r="AV747" s="130"/>
      <c r="AW747" s="130"/>
      <c r="AX747" s="130"/>
      <c r="AY747" s="130"/>
    </row>
    <row r="748" spans="1:51" s="5" customFormat="1" ht="13.6" customHeight="1" x14ac:dyDescent="0.3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  <c r="AC748" s="130"/>
      <c r="AD748" s="130"/>
      <c r="AE748" s="130"/>
      <c r="AF748" s="130"/>
      <c r="AG748" s="130"/>
      <c r="AH748" s="130"/>
      <c r="AI748" s="130"/>
      <c r="AJ748" s="130"/>
      <c r="AK748" s="130"/>
      <c r="AL748" s="130"/>
      <c r="AM748" s="130"/>
      <c r="AN748" s="130"/>
      <c r="AO748" s="130"/>
      <c r="AP748" s="130"/>
      <c r="AQ748" s="130"/>
      <c r="AR748" s="130"/>
      <c r="AS748" s="130"/>
      <c r="AT748" s="130"/>
      <c r="AU748" s="130"/>
      <c r="AV748" s="130"/>
      <c r="AW748" s="130"/>
      <c r="AX748" s="130"/>
      <c r="AY748" s="130"/>
    </row>
    <row r="749" spans="1:51" s="5" customFormat="1" ht="13.6" customHeight="1" x14ac:dyDescent="0.3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  <c r="AC749" s="130"/>
      <c r="AD749" s="130"/>
      <c r="AE749" s="130"/>
      <c r="AF749" s="130"/>
      <c r="AG749" s="130"/>
      <c r="AH749" s="130"/>
      <c r="AI749" s="130"/>
      <c r="AJ749" s="130"/>
      <c r="AK749" s="130"/>
      <c r="AL749" s="130"/>
      <c r="AM749" s="130"/>
      <c r="AN749" s="130"/>
      <c r="AO749" s="130"/>
      <c r="AP749" s="130"/>
      <c r="AQ749" s="130"/>
      <c r="AR749" s="130"/>
      <c r="AS749" s="130"/>
      <c r="AT749" s="130"/>
      <c r="AU749" s="130"/>
      <c r="AV749" s="130"/>
      <c r="AW749" s="130"/>
      <c r="AX749" s="130"/>
      <c r="AY749" s="130"/>
    </row>
    <row r="750" spans="1:51" s="5" customFormat="1" ht="13.6" customHeight="1" x14ac:dyDescent="0.3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  <c r="AC750" s="130"/>
      <c r="AD750" s="130"/>
      <c r="AE750" s="130"/>
      <c r="AF750" s="130"/>
      <c r="AG750" s="130"/>
      <c r="AH750" s="130"/>
      <c r="AI750" s="130"/>
      <c r="AJ750" s="130"/>
      <c r="AK750" s="130"/>
      <c r="AL750" s="130"/>
      <c r="AM750" s="130"/>
      <c r="AN750" s="130"/>
      <c r="AO750" s="130"/>
      <c r="AP750" s="130"/>
      <c r="AQ750" s="130"/>
      <c r="AR750" s="130"/>
      <c r="AS750" s="130"/>
      <c r="AT750" s="130"/>
      <c r="AU750" s="130"/>
      <c r="AV750" s="130"/>
      <c r="AW750" s="130"/>
      <c r="AX750" s="130"/>
      <c r="AY750" s="130"/>
    </row>
    <row r="751" spans="1:51" s="5" customFormat="1" ht="13.6" customHeight="1" x14ac:dyDescent="0.3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  <c r="AC751" s="130"/>
      <c r="AD751" s="130"/>
      <c r="AE751" s="130"/>
      <c r="AF751" s="130"/>
      <c r="AG751" s="130"/>
      <c r="AH751" s="130"/>
      <c r="AI751" s="130"/>
      <c r="AJ751" s="130"/>
      <c r="AK751" s="130"/>
      <c r="AL751" s="130"/>
      <c r="AM751" s="130"/>
      <c r="AN751" s="130"/>
      <c r="AO751" s="130"/>
      <c r="AP751" s="130"/>
      <c r="AQ751" s="130"/>
      <c r="AR751" s="130"/>
      <c r="AS751" s="130"/>
      <c r="AT751" s="130"/>
      <c r="AU751" s="130"/>
      <c r="AV751" s="130"/>
      <c r="AW751" s="130"/>
      <c r="AX751" s="130"/>
      <c r="AY751" s="130"/>
    </row>
    <row r="752" spans="1:51" s="5" customFormat="1" ht="13.6" customHeight="1" x14ac:dyDescent="0.3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  <c r="AC752" s="130"/>
      <c r="AD752" s="130"/>
      <c r="AE752" s="130"/>
      <c r="AF752" s="130"/>
      <c r="AG752" s="130"/>
      <c r="AH752" s="130"/>
      <c r="AI752" s="130"/>
      <c r="AJ752" s="130"/>
      <c r="AK752" s="130"/>
      <c r="AL752" s="130"/>
      <c r="AM752" s="130"/>
      <c r="AN752" s="130"/>
      <c r="AO752" s="130"/>
      <c r="AP752" s="130"/>
      <c r="AQ752" s="130"/>
      <c r="AR752" s="130"/>
      <c r="AS752" s="130"/>
      <c r="AT752" s="130"/>
      <c r="AU752" s="130"/>
      <c r="AV752" s="130"/>
      <c r="AW752" s="130"/>
      <c r="AX752" s="130"/>
      <c r="AY752" s="130"/>
    </row>
    <row r="753" spans="1:51" s="5" customFormat="1" ht="13.6" customHeight="1" x14ac:dyDescent="0.3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  <c r="AC753" s="130"/>
      <c r="AD753" s="130"/>
      <c r="AE753" s="130"/>
      <c r="AF753" s="130"/>
      <c r="AG753" s="130"/>
      <c r="AH753" s="130"/>
      <c r="AI753" s="130"/>
      <c r="AJ753" s="130"/>
      <c r="AK753" s="130"/>
      <c r="AL753" s="130"/>
      <c r="AM753" s="130"/>
      <c r="AN753" s="130"/>
      <c r="AO753" s="130"/>
      <c r="AP753" s="130"/>
      <c r="AQ753" s="130"/>
      <c r="AR753" s="130"/>
      <c r="AS753" s="130"/>
      <c r="AT753" s="130"/>
      <c r="AU753" s="130"/>
      <c r="AV753" s="130"/>
      <c r="AW753" s="130"/>
      <c r="AX753" s="130"/>
      <c r="AY753" s="130"/>
    </row>
    <row r="754" spans="1:51" s="5" customFormat="1" ht="13.6" customHeight="1" x14ac:dyDescent="0.3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  <c r="AC754" s="130"/>
      <c r="AD754" s="130"/>
      <c r="AE754" s="130"/>
      <c r="AF754" s="130"/>
      <c r="AG754" s="130"/>
      <c r="AH754" s="130"/>
      <c r="AI754" s="130"/>
      <c r="AJ754" s="130"/>
      <c r="AK754" s="130"/>
      <c r="AL754" s="130"/>
      <c r="AM754" s="130"/>
      <c r="AN754" s="130"/>
      <c r="AO754" s="130"/>
      <c r="AP754" s="130"/>
      <c r="AQ754" s="130"/>
      <c r="AR754" s="130"/>
      <c r="AS754" s="130"/>
      <c r="AT754" s="130"/>
      <c r="AU754" s="130"/>
      <c r="AV754" s="130"/>
      <c r="AW754" s="130"/>
      <c r="AX754" s="130"/>
      <c r="AY754" s="130"/>
    </row>
    <row r="755" spans="1:51" s="5" customFormat="1" ht="13.6" customHeight="1" x14ac:dyDescent="0.3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  <c r="AC755" s="130"/>
      <c r="AD755" s="130"/>
      <c r="AE755" s="130"/>
      <c r="AF755" s="130"/>
      <c r="AG755" s="130"/>
      <c r="AH755" s="130"/>
      <c r="AI755" s="130"/>
      <c r="AJ755" s="130"/>
      <c r="AK755" s="130"/>
      <c r="AL755" s="130"/>
      <c r="AM755" s="130"/>
      <c r="AN755" s="130"/>
      <c r="AO755" s="130"/>
      <c r="AP755" s="130"/>
      <c r="AQ755" s="130"/>
      <c r="AR755" s="130"/>
      <c r="AS755" s="130"/>
      <c r="AT755" s="130"/>
      <c r="AU755" s="130"/>
      <c r="AV755" s="130"/>
      <c r="AW755" s="130"/>
      <c r="AX755" s="130"/>
      <c r="AY755" s="130"/>
    </row>
    <row r="756" spans="1:51" s="5" customFormat="1" ht="13.6" customHeight="1" x14ac:dyDescent="0.3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  <c r="AC756" s="130"/>
      <c r="AD756" s="130"/>
      <c r="AE756" s="130"/>
      <c r="AF756" s="130"/>
      <c r="AG756" s="130"/>
      <c r="AH756" s="130"/>
      <c r="AI756" s="130"/>
      <c r="AJ756" s="130"/>
      <c r="AK756" s="130"/>
      <c r="AL756" s="130"/>
      <c r="AM756" s="130"/>
      <c r="AN756" s="130"/>
      <c r="AO756" s="130"/>
      <c r="AP756" s="130"/>
      <c r="AQ756" s="130"/>
      <c r="AR756" s="130"/>
      <c r="AS756" s="130"/>
      <c r="AT756" s="130"/>
      <c r="AU756" s="130"/>
      <c r="AV756" s="130"/>
      <c r="AW756" s="130"/>
      <c r="AX756" s="130"/>
      <c r="AY756" s="130"/>
    </row>
    <row r="757" spans="1:51" s="5" customFormat="1" ht="13.6" customHeight="1" x14ac:dyDescent="0.3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  <c r="AC757" s="130"/>
      <c r="AD757" s="130"/>
      <c r="AE757" s="130"/>
      <c r="AF757" s="130"/>
      <c r="AG757" s="130"/>
      <c r="AH757" s="130"/>
      <c r="AI757" s="130"/>
      <c r="AJ757" s="130"/>
      <c r="AK757" s="130"/>
      <c r="AL757" s="130"/>
      <c r="AM757" s="130"/>
      <c r="AN757" s="130"/>
      <c r="AO757" s="130"/>
      <c r="AP757" s="130"/>
      <c r="AQ757" s="130"/>
      <c r="AR757" s="130"/>
      <c r="AS757" s="130"/>
      <c r="AT757" s="130"/>
      <c r="AU757" s="130"/>
      <c r="AV757" s="130"/>
      <c r="AW757" s="130"/>
      <c r="AX757" s="130"/>
      <c r="AY757" s="130"/>
    </row>
    <row r="758" spans="1:51" s="5" customFormat="1" ht="13.6" customHeight="1" x14ac:dyDescent="0.3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  <c r="AC758" s="130"/>
      <c r="AD758" s="130"/>
      <c r="AE758" s="130"/>
      <c r="AF758" s="130"/>
      <c r="AG758" s="130"/>
      <c r="AH758" s="130"/>
      <c r="AI758" s="130"/>
      <c r="AJ758" s="130"/>
      <c r="AK758" s="130"/>
      <c r="AL758" s="130"/>
      <c r="AM758" s="130"/>
      <c r="AN758" s="130"/>
      <c r="AO758" s="130"/>
      <c r="AP758" s="130"/>
      <c r="AQ758" s="130"/>
      <c r="AR758" s="130"/>
      <c r="AS758" s="130"/>
      <c r="AT758" s="130"/>
      <c r="AU758" s="130"/>
      <c r="AV758" s="130"/>
      <c r="AW758" s="130"/>
      <c r="AX758" s="130"/>
      <c r="AY758" s="130"/>
    </row>
    <row r="759" spans="1:51" s="5" customFormat="1" ht="13.6" customHeight="1" x14ac:dyDescent="0.3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  <c r="AC759" s="130"/>
      <c r="AD759" s="130"/>
      <c r="AE759" s="130"/>
      <c r="AF759" s="130"/>
      <c r="AG759" s="130"/>
      <c r="AH759" s="130"/>
      <c r="AI759" s="130"/>
      <c r="AJ759" s="130"/>
      <c r="AK759" s="130"/>
      <c r="AL759" s="130"/>
      <c r="AM759" s="130"/>
      <c r="AN759" s="130"/>
      <c r="AO759" s="130"/>
      <c r="AP759" s="130"/>
      <c r="AQ759" s="130"/>
      <c r="AR759" s="130"/>
      <c r="AS759" s="130"/>
      <c r="AT759" s="130"/>
      <c r="AU759" s="130"/>
      <c r="AV759" s="130"/>
      <c r="AW759" s="130"/>
      <c r="AX759" s="130"/>
      <c r="AY759" s="130"/>
    </row>
    <row r="760" spans="1:51" s="5" customFormat="1" ht="13.6" customHeight="1" x14ac:dyDescent="0.3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  <c r="AC760" s="130"/>
      <c r="AD760" s="130"/>
      <c r="AE760" s="130"/>
      <c r="AF760" s="130"/>
      <c r="AG760" s="130"/>
      <c r="AH760" s="130"/>
      <c r="AI760" s="130"/>
      <c r="AJ760" s="130"/>
      <c r="AK760" s="130"/>
      <c r="AL760" s="130"/>
      <c r="AM760" s="130"/>
      <c r="AN760" s="130"/>
      <c r="AO760" s="130"/>
      <c r="AP760" s="130"/>
      <c r="AQ760" s="130"/>
      <c r="AR760" s="130"/>
      <c r="AS760" s="130"/>
      <c r="AT760" s="130"/>
      <c r="AU760" s="130"/>
      <c r="AV760" s="130"/>
      <c r="AW760" s="130"/>
      <c r="AX760" s="130"/>
      <c r="AY760" s="130"/>
    </row>
    <row r="761" spans="1:51" s="5" customFormat="1" ht="13.6" customHeight="1" x14ac:dyDescent="0.3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  <c r="AC761" s="130"/>
      <c r="AD761" s="130"/>
      <c r="AE761" s="130"/>
      <c r="AF761" s="130"/>
      <c r="AG761" s="130"/>
      <c r="AH761" s="130"/>
      <c r="AI761" s="130"/>
      <c r="AJ761" s="130"/>
      <c r="AK761" s="130"/>
      <c r="AL761" s="130"/>
      <c r="AM761" s="130"/>
      <c r="AN761" s="130"/>
      <c r="AO761" s="130"/>
      <c r="AP761" s="130"/>
      <c r="AQ761" s="130"/>
      <c r="AR761" s="130"/>
      <c r="AS761" s="130"/>
      <c r="AT761" s="130"/>
      <c r="AU761" s="130"/>
      <c r="AV761" s="130"/>
      <c r="AW761" s="130"/>
      <c r="AX761" s="130"/>
      <c r="AY761" s="130"/>
    </row>
    <row r="762" spans="1:51" s="5" customFormat="1" ht="13.6" customHeight="1" x14ac:dyDescent="0.3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  <c r="AC762" s="130"/>
      <c r="AD762" s="130"/>
      <c r="AE762" s="130"/>
      <c r="AF762" s="130"/>
      <c r="AG762" s="130"/>
      <c r="AH762" s="130"/>
      <c r="AI762" s="130"/>
      <c r="AJ762" s="130"/>
      <c r="AK762" s="130"/>
      <c r="AL762" s="130"/>
      <c r="AM762" s="130"/>
      <c r="AN762" s="130"/>
      <c r="AO762" s="130"/>
      <c r="AP762" s="130"/>
      <c r="AQ762" s="130"/>
      <c r="AR762" s="130"/>
      <c r="AS762" s="130"/>
      <c r="AT762" s="130"/>
      <c r="AU762" s="130"/>
      <c r="AV762" s="130"/>
      <c r="AW762" s="130"/>
      <c r="AX762" s="130"/>
      <c r="AY762" s="130"/>
    </row>
    <row r="763" spans="1:51" s="5" customFormat="1" ht="13.6" customHeight="1" x14ac:dyDescent="0.3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  <c r="AC763" s="130"/>
      <c r="AD763" s="130"/>
      <c r="AE763" s="130"/>
      <c r="AF763" s="130"/>
      <c r="AG763" s="130"/>
      <c r="AH763" s="130"/>
      <c r="AI763" s="130"/>
      <c r="AJ763" s="130"/>
      <c r="AK763" s="130"/>
      <c r="AL763" s="130"/>
      <c r="AM763" s="130"/>
      <c r="AN763" s="130"/>
      <c r="AO763" s="130"/>
      <c r="AP763" s="130"/>
      <c r="AQ763" s="130"/>
      <c r="AR763" s="130"/>
      <c r="AS763" s="130"/>
      <c r="AT763" s="130"/>
      <c r="AU763" s="130"/>
      <c r="AV763" s="130"/>
      <c r="AW763" s="130"/>
      <c r="AX763" s="130"/>
      <c r="AY763" s="130"/>
    </row>
    <row r="764" spans="1:51" s="5" customFormat="1" ht="13.6" customHeight="1" x14ac:dyDescent="0.3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  <c r="AC764" s="130"/>
      <c r="AD764" s="130"/>
      <c r="AE764" s="130"/>
      <c r="AF764" s="130"/>
      <c r="AG764" s="130"/>
      <c r="AH764" s="130"/>
      <c r="AI764" s="130"/>
      <c r="AJ764" s="130"/>
      <c r="AK764" s="130"/>
      <c r="AL764" s="130"/>
      <c r="AM764" s="130"/>
      <c r="AN764" s="130"/>
      <c r="AO764" s="130"/>
      <c r="AP764" s="130"/>
      <c r="AQ764" s="130"/>
      <c r="AR764" s="130"/>
      <c r="AS764" s="130"/>
      <c r="AT764" s="130"/>
      <c r="AU764" s="130"/>
      <c r="AV764" s="130"/>
      <c r="AW764" s="130"/>
      <c r="AX764" s="130"/>
      <c r="AY764" s="130"/>
    </row>
    <row r="765" spans="1:51" s="5" customFormat="1" ht="13.6" customHeight="1" x14ac:dyDescent="0.3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  <c r="AC765" s="130"/>
      <c r="AD765" s="130"/>
      <c r="AE765" s="130"/>
      <c r="AF765" s="130"/>
      <c r="AG765" s="130"/>
      <c r="AH765" s="130"/>
      <c r="AI765" s="130"/>
      <c r="AJ765" s="130"/>
      <c r="AK765" s="130"/>
      <c r="AL765" s="130"/>
      <c r="AM765" s="130"/>
      <c r="AN765" s="130"/>
      <c r="AO765" s="130"/>
      <c r="AP765" s="130"/>
      <c r="AQ765" s="130"/>
      <c r="AR765" s="130"/>
      <c r="AS765" s="130"/>
      <c r="AT765" s="130"/>
      <c r="AU765" s="130"/>
      <c r="AV765" s="130"/>
      <c r="AW765" s="130"/>
      <c r="AX765" s="130"/>
      <c r="AY765" s="130"/>
    </row>
    <row r="766" spans="1:51" s="5" customFormat="1" ht="13.6" customHeight="1" x14ac:dyDescent="0.3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  <c r="AC766" s="130"/>
      <c r="AD766" s="130"/>
      <c r="AE766" s="130"/>
      <c r="AF766" s="130"/>
      <c r="AG766" s="130"/>
      <c r="AH766" s="130"/>
      <c r="AI766" s="130"/>
      <c r="AJ766" s="130"/>
      <c r="AK766" s="130"/>
      <c r="AL766" s="130"/>
      <c r="AM766" s="130"/>
      <c r="AN766" s="130"/>
      <c r="AO766" s="130"/>
      <c r="AP766" s="130"/>
      <c r="AQ766" s="130"/>
      <c r="AR766" s="130"/>
      <c r="AS766" s="130"/>
      <c r="AT766" s="130"/>
      <c r="AU766" s="130"/>
      <c r="AV766" s="130"/>
      <c r="AW766" s="130"/>
      <c r="AX766" s="130"/>
      <c r="AY766" s="130"/>
    </row>
    <row r="767" spans="1:51" s="5" customFormat="1" ht="13.6" customHeight="1" x14ac:dyDescent="0.3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  <c r="AC767" s="130"/>
      <c r="AD767" s="130"/>
      <c r="AE767" s="130"/>
      <c r="AF767" s="130"/>
      <c r="AG767" s="130"/>
      <c r="AH767" s="130"/>
      <c r="AI767" s="130"/>
      <c r="AJ767" s="130"/>
      <c r="AK767" s="130"/>
      <c r="AL767" s="130"/>
      <c r="AM767" s="130"/>
      <c r="AN767" s="130"/>
      <c r="AO767" s="130"/>
      <c r="AP767" s="130"/>
      <c r="AQ767" s="130"/>
      <c r="AR767" s="130"/>
      <c r="AS767" s="130"/>
      <c r="AT767" s="130"/>
      <c r="AU767" s="130"/>
      <c r="AV767" s="130"/>
      <c r="AW767" s="130"/>
      <c r="AX767" s="130"/>
      <c r="AY767" s="130"/>
    </row>
    <row r="768" spans="1:51" s="5" customFormat="1" ht="13.6" customHeight="1" x14ac:dyDescent="0.3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  <c r="AC768" s="130"/>
      <c r="AD768" s="130"/>
      <c r="AE768" s="130"/>
      <c r="AF768" s="130"/>
      <c r="AG768" s="130"/>
      <c r="AH768" s="130"/>
      <c r="AI768" s="130"/>
      <c r="AJ768" s="130"/>
      <c r="AK768" s="130"/>
      <c r="AL768" s="130"/>
      <c r="AM768" s="130"/>
      <c r="AN768" s="130"/>
      <c r="AO768" s="130"/>
      <c r="AP768" s="130"/>
      <c r="AQ768" s="130"/>
      <c r="AR768" s="130"/>
      <c r="AS768" s="130"/>
      <c r="AT768" s="130"/>
      <c r="AU768" s="130"/>
      <c r="AV768" s="130"/>
      <c r="AW768" s="130"/>
      <c r="AX768" s="130"/>
      <c r="AY768" s="130"/>
    </row>
    <row r="769" spans="1:51" s="5" customFormat="1" ht="13.6" customHeight="1" x14ac:dyDescent="0.3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  <c r="AC769" s="130"/>
      <c r="AD769" s="130"/>
      <c r="AE769" s="130"/>
      <c r="AF769" s="130"/>
      <c r="AG769" s="130"/>
      <c r="AH769" s="130"/>
      <c r="AI769" s="130"/>
      <c r="AJ769" s="130"/>
      <c r="AK769" s="130"/>
      <c r="AL769" s="130"/>
      <c r="AM769" s="130"/>
      <c r="AN769" s="130"/>
      <c r="AO769" s="130"/>
      <c r="AP769" s="130"/>
      <c r="AQ769" s="130"/>
      <c r="AR769" s="130"/>
      <c r="AS769" s="130"/>
      <c r="AT769" s="130"/>
      <c r="AU769" s="130"/>
      <c r="AV769" s="130"/>
      <c r="AW769" s="130"/>
      <c r="AX769" s="130"/>
      <c r="AY769" s="130"/>
    </row>
    <row r="770" spans="1:51" s="5" customFormat="1" ht="13.6" customHeight="1" x14ac:dyDescent="0.3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  <c r="AC770" s="130"/>
      <c r="AD770" s="130"/>
      <c r="AE770" s="130"/>
      <c r="AF770" s="130"/>
      <c r="AG770" s="130"/>
      <c r="AH770" s="130"/>
      <c r="AI770" s="130"/>
      <c r="AJ770" s="130"/>
      <c r="AK770" s="130"/>
      <c r="AL770" s="130"/>
      <c r="AM770" s="130"/>
      <c r="AN770" s="130"/>
      <c r="AO770" s="130"/>
      <c r="AP770" s="130"/>
      <c r="AQ770" s="130"/>
      <c r="AR770" s="130"/>
      <c r="AS770" s="130"/>
      <c r="AT770" s="130"/>
      <c r="AU770" s="130"/>
      <c r="AV770" s="130"/>
      <c r="AW770" s="130"/>
      <c r="AX770" s="130"/>
      <c r="AY770" s="130"/>
    </row>
    <row r="771" spans="1:51" s="5" customFormat="1" ht="13.6" customHeight="1" x14ac:dyDescent="0.3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  <c r="AC771" s="130"/>
      <c r="AD771" s="130"/>
      <c r="AE771" s="130"/>
      <c r="AF771" s="130"/>
      <c r="AG771" s="130"/>
      <c r="AH771" s="130"/>
      <c r="AI771" s="130"/>
      <c r="AJ771" s="130"/>
      <c r="AK771" s="130"/>
      <c r="AL771" s="130"/>
      <c r="AM771" s="130"/>
      <c r="AN771" s="130"/>
      <c r="AO771" s="130"/>
      <c r="AP771" s="130"/>
      <c r="AQ771" s="130"/>
      <c r="AR771" s="130"/>
      <c r="AS771" s="130"/>
      <c r="AT771" s="130"/>
      <c r="AU771" s="130"/>
      <c r="AV771" s="130"/>
      <c r="AW771" s="130"/>
      <c r="AX771" s="130"/>
      <c r="AY771" s="130"/>
    </row>
    <row r="772" spans="1:51" s="5" customFormat="1" ht="13.6" customHeight="1" x14ac:dyDescent="0.3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  <c r="AC772" s="130"/>
      <c r="AD772" s="130"/>
      <c r="AE772" s="130"/>
      <c r="AF772" s="130"/>
      <c r="AG772" s="130"/>
      <c r="AH772" s="130"/>
      <c r="AI772" s="130"/>
      <c r="AJ772" s="130"/>
      <c r="AK772" s="130"/>
      <c r="AL772" s="130"/>
      <c r="AM772" s="130"/>
      <c r="AN772" s="130"/>
      <c r="AO772" s="130"/>
      <c r="AP772" s="130"/>
      <c r="AQ772" s="130"/>
      <c r="AR772" s="130"/>
      <c r="AS772" s="130"/>
      <c r="AT772" s="130"/>
      <c r="AU772" s="130"/>
      <c r="AV772" s="130"/>
      <c r="AW772" s="130"/>
      <c r="AX772" s="130"/>
      <c r="AY772" s="130"/>
    </row>
    <row r="773" spans="1:51" s="5" customFormat="1" ht="13.6" customHeight="1" x14ac:dyDescent="0.3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  <c r="AC773" s="130"/>
      <c r="AD773" s="130"/>
      <c r="AE773" s="130"/>
      <c r="AF773" s="130"/>
      <c r="AG773" s="130"/>
      <c r="AH773" s="130"/>
      <c r="AI773" s="130"/>
      <c r="AJ773" s="130"/>
      <c r="AK773" s="130"/>
      <c r="AL773" s="130"/>
      <c r="AM773" s="130"/>
      <c r="AN773" s="130"/>
      <c r="AO773" s="130"/>
      <c r="AP773" s="130"/>
      <c r="AQ773" s="130"/>
      <c r="AR773" s="130"/>
      <c r="AS773" s="130"/>
      <c r="AT773" s="130"/>
      <c r="AU773" s="130"/>
      <c r="AV773" s="130"/>
      <c r="AW773" s="130"/>
      <c r="AX773" s="130"/>
      <c r="AY773" s="130"/>
    </row>
    <row r="774" spans="1:51" s="5" customFormat="1" ht="13.6" customHeight="1" x14ac:dyDescent="0.3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  <c r="AC774" s="130"/>
      <c r="AD774" s="130"/>
      <c r="AE774" s="130"/>
      <c r="AF774" s="130"/>
      <c r="AG774" s="130"/>
      <c r="AH774" s="130"/>
      <c r="AI774" s="130"/>
      <c r="AJ774" s="130"/>
      <c r="AK774" s="130"/>
      <c r="AL774" s="130"/>
      <c r="AM774" s="130"/>
      <c r="AN774" s="130"/>
      <c r="AO774" s="130"/>
      <c r="AP774" s="130"/>
      <c r="AQ774" s="130"/>
      <c r="AR774" s="130"/>
      <c r="AS774" s="130"/>
      <c r="AT774" s="130"/>
      <c r="AU774" s="130"/>
      <c r="AV774" s="130"/>
      <c r="AW774" s="130"/>
      <c r="AX774" s="130"/>
      <c r="AY774" s="130"/>
    </row>
    <row r="775" spans="1:51" s="5" customFormat="1" ht="13.6" customHeight="1" x14ac:dyDescent="0.3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  <c r="AC775" s="130"/>
      <c r="AD775" s="130"/>
      <c r="AE775" s="130"/>
      <c r="AF775" s="130"/>
      <c r="AG775" s="130"/>
      <c r="AH775" s="130"/>
      <c r="AI775" s="130"/>
      <c r="AJ775" s="130"/>
      <c r="AK775" s="130"/>
      <c r="AL775" s="130"/>
      <c r="AM775" s="130"/>
      <c r="AN775" s="130"/>
      <c r="AO775" s="130"/>
      <c r="AP775" s="130"/>
      <c r="AQ775" s="130"/>
      <c r="AR775" s="130"/>
      <c r="AS775" s="130"/>
      <c r="AT775" s="130"/>
      <c r="AU775" s="130"/>
      <c r="AV775" s="130"/>
      <c r="AW775" s="130"/>
      <c r="AX775" s="130"/>
      <c r="AY775" s="130"/>
    </row>
    <row r="776" spans="1:51" s="5" customFormat="1" ht="13.6" customHeight="1" x14ac:dyDescent="0.3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  <c r="AC776" s="130"/>
      <c r="AD776" s="130"/>
      <c r="AE776" s="130"/>
      <c r="AF776" s="130"/>
      <c r="AG776" s="130"/>
      <c r="AH776" s="130"/>
      <c r="AI776" s="130"/>
      <c r="AJ776" s="130"/>
      <c r="AK776" s="130"/>
      <c r="AL776" s="130"/>
      <c r="AM776" s="130"/>
      <c r="AN776" s="130"/>
      <c r="AO776" s="130"/>
      <c r="AP776" s="130"/>
      <c r="AQ776" s="130"/>
      <c r="AR776" s="130"/>
      <c r="AS776" s="130"/>
      <c r="AT776" s="130"/>
      <c r="AU776" s="130"/>
      <c r="AV776" s="130"/>
      <c r="AW776" s="130"/>
      <c r="AX776" s="130"/>
      <c r="AY776" s="130"/>
    </row>
    <row r="777" spans="1:51" s="5" customFormat="1" ht="13.6" customHeight="1" x14ac:dyDescent="0.3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  <c r="AC777" s="130"/>
      <c r="AD777" s="130"/>
      <c r="AE777" s="130"/>
      <c r="AF777" s="130"/>
      <c r="AG777" s="130"/>
      <c r="AH777" s="130"/>
      <c r="AI777" s="130"/>
      <c r="AJ777" s="130"/>
      <c r="AK777" s="130"/>
      <c r="AL777" s="130"/>
      <c r="AM777" s="130"/>
      <c r="AN777" s="130"/>
      <c r="AO777" s="130"/>
      <c r="AP777" s="130"/>
      <c r="AQ777" s="130"/>
      <c r="AR777" s="130"/>
      <c r="AS777" s="130"/>
      <c r="AT777" s="130"/>
      <c r="AU777" s="130"/>
      <c r="AV777" s="130"/>
      <c r="AW777" s="130"/>
      <c r="AX777" s="130"/>
      <c r="AY777" s="130"/>
    </row>
    <row r="778" spans="1:51" s="5" customFormat="1" ht="13.6" customHeight="1" x14ac:dyDescent="0.3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  <c r="AC778" s="130"/>
      <c r="AD778" s="130"/>
      <c r="AE778" s="130"/>
      <c r="AF778" s="130"/>
      <c r="AG778" s="130"/>
      <c r="AH778" s="130"/>
      <c r="AI778" s="130"/>
      <c r="AJ778" s="130"/>
      <c r="AK778" s="130"/>
      <c r="AL778" s="130"/>
      <c r="AM778" s="130"/>
      <c r="AN778" s="130"/>
      <c r="AO778" s="130"/>
      <c r="AP778" s="130"/>
      <c r="AQ778" s="130"/>
      <c r="AR778" s="130"/>
      <c r="AS778" s="130"/>
      <c r="AT778" s="130"/>
      <c r="AU778" s="130"/>
      <c r="AV778" s="130"/>
      <c r="AW778" s="130"/>
      <c r="AX778" s="130"/>
      <c r="AY778" s="130"/>
    </row>
    <row r="779" spans="1:51" s="5" customFormat="1" ht="13.6" customHeight="1" x14ac:dyDescent="0.3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  <c r="AC779" s="130"/>
      <c r="AD779" s="130"/>
      <c r="AE779" s="130"/>
      <c r="AF779" s="130"/>
      <c r="AG779" s="130"/>
      <c r="AH779" s="130"/>
      <c r="AI779" s="130"/>
      <c r="AJ779" s="130"/>
      <c r="AK779" s="130"/>
      <c r="AL779" s="130"/>
      <c r="AM779" s="130"/>
      <c r="AN779" s="130"/>
      <c r="AO779" s="130"/>
      <c r="AP779" s="130"/>
      <c r="AQ779" s="130"/>
      <c r="AR779" s="130"/>
      <c r="AS779" s="130"/>
      <c r="AT779" s="130"/>
      <c r="AU779" s="130"/>
      <c r="AV779" s="130"/>
      <c r="AW779" s="130"/>
      <c r="AX779" s="130"/>
      <c r="AY779" s="130"/>
    </row>
    <row r="780" spans="1:51" s="5" customFormat="1" ht="13.6" customHeight="1" x14ac:dyDescent="0.3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  <c r="AC780" s="130"/>
      <c r="AD780" s="130"/>
      <c r="AE780" s="130"/>
      <c r="AF780" s="130"/>
      <c r="AG780" s="130"/>
      <c r="AH780" s="130"/>
      <c r="AI780" s="130"/>
      <c r="AJ780" s="130"/>
      <c r="AK780" s="130"/>
      <c r="AL780" s="130"/>
      <c r="AM780" s="130"/>
      <c r="AN780" s="130"/>
      <c r="AO780" s="130"/>
      <c r="AP780" s="130"/>
      <c r="AQ780" s="130"/>
      <c r="AR780" s="130"/>
      <c r="AS780" s="130"/>
      <c r="AT780" s="130"/>
      <c r="AU780" s="130"/>
      <c r="AV780" s="130"/>
      <c r="AW780" s="130"/>
      <c r="AX780" s="130"/>
      <c r="AY780" s="130"/>
    </row>
    <row r="781" spans="1:51" s="5" customFormat="1" ht="13.6" customHeight="1" x14ac:dyDescent="0.3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  <c r="AC781" s="130"/>
      <c r="AD781" s="130"/>
      <c r="AE781" s="130"/>
      <c r="AF781" s="130"/>
      <c r="AG781" s="130"/>
      <c r="AH781" s="130"/>
      <c r="AI781" s="130"/>
      <c r="AJ781" s="130"/>
      <c r="AK781" s="130"/>
      <c r="AL781" s="130"/>
      <c r="AM781" s="130"/>
      <c r="AN781" s="130"/>
      <c r="AO781" s="130"/>
      <c r="AP781" s="130"/>
      <c r="AQ781" s="130"/>
      <c r="AR781" s="130"/>
      <c r="AS781" s="130"/>
      <c r="AT781" s="130"/>
      <c r="AU781" s="130"/>
      <c r="AV781" s="130"/>
      <c r="AW781" s="130"/>
      <c r="AX781" s="130"/>
      <c r="AY781" s="130"/>
    </row>
    <row r="782" spans="1:51" s="5" customFormat="1" ht="13.6" customHeight="1" x14ac:dyDescent="0.3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  <c r="AC782" s="130"/>
      <c r="AD782" s="130"/>
      <c r="AE782" s="130"/>
      <c r="AF782" s="130"/>
      <c r="AG782" s="130"/>
      <c r="AH782" s="130"/>
      <c r="AI782" s="130"/>
      <c r="AJ782" s="130"/>
      <c r="AK782" s="130"/>
      <c r="AL782" s="130"/>
      <c r="AM782" s="130"/>
      <c r="AN782" s="130"/>
      <c r="AO782" s="130"/>
      <c r="AP782" s="130"/>
      <c r="AQ782" s="130"/>
      <c r="AR782" s="130"/>
      <c r="AS782" s="130"/>
      <c r="AT782" s="130"/>
      <c r="AU782" s="130"/>
      <c r="AV782" s="130"/>
      <c r="AW782" s="130"/>
      <c r="AX782" s="130"/>
      <c r="AY782" s="130"/>
    </row>
    <row r="783" spans="1:51" s="5" customFormat="1" ht="13.6" customHeight="1" x14ac:dyDescent="0.3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  <c r="AC783" s="130"/>
      <c r="AD783" s="130"/>
      <c r="AE783" s="130"/>
      <c r="AF783" s="130"/>
      <c r="AG783" s="130"/>
      <c r="AH783" s="130"/>
      <c r="AI783" s="130"/>
      <c r="AJ783" s="130"/>
      <c r="AK783" s="130"/>
      <c r="AL783" s="130"/>
      <c r="AM783" s="130"/>
      <c r="AN783" s="130"/>
      <c r="AO783" s="130"/>
      <c r="AP783" s="130"/>
      <c r="AQ783" s="130"/>
      <c r="AR783" s="130"/>
      <c r="AS783" s="130"/>
      <c r="AT783" s="130"/>
      <c r="AU783" s="130"/>
      <c r="AV783" s="130"/>
      <c r="AW783" s="130"/>
      <c r="AX783" s="130"/>
      <c r="AY783" s="130"/>
    </row>
    <row r="784" spans="1:51" s="5" customFormat="1" ht="13.6" customHeight="1" x14ac:dyDescent="0.3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  <c r="AC784" s="130"/>
      <c r="AD784" s="130"/>
      <c r="AE784" s="130"/>
      <c r="AF784" s="130"/>
      <c r="AG784" s="130"/>
      <c r="AH784" s="130"/>
      <c r="AI784" s="130"/>
      <c r="AJ784" s="130"/>
      <c r="AK784" s="130"/>
      <c r="AL784" s="130"/>
      <c r="AM784" s="130"/>
      <c r="AN784" s="130"/>
      <c r="AO784" s="130"/>
      <c r="AP784" s="130"/>
      <c r="AQ784" s="130"/>
      <c r="AR784" s="130"/>
      <c r="AS784" s="130"/>
      <c r="AT784" s="130"/>
      <c r="AU784" s="130"/>
      <c r="AV784" s="130"/>
      <c r="AW784" s="130"/>
      <c r="AX784" s="130"/>
      <c r="AY784" s="130"/>
    </row>
    <row r="785" spans="1:51" s="5" customFormat="1" ht="13.6" customHeight="1" x14ac:dyDescent="0.3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  <c r="AC785" s="130"/>
      <c r="AD785" s="130"/>
      <c r="AE785" s="130"/>
      <c r="AF785" s="130"/>
      <c r="AG785" s="130"/>
      <c r="AH785" s="130"/>
      <c r="AI785" s="130"/>
      <c r="AJ785" s="130"/>
      <c r="AK785" s="130"/>
      <c r="AL785" s="130"/>
      <c r="AM785" s="130"/>
      <c r="AN785" s="130"/>
      <c r="AO785" s="130"/>
      <c r="AP785" s="130"/>
      <c r="AQ785" s="130"/>
      <c r="AR785" s="130"/>
      <c r="AS785" s="130"/>
      <c r="AT785" s="130"/>
      <c r="AU785" s="130"/>
      <c r="AV785" s="130"/>
      <c r="AW785" s="130"/>
      <c r="AX785" s="130"/>
      <c r="AY785" s="130"/>
    </row>
    <row r="786" spans="1:51" s="5" customFormat="1" ht="13.6" customHeight="1" x14ac:dyDescent="0.3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  <c r="AC786" s="130"/>
      <c r="AD786" s="130"/>
      <c r="AE786" s="130"/>
      <c r="AF786" s="130"/>
      <c r="AG786" s="130"/>
      <c r="AH786" s="130"/>
      <c r="AI786" s="130"/>
      <c r="AJ786" s="130"/>
      <c r="AK786" s="130"/>
      <c r="AL786" s="130"/>
      <c r="AM786" s="130"/>
      <c r="AN786" s="130"/>
      <c r="AO786" s="130"/>
      <c r="AP786" s="130"/>
      <c r="AQ786" s="130"/>
      <c r="AR786" s="130"/>
      <c r="AS786" s="130"/>
      <c r="AT786" s="130"/>
      <c r="AU786" s="130"/>
      <c r="AV786" s="130"/>
      <c r="AW786" s="130"/>
      <c r="AX786" s="130"/>
      <c r="AY786" s="130"/>
    </row>
    <row r="787" spans="1:51" s="5" customFormat="1" ht="13.6" customHeight="1" x14ac:dyDescent="0.3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  <c r="AC787" s="130"/>
      <c r="AD787" s="130"/>
      <c r="AE787" s="130"/>
      <c r="AF787" s="130"/>
      <c r="AG787" s="130"/>
      <c r="AH787" s="130"/>
      <c r="AI787" s="130"/>
      <c r="AJ787" s="130"/>
      <c r="AK787" s="130"/>
      <c r="AL787" s="130"/>
      <c r="AM787" s="130"/>
      <c r="AN787" s="130"/>
      <c r="AO787" s="130"/>
      <c r="AP787" s="130"/>
      <c r="AQ787" s="130"/>
      <c r="AR787" s="130"/>
      <c r="AS787" s="130"/>
      <c r="AT787" s="130"/>
      <c r="AU787" s="130"/>
      <c r="AV787" s="130"/>
      <c r="AW787" s="130"/>
      <c r="AX787" s="130"/>
      <c r="AY787" s="130"/>
    </row>
    <row r="788" spans="1:51" s="5" customFormat="1" ht="13.6" customHeight="1" x14ac:dyDescent="0.3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  <c r="AC788" s="130"/>
      <c r="AD788" s="130"/>
      <c r="AE788" s="130"/>
      <c r="AF788" s="130"/>
      <c r="AG788" s="130"/>
      <c r="AH788" s="130"/>
      <c r="AI788" s="130"/>
      <c r="AJ788" s="130"/>
      <c r="AK788" s="130"/>
      <c r="AL788" s="130"/>
      <c r="AM788" s="130"/>
      <c r="AN788" s="130"/>
      <c r="AO788" s="130"/>
      <c r="AP788" s="130"/>
      <c r="AQ788" s="130"/>
      <c r="AR788" s="130"/>
      <c r="AS788" s="130"/>
      <c r="AT788" s="130"/>
      <c r="AU788" s="130"/>
      <c r="AV788" s="130"/>
      <c r="AW788" s="130"/>
      <c r="AX788" s="130"/>
      <c r="AY788" s="130"/>
    </row>
    <row r="789" spans="1:51" s="5" customFormat="1" ht="13.6" customHeight="1" x14ac:dyDescent="0.3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  <c r="AC789" s="130"/>
      <c r="AD789" s="130"/>
      <c r="AE789" s="130"/>
      <c r="AF789" s="130"/>
      <c r="AG789" s="130"/>
      <c r="AH789" s="130"/>
      <c r="AI789" s="130"/>
      <c r="AJ789" s="130"/>
      <c r="AK789" s="130"/>
      <c r="AL789" s="130"/>
      <c r="AM789" s="130"/>
      <c r="AN789" s="130"/>
      <c r="AO789" s="130"/>
      <c r="AP789" s="130"/>
      <c r="AQ789" s="130"/>
      <c r="AR789" s="130"/>
      <c r="AS789" s="130"/>
      <c r="AT789" s="130"/>
      <c r="AU789" s="130"/>
      <c r="AV789" s="130"/>
      <c r="AW789" s="130"/>
      <c r="AX789" s="130"/>
      <c r="AY789" s="130"/>
    </row>
    <row r="790" spans="1:51" s="5" customFormat="1" ht="13.6" customHeight="1" x14ac:dyDescent="0.3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  <c r="AC790" s="130"/>
      <c r="AD790" s="130"/>
      <c r="AE790" s="130"/>
      <c r="AF790" s="130"/>
      <c r="AG790" s="130"/>
      <c r="AH790" s="130"/>
      <c r="AI790" s="130"/>
      <c r="AJ790" s="130"/>
      <c r="AK790" s="130"/>
      <c r="AL790" s="130"/>
      <c r="AM790" s="130"/>
      <c r="AN790" s="130"/>
      <c r="AO790" s="130"/>
      <c r="AP790" s="130"/>
      <c r="AQ790" s="130"/>
      <c r="AR790" s="130"/>
      <c r="AS790" s="130"/>
      <c r="AT790" s="130"/>
      <c r="AU790" s="130"/>
      <c r="AV790" s="130"/>
      <c r="AW790" s="130"/>
      <c r="AX790" s="130"/>
      <c r="AY790" s="130"/>
    </row>
    <row r="791" spans="1:51" s="5" customFormat="1" ht="13.6" customHeight="1" x14ac:dyDescent="0.3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  <c r="AC791" s="130"/>
      <c r="AD791" s="130"/>
      <c r="AE791" s="130"/>
      <c r="AF791" s="130"/>
      <c r="AG791" s="130"/>
      <c r="AH791" s="130"/>
      <c r="AI791" s="130"/>
      <c r="AJ791" s="130"/>
      <c r="AK791" s="130"/>
      <c r="AL791" s="130"/>
      <c r="AM791" s="130"/>
      <c r="AN791" s="130"/>
      <c r="AO791" s="130"/>
      <c r="AP791" s="130"/>
      <c r="AQ791" s="130"/>
      <c r="AR791" s="130"/>
      <c r="AS791" s="130"/>
      <c r="AT791" s="130"/>
      <c r="AU791" s="130"/>
      <c r="AV791" s="130"/>
      <c r="AW791" s="130"/>
      <c r="AX791" s="130"/>
      <c r="AY791" s="130"/>
    </row>
    <row r="792" spans="1:51" s="5" customFormat="1" ht="13.6" customHeight="1" x14ac:dyDescent="0.3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  <c r="AC792" s="130"/>
      <c r="AD792" s="130"/>
      <c r="AE792" s="130"/>
      <c r="AF792" s="130"/>
      <c r="AG792" s="130"/>
      <c r="AH792" s="130"/>
      <c r="AI792" s="130"/>
      <c r="AJ792" s="130"/>
      <c r="AK792" s="130"/>
      <c r="AL792" s="130"/>
      <c r="AM792" s="130"/>
      <c r="AN792" s="130"/>
      <c r="AO792" s="130"/>
      <c r="AP792" s="130"/>
      <c r="AQ792" s="130"/>
      <c r="AR792" s="130"/>
      <c r="AS792" s="130"/>
      <c r="AT792" s="130"/>
      <c r="AU792" s="130"/>
      <c r="AV792" s="130"/>
      <c r="AW792" s="130"/>
      <c r="AX792" s="130"/>
      <c r="AY792" s="130"/>
    </row>
    <row r="793" spans="1:51" s="5" customFormat="1" ht="13.6" customHeight="1" x14ac:dyDescent="0.3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  <c r="AC793" s="130"/>
      <c r="AD793" s="130"/>
      <c r="AE793" s="130"/>
      <c r="AF793" s="130"/>
      <c r="AG793" s="130"/>
      <c r="AH793" s="130"/>
      <c r="AI793" s="130"/>
      <c r="AJ793" s="130"/>
      <c r="AK793" s="130"/>
      <c r="AL793" s="130"/>
      <c r="AM793" s="130"/>
      <c r="AN793" s="130"/>
      <c r="AO793" s="130"/>
      <c r="AP793" s="130"/>
      <c r="AQ793" s="130"/>
      <c r="AR793" s="130"/>
      <c r="AS793" s="130"/>
      <c r="AT793" s="130"/>
      <c r="AU793" s="130"/>
      <c r="AV793" s="130"/>
      <c r="AW793" s="130"/>
      <c r="AX793" s="130"/>
      <c r="AY793" s="130"/>
    </row>
    <row r="794" spans="1:51" s="5" customFormat="1" ht="13.6" customHeight="1" x14ac:dyDescent="0.3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  <c r="AC794" s="130"/>
      <c r="AD794" s="130"/>
      <c r="AE794" s="130"/>
      <c r="AF794" s="130"/>
      <c r="AG794" s="130"/>
      <c r="AH794" s="130"/>
      <c r="AI794" s="130"/>
      <c r="AJ794" s="130"/>
      <c r="AK794" s="130"/>
      <c r="AL794" s="130"/>
      <c r="AM794" s="130"/>
      <c r="AN794" s="130"/>
      <c r="AO794" s="130"/>
      <c r="AP794" s="130"/>
      <c r="AQ794" s="130"/>
      <c r="AR794" s="130"/>
      <c r="AS794" s="130"/>
      <c r="AT794" s="130"/>
      <c r="AU794" s="130"/>
      <c r="AV794" s="130"/>
      <c r="AW794" s="130"/>
      <c r="AX794" s="130"/>
      <c r="AY794" s="130"/>
    </row>
    <row r="795" spans="1:51" s="5" customFormat="1" ht="13.6" customHeight="1" x14ac:dyDescent="0.3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  <c r="AC795" s="130"/>
      <c r="AD795" s="130"/>
      <c r="AE795" s="130"/>
      <c r="AF795" s="130"/>
      <c r="AG795" s="130"/>
      <c r="AH795" s="130"/>
      <c r="AI795" s="130"/>
      <c r="AJ795" s="130"/>
      <c r="AK795" s="130"/>
      <c r="AL795" s="130"/>
      <c r="AM795" s="130"/>
      <c r="AN795" s="130"/>
      <c r="AO795" s="130"/>
      <c r="AP795" s="130"/>
      <c r="AQ795" s="130"/>
      <c r="AR795" s="130"/>
      <c r="AS795" s="130"/>
      <c r="AT795" s="130"/>
      <c r="AU795" s="130"/>
      <c r="AV795" s="130"/>
      <c r="AW795" s="130"/>
      <c r="AX795" s="130"/>
      <c r="AY795" s="130"/>
    </row>
    <row r="796" spans="1:51" s="5" customFormat="1" ht="13.6" customHeight="1" x14ac:dyDescent="0.3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  <c r="AC796" s="130"/>
      <c r="AD796" s="130"/>
      <c r="AE796" s="130"/>
      <c r="AF796" s="130"/>
      <c r="AG796" s="130"/>
      <c r="AH796" s="130"/>
      <c r="AI796" s="130"/>
      <c r="AJ796" s="130"/>
      <c r="AK796" s="130"/>
      <c r="AL796" s="130"/>
      <c r="AM796" s="130"/>
      <c r="AN796" s="130"/>
      <c r="AO796" s="130"/>
      <c r="AP796" s="130"/>
      <c r="AQ796" s="130"/>
      <c r="AR796" s="130"/>
      <c r="AS796" s="130"/>
      <c r="AT796" s="130"/>
      <c r="AU796" s="130"/>
      <c r="AV796" s="130"/>
      <c r="AW796" s="130"/>
      <c r="AX796" s="130"/>
      <c r="AY796" s="130"/>
    </row>
    <row r="797" spans="1:51" s="5" customFormat="1" ht="13.6" customHeight="1" x14ac:dyDescent="0.3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  <c r="AC797" s="130"/>
      <c r="AD797" s="130"/>
      <c r="AE797" s="130"/>
      <c r="AF797" s="130"/>
      <c r="AG797" s="130"/>
      <c r="AH797" s="130"/>
      <c r="AI797" s="130"/>
      <c r="AJ797" s="130"/>
      <c r="AK797" s="130"/>
      <c r="AL797" s="130"/>
      <c r="AM797" s="130"/>
      <c r="AN797" s="130"/>
      <c r="AO797" s="130"/>
      <c r="AP797" s="130"/>
      <c r="AQ797" s="130"/>
      <c r="AR797" s="130"/>
      <c r="AS797" s="130"/>
      <c r="AT797" s="130"/>
      <c r="AU797" s="130"/>
      <c r="AV797" s="130"/>
      <c r="AW797" s="130"/>
      <c r="AX797" s="130"/>
      <c r="AY797" s="130"/>
    </row>
    <row r="798" spans="1:51" s="5" customFormat="1" ht="13.6" customHeight="1" x14ac:dyDescent="0.3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  <c r="AC798" s="130"/>
      <c r="AD798" s="130"/>
      <c r="AE798" s="130"/>
      <c r="AF798" s="130"/>
      <c r="AG798" s="130"/>
      <c r="AH798" s="130"/>
      <c r="AI798" s="130"/>
      <c r="AJ798" s="130"/>
      <c r="AK798" s="130"/>
      <c r="AL798" s="130"/>
      <c r="AM798" s="130"/>
      <c r="AN798" s="130"/>
      <c r="AO798" s="130"/>
      <c r="AP798" s="130"/>
      <c r="AQ798" s="130"/>
      <c r="AR798" s="130"/>
      <c r="AS798" s="130"/>
      <c r="AT798" s="130"/>
      <c r="AU798" s="130"/>
      <c r="AV798" s="130"/>
      <c r="AW798" s="130"/>
      <c r="AX798" s="130"/>
      <c r="AY798" s="130"/>
    </row>
    <row r="799" spans="1:51" s="5" customFormat="1" ht="13.6" customHeight="1" x14ac:dyDescent="0.3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  <c r="AC799" s="130"/>
      <c r="AD799" s="130"/>
      <c r="AE799" s="130"/>
      <c r="AF799" s="130"/>
      <c r="AG799" s="130"/>
      <c r="AH799" s="130"/>
      <c r="AI799" s="130"/>
      <c r="AJ799" s="130"/>
      <c r="AK799" s="130"/>
      <c r="AL799" s="130"/>
      <c r="AM799" s="130"/>
      <c r="AN799" s="130"/>
      <c r="AO799" s="130"/>
      <c r="AP799" s="130"/>
      <c r="AQ799" s="130"/>
      <c r="AR799" s="130"/>
      <c r="AS799" s="130"/>
      <c r="AT799" s="130"/>
      <c r="AU799" s="130"/>
      <c r="AV799" s="130"/>
      <c r="AW799" s="130"/>
      <c r="AX799" s="130"/>
      <c r="AY799" s="130"/>
    </row>
    <row r="800" spans="1:51" s="5" customFormat="1" ht="13.6" customHeight="1" x14ac:dyDescent="0.3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  <c r="AC800" s="130"/>
      <c r="AD800" s="130"/>
      <c r="AE800" s="130"/>
      <c r="AF800" s="130"/>
      <c r="AG800" s="130"/>
      <c r="AH800" s="130"/>
      <c r="AI800" s="130"/>
      <c r="AJ800" s="130"/>
      <c r="AK800" s="130"/>
      <c r="AL800" s="130"/>
      <c r="AM800" s="130"/>
      <c r="AN800" s="130"/>
      <c r="AO800" s="130"/>
      <c r="AP800" s="130"/>
      <c r="AQ800" s="130"/>
      <c r="AR800" s="130"/>
      <c r="AS800" s="130"/>
      <c r="AT800" s="130"/>
      <c r="AU800" s="130"/>
      <c r="AV800" s="130"/>
      <c r="AW800" s="130"/>
      <c r="AX800" s="130"/>
      <c r="AY800" s="130"/>
    </row>
    <row r="801" spans="1:51" s="5" customFormat="1" ht="13.6" customHeight="1" x14ac:dyDescent="0.3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  <c r="AC801" s="130"/>
      <c r="AD801" s="130"/>
      <c r="AE801" s="130"/>
      <c r="AF801" s="130"/>
      <c r="AG801" s="130"/>
      <c r="AH801" s="130"/>
      <c r="AI801" s="130"/>
      <c r="AJ801" s="130"/>
      <c r="AK801" s="130"/>
      <c r="AL801" s="130"/>
      <c r="AM801" s="130"/>
      <c r="AN801" s="130"/>
      <c r="AO801" s="130"/>
      <c r="AP801" s="130"/>
      <c r="AQ801" s="130"/>
      <c r="AR801" s="130"/>
      <c r="AS801" s="130"/>
      <c r="AT801" s="130"/>
      <c r="AU801" s="130"/>
      <c r="AV801" s="130"/>
      <c r="AW801" s="130"/>
      <c r="AX801" s="130"/>
      <c r="AY801" s="130"/>
    </row>
    <row r="802" spans="1:51" s="5" customFormat="1" ht="13.6" customHeight="1" x14ac:dyDescent="0.3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  <c r="AC802" s="130"/>
      <c r="AD802" s="130"/>
      <c r="AE802" s="130"/>
      <c r="AF802" s="130"/>
      <c r="AG802" s="130"/>
      <c r="AH802" s="130"/>
      <c r="AI802" s="130"/>
      <c r="AJ802" s="130"/>
      <c r="AK802" s="130"/>
      <c r="AL802" s="130"/>
      <c r="AM802" s="130"/>
      <c r="AN802" s="130"/>
      <c r="AO802" s="130"/>
      <c r="AP802" s="130"/>
      <c r="AQ802" s="130"/>
      <c r="AR802" s="130"/>
      <c r="AS802" s="130"/>
      <c r="AT802" s="130"/>
      <c r="AU802" s="130"/>
      <c r="AV802" s="130"/>
      <c r="AW802" s="130"/>
      <c r="AX802" s="130"/>
      <c r="AY802" s="130"/>
    </row>
    <row r="803" spans="1:51" s="5" customFormat="1" ht="13.6" customHeight="1" x14ac:dyDescent="0.3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  <c r="AC803" s="130"/>
      <c r="AD803" s="130"/>
      <c r="AE803" s="130"/>
      <c r="AF803" s="130"/>
      <c r="AG803" s="130"/>
      <c r="AH803" s="130"/>
      <c r="AI803" s="130"/>
      <c r="AJ803" s="130"/>
      <c r="AK803" s="130"/>
      <c r="AL803" s="130"/>
      <c r="AM803" s="130"/>
      <c r="AN803" s="130"/>
      <c r="AO803" s="130"/>
      <c r="AP803" s="130"/>
      <c r="AQ803" s="130"/>
      <c r="AR803" s="130"/>
      <c r="AS803" s="130"/>
      <c r="AT803" s="130"/>
      <c r="AU803" s="130"/>
      <c r="AV803" s="130"/>
      <c r="AW803" s="130"/>
      <c r="AX803" s="130"/>
      <c r="AY803" s="130"/>
    </row>
    <row r="804" spans="1:51" s="5" customFormat="1" ht="13.6" customHeight="1" x14ac:dyDescent="0.3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  <c r="AC804" s="130"/>
      <c r="AD804" s="130"/>
      <c r="AE804" s="130"/>
      <c r="AF804" s="130"/>
      <c r="AG804" s="130"/>
      <c r="AH804" s="130"/>
      <c r="AI804" s="130"/>
      <c r="AJ804" s="130"/>
      <c r="AK804" s="130"/>
      <c r="AL804" s="130"/>
      <c r="AM804" s="130"/>
      <c r="AN804" s="130"/>
      <c r="AO804" s="130"/>
      <c r="AP804" s="130"/>
      <c r="AQ804" s="130"/>
      <c r="AR804" s="130"/>
      <c r="AS804" s="130"/>
      <c r="AT804" s="130"/>
      <c r="AU804" s="130"/>
      <c r="AV804" s="130"/>
      <c r="AW804" s="130"/>
      <c r="AX804" s="130"/>
      <c r="AY804" s="130"/>
    </row>
    <row r="805" spans="1:51" s="5" customFormat="1" ht="13.6" customHeight="1" x14ac:dyDescent="0.3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  <c r="AC805" s="130"/>
      <c r="AD805" s="130"/>
      <c r="AE805" s="130"/>
      <c r="AF805" s="130"/>
      <c r="AG805" s="130"/>
      <c r="AH805" s="130"/>
      <c r="AI805" s="130"/>
      <c r="AJ805" s="130"/>
      <c r="AK805" s="130"/>
      <c r="AL805" s="130"/>
      <c r="AM805" s="130"/>
      <c r="AN805" s="130"/>
      <c r="AO805" s="130"/>
      <c r="AP805" s="130"/>
      <c r="AQ805" s="130"/>
      <c r="AR805" s="130"/>
      <c r="AS805" s="130"/>
      <c r="AT805" s="130"/>
      <c r="AU805" s="130"/>
      <c r="AV805" s="130"/>
      <c r="AW805" s="130"/>
      <c r="AX805" s="130"/>
      <c r="AY805" s="130"/>
    </row>
    <row r="806" spans="1:51" s="5" customFormat="1" ht="13.6" customHeight="1" x14ac:dyDescent="0.3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  <c r="AC806" s="130"/>
      <c r="AD806" s="130"/>
      <c r="AE806" s="130"/>
      <c r="AF806" s="130"/>
      <c r="AG806" s="130"/>
      <c r="AH806" s="130"/>
      <c r="AI806" s="130"/>
      <c r="AJ806" s="130"/>
      <c r="AK806" s="130"/>
      <c r="AL806" s="130"/>
      <c r="AM806" s="130"/>
      <c r="AN806" s="130"/>
      <c r="AO806" s="130"/>
      <c r="AP806" s="130"/>
      <c r="AQ806" s="130"/>
      <c r="AR806" s="130"/>
      <c r="AS806" s="130"/>
      <c r="AT806" s="130"/>
      <c r="AU806" s="130"/>
      <c r="AV806" s="130"/>
      <c r="AW806" s="130"/>
      <c r="AX806" s="130"/>
      <c r="AY806" s="130"/>
    </row>
    <row r="807" spans="1:51" s="5" customFormat="1" ht="13.6" customHeight="1" x14ac:dyDescent="0.3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  <c r="AC807" s="130"/>
      <c r="AD807" s="130"/>
      <c r="AE807" s="130"/>
      <c r="AF807" s="130"/>
      <c r="AG807" s="130"/>
      <c r="AH807" s="130"/>
      <c r="AI807" s="130"/>
      <c r="AJ807" s="130"/>
      <c r="AK807" s="130"/>
      <c r="AL807" s="130"/>
      <c r="AM807" s="130"/>
      <c r="AN807" s="130"/>
      <c r="AO807" s="130"/>
      <c r="AP807" s="130"/>
      <c r="AQ807" s="130"/>
      <c r="AR807" s="130"/>
      <c r="AS807" s="130"/>
      <c r="AT807" s="130"/>
      <c r="AU807" s="130"/>
      <c r="AV807" s="130"/>
      <c r="AW807" s="130"/>
      <c r="AX807" s="130"/>
      <c r="AY807" s="130"/>
    </row>
    <row r="808" spans="1:51" s="5" customFormat="1" ht="13.6" customHeight="1" x14ac:dyDescent="0.3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  <c r="AC808" s="130"/>
      <c r="AD808" s="130"/>
      <c r="AE808" s="130"/>
      <c r="AF808" s="130"/>
      <c r="AG808" s="130"/>
      <c r="AH808" s="130"/>
      <c r="AI808" s="130"/>
      <c r="AJ808" s="130"/>
      <c r="AK808" s="130"/>
      <c r="AL808" s="130"/>
      <c r="AM808" s="130"/>
      <c r="AN808" s="130"/>
      <c r="AO808" s="130"/>
      <c r="AP808" s="130"/>
      <c r="AQ808" s="130"/>
      <c r="AR808" s="130"/>
      <c r="AS808" s="130"/>
      <c r="AT808" s="130"/>
      <c r="AU808" s="130"/>
      <c r="AV808" s="130"/>
      <c r="AW808" s="130"/>
      <c r="AX808" s="130"/>
      <c r="AY808" s="130"/>
    </row>
    <row r="809" spans="1:51" s="5" customFormat="1" ht="13.6" customHeight="1" x14ac:dyDescent="0.3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  <c r="AC809" s="130"/>
      <c r="AD809" s="130"/>
      <c r="AE809" s="130"/>
      <c r="AF809" s="130"/>
      <c r="AG809" s="130"/>
      <c r="AH809" s="130"/>
      <c r="AI809" s="130"/>
      <c r="AJ809" s="130"/>
      <c r="AK809" s="130"/>
      <c r="AL809" s="130"/>
      <c r="AM809" s="130"/>
      <c r="AN809" s="130"/>
      <c r="AO809" s="130"/>
      <c r="AP809" s="130"/>
      <c r="AQ809" s="130"/>
      <c r="AR809" s="130"/>
      <c r="AS809" s="130"/>
      <c r="AT809" s="130"/>
      <c r="AU809" s="130"/>
      <c r="AV809" s="130"/>
      <c r="AW809" s="130"/>
      <c r="AX809" s="130"/>
      <c r="AY809" s="130"/>
    </row>
    <row r="810" spans="1:51" s="5" customFormat="1" ht="13.6" customHeight="1" x14ac:dyDescent="0.3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  <c r="AC810" s="130"/>
      <c r="AD810" s="130"/>
      <c r="AE810" s="130"/>
      <c r="AF810" s="130"/>
      <c r="AG810" s="130"/>
      <c r="AH810" s="130"/>
      <c r="AI810" s="130"/>
      <c r="AJ810" s="130"/>
      <c r="AK810" s="130"/>
      <c r="AL810" s="130"/>
      <c r="AM810" s="130"/>
      <c r="AN810" s="130"/>
      <c r="AO810" s="130"/>
      <c r="AP810" s="130"/>
      <c r="AQ810" s="130"/>
      <c r="AR810" s="130"/>
      <c r="AS810" s="130"/>
      <c r="AT810" s="130"/>
      <c r="AU810" s="130"/>
      <c r="AV810" s="130"/>
      <c r="AW810" s="130"/>
      <c r="AX810" s="130"/>
      <c r="AY810" s="130"/>
    </row>
    <row r="811" spans="1:51" s="5" customFormat="1" ht="13.6" customHeight="1" x14ac:dyDescent="0.3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  <c r="AC811" s="130"/>
      <c r="AD811" s="130"/>
      <c r="AE811" s="130"/>
      <c r="AF811" s="130"/>
      <c r="AG811" s="130"/>
      <c r="AH811" s="130"/>
      <c r="AI811" s="130"/>
      <c r="AJ811" s="130"/>
      <c r="AK811" s="130"/>
      <c r="AL811" s="130"/>
      <c r="AM811" s="130"/>
      <c r="AN811" s="130"/>
      <c r="AO811" s="130"/>
      <c r="AP811" s="130"/>
      <c r="AQ811" s="130"/>
      <c r="AR811" s="130"/>
      <c r="AS811" s="130"/>
      <c r="AT811" s="130"/>
      <c r="AU811" s="130"/>
      <c r="AV811" s="130"/>
      <c r="AW811" s="130"/>
      <c r="AX811" s="130"/>
      <c r="AY811" s="130"/>
    </row>
    <row r="812" spans="1:51" s="5" customFormat="1" ht="13.6" customHeight="1" x14ac:dyDescent="0.3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  <c r="AC812" s="130"/>
      <c r="AD812" s="130"/>
      <c r="AE812" s="130"/>
      <c r="AF812" s="130"/>
      <c r="AG812" s="130"/>
      <c r="AH812" s="130"/>
      <c r="AI812" s="130"/>
      <c r="AJ812" s="130"/>
      <c r="AK812" s="130"/>
      <c r="AL812" s="130"/>
      <c r="AM812" s="130"/>
      <c r="AN812" s="130"/>
      <c r="AO812" s="130"/>
      <c r="AP812" s="130"/>
      <c r="AQ812" s="130"/>
      <c r="AR812" s="130"/>
      <c r="AS812" s="130"/>
      <c r="AT812" s="130"/>
      <c r="AU812" s="130"/>
      <c r="AV812" s="130"/>
      <c r="AW812" s="130"/>
      <c r="AX812" s="130"/>
      <c r="AY812" s="130"/>
    </row>
    <row r="813" spans="1:51" s="5" customFormat="1" ht="13.6" customHeight="1" x14ac:dyDescent="0.3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  <c r="AC813" s="130"/>
      <c r="AD813" s="130"/>
      <c r="AE813" s="130"/>
      <c r="AF813" s="130"/>
      <c r="AG813" s="130"/>
      <c r="AH813" s="130"/>
      <c r="AI813" s="130"/>
      <c r="AJ813" s="130"/>
      <c r="AK813" s="130"/>
      <c r="AL813" s="130"/>
      <c r="AM813" s="130"/>
      <c r="AN813" s="130"/>
      <c r="AO813" s="130"/>
      <c r="AP813" s="130"/>
      <c r="AQ813" s="130"/>
      <c r="AR813" s="130"/>
      <c r="AS813" s="130"/>
      <c r="AT813" s="130"/>
      <c r="AU813" s="130"/>
      <c r="AV813" s="130"/>
      <c r="AW813" s="130"/>
      <c r="AX813" s="130"/>
      <c r="AY813" s="130"/>
    </row>
    <row r="814" spans="1:51" s="5" customFormat="1" ht="13.6" customHeight="1" x14ac:dyDescent="0.3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  <c r="AC814" s="130"/>
      <c r="AD814" s="130"/>
      <c r="AE814" s="130"/>
      <c r="AF814" s="130"/>
      <c r="AG814" s="130"/>
      <c r="AH814" s="130"/>
      <c r="AI814" s="130"/>
      <c r="AJ814" s="130"/>
      <c r="AK814" s="130"/>
      <c r="AL814" s="130"/>
      <c r="AM814" s="130"/>
      <c r="AN814" s="130"/>
      <c r="AO814" s="130"/>
      <c r="AP814" s="130"/>
      <c r="AQ814" s="130"/>
      <c r="AR814" s="130"/>
      <c r="AS814" s="130"/>
      <c r="AT814" s="130"/>
      <c r="AU814" s="130"/>
      <c r="AV814" s="130"/>
      <c r="AW814" s="130"/>
      <c r="AX814" s="130"/>
      <c r="AY814" s="130"/>
    </row>
    <row r="815" spans="1:51" s="5" customFormat="1" ht="13.6" customHeight="1" x14ac:dyDescent="0.3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  <c r="AC815" s="130"/>
      <c r="AD815" s="130"/>
      <c r="AE815" s="130"/>
      <c r="AF815" s="130"/>
      <c r="AG815" s="130"/>
      <c r="AH815" s="130"/>
      <c r="AI815" s="130"/>
      <c r="AJ815" s="130"/>
      <c r="AK815" s="130"/>
      <c r="AL815" s="130"/>
      <c r="AM815" s="130"/>
      <c r="AN815" s="130"/>
      <c r="AO815" s="130"/>
      <c r="AP815" s="130"/>
      <c r="AQ815" s="130"/>
      <c r="AR815" s="130"/>
      <c r="AS815" s="130"/>
      <c r="AT815" s="130"/>
      <c r="AU815" s="130"/>
      <c r="AV815" s="130"/>
      <c r="AW815" s="130"/>
      <c r="AX815" s="130"/>
      <c r="AY815" s="130"/>
    </row>
    <row r="816" spans="1:51" s="5" customFormat="1" ht="13.6" customHeight="1" x14ac:dyDescent="0.3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  <c r="AC816" s="130"/>
      <c r="AD816" s="130"/>
      <c r="AE816" s="130"/>
      <c r="AF816" s="130"/>
      <c r="AG816" s="130"/>
      <c r="AH816" s="130"/>
      <c r="AI816" s="130"/>
      <c r="AJ816" s="130"/>
      <c r="AK816" s="130"/>
      <c r="AL816" s="130"/>
      <c r="AM816" s="130"/>
      <c r="AN816" s="130"/>
      <c r="AO816" s="130"/>
      <c r="AP816" s="130"/>
      <c r="AQ816" s="130"/>
      <c r="AR816" s="130"/>
      <c r="AS816" s="130"/>
      <c r="AT816" s="130"/>
      <c r="AU816" s="130"/>
      <c r="AV816" s="130"/>
      <c r="AW816" s="130"/>
      <c r="AX816" s="130"/>
      <c r="AY816" s="130"/>
    </row>
    <row r="817" spans="1:51" s="5" customFormat="1" ht="13.6" customHeight="1" x14ac:dyDescent="0.3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  <c r="AC817" s="130"/>
      <c r="AD817" s="130"/>
      <c r="AE817" s="130"/>
      <c r="AF817" s="130"/>
      <c r="AG817" s="130"/>
      <c r="AH817" s="130"/>
      <c r="AI817" s="130"/>
      <c r="AJ817" s="130"/>
      <c r="AK817" s="130"/>
      <c r="AL817" s="130"/>
      <c r="AM817" s="130"/>
      <c r="AN817" s="130"/>
      <c r="AO817" s="130"/>
      <c r="AP817" s="130"/>
      <c r="AQ817" s="130"/>
      <c r="AR817" s="130"/>
      <c r="AS817" s="130"/>
      <c r="AT817" s="130"/>
      <c r="AU817" s="130"/>
      <c r="AV817" s="130"/>
      <c r="AW817" s="130"/>
      <c r="AX817" s="130"/>
      <c r="AY817" s="130"/>
    </row>
    <row r="818" spans="1:51" s="5" customFormat="1" ht="13.6" customHeight="1" x14ac:dyDescent="0.3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  <c r="AC818" s="130"/>
      <c r="AD818" s="130"/>
      <c r="AE818" s="130"/>
      <c r="AF818" s="130"/>
      <c r="AG818" s="130"/>
      <c r="AH818" s="130"/>
      <c r="AI818" s="130"/>
      <c r="AJ818" s="130"/>
      <c r="AK818" s="130"/>
      <c r="AL818" s="130"/>
      <c r="AM818" s="130"/>
      <c r="AN818" s="130"/>
      <c r="AO818" s="130"/>
      <c r="AP818" s="130"/>
      <c r="AQ818" s="130"/>
      <c r="AR818" s="130"/>
      <c r="AS818" s="130"/>
      <c r="AT818" s="130"/>
      <c r="AU818" s="130"/>
      <c r="AV818" s="130"/>
      <c r="AW818" s="130"/>
      <c r="AX818" s="130"/>
      <c r="AY818" s="130"/>
    </row>
    <row r="819" spans="1:51" s="5" customFormat="1" ht="13.6" customHeight="1" x14ac:dyDescent="0.3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  <c r="AC819" s="130"/>
      <c r="AD819" s="130"/>
      <c r="AE819" s="130"/>
      <c r="AF819" s="130"/>
      <c r="AG819" s="130"/>
      <c r="AH819" s="130"/>
      <c r="AI819" s="130"/>
      <c r="AJ819" s="130"/>
      <c r="AK819" s="130"/>
      <c r="AL819" s="130"/>
      <c r="AM819" s="130"/>
      <c r="AN819" s="130"/>
      <c r="AO819" s="130"/>
      <c r="AP819" s="130"/>
      <c r="AQ819" s="130"/>
      <c r="AR819" s="130"/>
      <c r="AS819" s="130"/>
      <c r="AT819" s="130"/>
      <c r="AU819" s="130"/>
      <c r="AV819" s="130"/>
      <c r="AW819" s="130"/>
      <c r="AX819" s="130"/>
      <c r="AY819" s="130"/>
    </row>
    <row r="820" spans="1:51" s="5" customFormat="1" ht="13.6" customHeight="1" x14ac:dyDescent="0.3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  <c r="AC820" s="130"/>
      <c r="AD820" s="130"/>
      <c r="AE820" s="130"/>
      <c r="AF820" s="130"/>
      <c r="AG820" s="130"/>
      <c r="AH820" s="130"/>
      <c r="AI820" s="130"/>
      <c r="AJ820" s="130"/>
      <c r="AK820" s="130"/>
      <c r="AL820" s="130"/>
      <c r="AM820" s="130"/>
      <c r="AN820" s="130"/>
      <c r="AO820" s="130"/>
      <c r="AP820" s="130"/>
      <c r="AQ820" s="130"/>
      <c r="AR820" s="130"/>
      <c r="AS820" s="130"/>
      <c r="AT820" s="130"/>
      <c r="AU820" s="130"/>
      <c r="AV820" s="130"/>
      <c r="AW820" s="130"/>
      <c r="AX820" s="130"/>
      <c r="AY820" s="130"/>
    </row>
    <row r="821" spans="1:51" s="5" customFormat="1" ht="13.6" customHeight="1" x14ac:dyDescent="0.3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  <c r="AC821" s="130"/>
      <c r="AD821" s="130"/>
      <c r="AE821" s="130"/>
      <c r="AF821" s="130"/>
      <c r="AG821" s="130"/>
      <c r="AH821" s="130"/>
      <c r="AI821" s="130"/>
      <c r="AJ821" s="130"/>
      <c r="AK821" s="130"/>
      <c r="AL821" s="130"/>
      <c r="AM821" s="130"/>
      <c r="AN821" s="130"/>
      <c r="AO821" s="130"/>
      <c r="AP821" s="130"/>
      <c r="AQ821" s="130"/>
      <c r="AR821" s="130"/>
      <c r="AS821" s="130"/>
      <c r="AT821" s="130"/>
      <c r="AU821" s="130"/>
      <c r="AV821" s="130"/>
      <c r="AW821" s="130"/>
      <c r="AX821" s="130"/>
      <c r="AY821" s="130"/>
    </row>
    <row r="822" spans="1:51" s="5" customFormat="1" ht="13.6" customHeight="1" x14ac:dyDescent="0.3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  <c r="AC822" s="130"/>
      <c r="AD822" s="130"/>
      <c r="AE822" s="130"/>
      <c r="AF822" s="130"/>
      <c r="AG822" s="130"/>
      <c r="AH822" s="130"/>
      <c r="AI822" s="130"/>
      <c r="AJ822" s="130"/>
      <c r="AK822" s="130"/>
      <c r="AL822" s="130"/>
      <c r="AM822" s="130"/>
      <c r="AN822" s="130"/>
      <c r="AO822" s="130"/>
      <c r="AP822" s="130"/>
      <c r="AQ822" s="130"/>
      <c r="AR822" s="130"/>
      <c r="AS822" s="130"/>
      <c r="AT822" s="130"/>
      <c r="AU822" s="130"/>
      <c r="AV822" s="130"/>
      <c r="AW822" s="130"/>
      <c r="AX822" s="130"/>
      <c r="AY822" s="130"/>
    </row>
    <row r="823" spans="1:51" s="5" customFormat="1" ht="13.6" customHeight="1" x14ac:dyDescent="0.3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  <c r="AC823" s="130"/>
      <c r="AD823" s="130"/>
      <c r="AE823" s="130"/>
      <c r="AF823" s="130"/>
      <c r="AG823" s="130"/>
      <c r="AH823" s="130"/>
      <c r="AI823" s="130"/>
      <c r="AJ823" s="130"/>
      <c r="AK823" s="130"/>
      <c r="AL823" s="130"/>
      <c r="AM823" s="130"/>
      <c r="AN823" s="130"/>
      <c r="AO823" s="130"/>
      <c r="AP823" s="130"/>
      <c r="AQ823" s="130"/>
      <c r="AR823" s="130"/>
      <c r="AS823" s="130"/>
      <c r="AT823" s="130"/>
      <c r="AU823" s="130"/>
      <c r="AV823" s="130"/>
      <c r="AW823" s="130"/>
      <c r="AX823" s="130"/>
      <c r="AY823" s="130"/>
    </row>
    <row r="824" spans="1:51" s="5" customFormat="1" ht="13.6" customHeight="1" x14ac:dyDescent="0.3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  <c r="AC824" s="130"/>
      <c r="AD824" s="130"/>
      <c r="AE824" s="130"/>
      <c r="AF824" s="130"/>
      <c r="AG824" s="130"/>
      <c r="AH824" s="130"/>
      <c r="AI824" s="130"/>
      <c r="AJ824" s="130"/>
      <c r="AK824" s="130"/>
      <c r="AL824" s="130"/>
      <c r="AM824" s="130"/>
      <c r="AN824" s="130"/>
      <c r="AO824" s="130"/>
      <c r="AP824" s="130"/>
      <c r="AQ824" s="130"/>
      <c r="AR824" s="130"/>
      <c r="AS824" s="130"/>
      <c r="AT824" s="130"/>
      <c r="AU824" s="130"/>
      <c r="AV824" s="130"/>
      <c r="AW824" s="130"/>
      <c r="AX824" s="130"/>
      <c r="AY824" s="130"/>
    </row>
    <row r="825" spans="1:51" s="5" customFormat="1" ht="13.6" customHeight="1" x14ac:dyDescent="0.3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  <c r="AC825" s="130"/>
      <c r="AD825" s="130"/>
      <c r="AE825" s="130"/>
      <c r="AF825" s="130"/>
      <c r="AG825" s="130"/>
      <c r="AH825" s="130"/>
      <c r="AI825" s="130"/>
      <c r="AJ825" s="130"/>
      <c r="AK825" s="130"/>
      <c r="AL825" s="130"/>
      <c r="AM825" s="130"/>
      <c r="AN825" s="130"/>
      <c r="AO825" s="130"/>
      <c r="AP825" s="130"/>
      <c r="AQ825" s="130"/>
      <c r="AR825" s="130"/>
      <c r="AS825" s="130"/>
      <c r="AT825" s="130"/>
      <c r="AU825" s="130"/>
      <c r="AV825" s="130"/>
      <c r="AW825" s="130"/>
      <c r="AX825" s="130"/>
      <c r="AY825" s="130"/>
    </row>
    <row r="826" spans="1:51" s="5" customFormat="1" ht="13.6" customHeight="1" x14ac:dyDescent="0.3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  <c r="AC826" s="130"/>
      <c r="AD826" s="130"/>
      <c r="AE826" s="130"/>
      <c r="AF826" s="130"/>
      <c r="AG826" s="130"/>
      <c r="AH826" s="130"/>
      <c r="AI826" s="130"/>
      <c r="AJ826" s="130"/>
      <c r="AK826" s="130"/>
      <c r="AL826" s="130"/>
      <c r="AM826" s="130"/>
      <c r="AN826" s="130"/>
      <c r="AO826" s="130"/>
      <c r="AP826" s="130"/>
      <c r="AQ826" s="130"/>
      <c r="AR826" s="130"/>
      <c r="AS826" s="130"/>
      <c r="AT826" s="130"/>
      <c r="AU826" s="130"/>
      <c r="AV826" s="130"/>
      <c r="AW826" s="130"/>
      <c r="AX826" s="130"/>
      <c r="AY826" s="130"/>
    </row>
    <row r="827" spans="1:51" s="5" customFormat="1" ht="13.6" customHeight="1" x14ac:dyDescent="0.3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  <c r="AC827" s="130"/>
      <c r="AD827" s="130"/>
      <c r="AE827" s="130"/>
      <c r="AF827" s="130"/>
      <c r="AG827" s="130"/>
      <c r="AH827" s="130"/>
      <c r="AI827" s="130"/>
      <c r="AJ827" s="130"/>
      <c r="AK827" s="130"/>
      <c r="AL827" s="130"/>
      <c r="AM827" s="130"/>
      <c r="AN827" s="130"/>
      <c r="AO827" s="130"/>
      <c r="AP827" s="130"/>
      <c r="AQ827" s="130"/>
      <c r="AR827" s="130"/>
      <c r="AS827" s="130"/>
      <c r="AT827" s="130"/>
      <c r="AU827" s="130"/>
      <c r="AV827" s="130"/>
      <c r="AW827" s="130"/>
      <c r="AX827" s="130"/>
      <c r="AY827" s="130"/>
    </row>
    <row r="828" spans="1:51" s="5" customFormat="1" ht="13.6" customHeight="1" x14ac:dyDescent="0.3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  <c r="AC828" s="130"/>
      <c r="AD828" s="130"/>
      <c r="AE828" s="130"/>
      <c r="AF828" s="130"/>
      <c r="AG828" s="130"/>
      <c r="AH828" s="130"/>
      <c r="AI828" s="130"/>
      <c r="AJ828" s="130"/>
      <c r="AK828" s="130"/>
      <c r="AL828" s="130"/>
      <c r="AM828" s="130"/>
      <c r="AN828" s="130"/>
      <c r="AO828" s="130"/>
      <c r="AP828" s="130"/>
      <c r="AQ828" s="130"/>
      <c r="AR828" s="130"/>
      <c r="AS828" s="130"/>
      <c r="AT828" s="130"/>
      <c r="AU828" s="130"/>
      <c r="AV828" s="130"/>
      <c r="AW828" s="130"/>
      <c r="AX828" s="130"/>
      <c r="AY828" s="130"/>
    </row>
    <row r="829" spans="1:51" s="5" customFormat="1" ht="13.6" customHeight="1" x14ac:dyDescent="0.3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  <c r="AC829" s="130"/>
      <c r="AD829" s="130"/>
      <c r="AE829" s="130"/>
      <c r="AF829" s="130"/>
      <c r="AG829" s="130"/>
      <c r="AH829" s="130"/>
      <c r="AI829" s="130"/>
      <c r="AJ829" s="130"/>
      <c r="AK829" s="130"/>
      <c r="AL829" s="130"/>
      <c r="AM829" s="130"/>
      <c r="AN829" s="130"/>
      <c r="AO829" s="130"/>
      <c r="AP829" s="130"/>
      <c r="AQ829" s="130"/>
      <c r="AR829" s="130"/>
      <c r="AS829" s="130"/>
      <c r="AT829" s="130"/>
      <c r="AU829" s="130"/>
      <c r="AV829" s="130"/>
      <c r="AW829" s="130"/>
      <c r="AX829" s="130"/>
      <c r="AY829" s="130"/>
    </row>
    <row r="830" spans="1:51" s="5" customFormat="1" ht="13.6" customHeight="1" x14ac:dyDescent="0.3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  <c r="AC830" s="130"/>
      <c r="AD830" s="130"/>
      <c r="AE830" s="130"/>
      <c r="AF830" s="130"/>
      <c r="AG830" s="130"/>
      <c r="AH830" s="130"/>
      <c r="AI830" s="130"/>
      <c r="AJ830" s="130"/>
      <c r="AK830" s="130"/>
      <c r="AL830" s="130"/>
      <c r="AM830" s="130"/>
      <c r="AN830" s="130"/>
      <c r="AO830" s="130"/>
      <c r="AP830" s="130"/>
      <c r="AQ830" s="130"/>
      <c r="AR830" s="130"/>
      <c r="AS830" s="130"/>
      <c r="AT830" s="130"/>
      <c r="AU830" s="130"/>
      <c r="AV830" s="130"/>
      <c r="AW830" s="130"/>
      <c r="AX830" s="130"/>
      <c r="AY830" s="130"/>
    </row>
    <row r="831" spans="1:51" s="5" customFormat="1" ht="13.6" customHeight="1" x14ac:dyDescent="0.3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  <c r="AC831" s="130"/>
      <c r="AD831" s="130"/>
      <c r="AE831" s="130"/>
      <c r="AF831" s="130"/>
      <c r="AG831" s="130"/>
      <c r="AH831" s="130"/>
      <c r="AI831" s="130"/>
      <c r="AJ831" s="130"/>
      <c r="AK831" s="130"/>
      <c r="AL831" s="130"/>
      <c r="AM831" s="130"/>
      <c r="AN831" s="130"/>
      <c r="AO831" s="130"/>
      <c r="AP831" s="130"/>
      <c r="AQ831" s="130"/>
      <c r="AR831" s="130"/>
      <c r="AS831" s="130"/>
      <c r="AT831" s="130"/>
      <c r="AU831" s="130"/>
      <c r="AV831" s="130"/>
      <c r="AW831" s="130"/>
      <c r="AX831" s="130"/>
      <c r="AY831" s="130"/>
    </row>
    <row r="832" spans="1:51" s="5" customFormat="1" ht="13.6" customHeight="1" x14ac:dyDescent="0.3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  <c r="AC832" s="130"/>
      <c r="AD832" s="130"/>
      <c r="AE832" s="130"/>
      <c r="AF832" s="130"/>
      <c r="AG832" s="130"/>
      <c r="AH832" s="130"/>
      <c r="AI832" s="130"/>
      <c r="AJ832" s="130"/>
      <c r="AK832" s="130"/>
      <c r="AL832" s="130"/>
      <c r="AM832" s="130"/>
      <c r="AN832" s="130"/>
      <c r="AO832" s="130"/>
      <c r="AP832" s="130"/>
      <c r="AQ832" s="130"/>
      <c r="AR832" s="130"/>
      <c r="AS832" s="130"/>
      <c r="AT832" s="130"/>
      <c r="AU832" s="130"/>
      <c r="AV832" s="130"/>
      <c r="AW832" s="130"/>
      <c r="AX832" s="130"/>
      <c r="AY832" s="130"/>
    </row>
    <row r="833" spans="1:51" s="5" customFormat="1" ht="13.6" customHeight="1" x14ac:dyDescent="0.3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  <c r="AC833" s="130"/>
      <c r="AD833" s="130"/>
      <c r="AE833" s="130"/>
      <c r="AF833" s="130"/>
      <c r="AG833" s="130"/>
      <c r="AH833" s="130"/>
      <c r="AI833" s="130"/>
      <c r="AJ833" s="130"/>
      <c r="AK833" s="130"/>
      <c r="AL833" s="130"/>
      <c r="AM833" s="130"/>
      <c r="AN833" s="130"/>
      <c r="AO833" s="130"/>
      <c r="AP833" s="130"/>
      <c r="AQ833" s="130"/>
      <c r="AR833" s="130"/>
      <c r="AS833" s="130"/>
      <c r="AT833" s="130"/>
      <c r="AU833" s="130"/>
      <c r="AV833" s="130"/>
      <c r="AW833" s="130"/>
      <c r="AX833" s="130"/>
      <c r="AY833" s="130"/>
    </row>
    <row r="834" spans="1:51" s="5" customFormat="1" ht="13.6" customHeight="1" x14ac:dyDescent="0.3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  <c r="AC834" s="130"/>
      <c r="AD834" s="130"/>
      <c r="AE834" s="130"/>
      <c r="AF834" s="130"/>
      <c r="AG834" s="130"/>
      <c r="AH834" s="130"/>
      <c r="AI834" s="130"/>
      <c r="AJ834" s="130"/>
      <c r="AK834" s="130"/>
      <c r="AL834" s="130"/>
      <c r="AM834" s="130"/>
      <c r="AN834" s="130"/>
      <c r="AO834" s="130"/>
      <c r="AP834" s="130"/>
      <c r="AQ834" s="130"/>
      <c r="AR834" s="130"/>
      <c r="AS834" s="130"/>
      <c r="AT834" s="130"/>
      <c r="AU834" s="130"/>
      <c r="AV834" s="130"/>
      <c r="AW834" s="130"/>
      <c r="AX834" s="130"/>
      <c r="AY834" s="130"/>
    </row>
    <row r="835" spans="1:51" s="5" customFormat="1" ht="13.6" customHeight="1" x14ac:dyDescent="0.3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  <c r="AC835" s="130"/>
      <c r="AD835" s="130"/>
      <c r="AE835" s="130"/>
      <c r="AF835" s="130"/>
      <c r="AG835" s="130"/>
      <c r="AH835" s="130"/>
      <c r="AI835" s="130"/>
      <c r="AJ835" s="130"/>
      <c r="AK835" s="130"/>
      <c r="AL835" s="130"/>
      <c r="AM835" s="130"/>
      <c r="AN835" s="130"/>
      <c r="AO835" s="130"/>
      <c r="AP835" s="130"/>
      <c r="AQ835" s="130"/>
      <c r="AR835" s="130"/>
      <c r="AS835" s="130"/>
      <c r="AT835" s="130"/>
      <c r="AU835" s="130"/>
      <c r="AV835" s="130"/>
      <c r="AW835" s="130"/>
      <c r="AX835" s="130"/>
      <c r="AY835" s="130"/>
    </row>
    <row r="836" spans="1:51" s="5" customFormat="1" ht="13.6" customHeight="1" x14ac:dyDescent="0.3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  <c r="AC836" s="130"/>
      <c r="AD836" s="130"/>
      <c r="AE836" s="130"/>
      <c r="AF836" s="130"/>
      <c r="AG836" s="130"/>
      <c r="AH836" s="130"/>
      <c r="AI836" s="130"/>
      <c r="AJ836" s="130"/>
      <c r="AK836" s="130"/>
      <c r="AL836" s="130"/>
      <c r="AM836" s="130"/>
      <c r="AN836" s="130"/>
      <c r="AO836" s="130"/>
      <c r="AP836" s="130"/>
      <c r="AQ836" s="130"/>
      <c r="AR836" s="130"/>
      <c r="AS836" s="130"/>
      <c r="AT836" s="130"/>
      <c r="AU836" s="130"/>
      <c r="AV836" s="130"/>
      <c r="AW836" s="130"/>
      <c r="AX836" s="130"/>
      <c r="AY836" s="130"/>
    </row>
    <row r="837" spans="1:51" s="5" customFormat="1" ht="13.6" customHeight="1" x14ac:dyDescent="0.3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  <c r="AC837" s="130"/>
      <c r="AD837" s="130"/>
      <c r="AE837" s="130"/>
      <c r="AF837" s="130"/>
      <c r="AG837" s="130"/>
      <c r="AH837" s="130"/>
      <c r="AI837" s="130"/>
      <c r="AJ837" s="130"/>
      <c r="AK837" s="130"/>
      <c r="AL837" s="130"/>
      <c r="AM837" s="130"/>
      <c r="AN837" s="130"/>
      <c r="AO837" s="130"/>
      <c r="AP837" s="130"/>
      <c r="AQ837" s="130"/>
      <c r="AR837" s="130"/>
      <c r="AS837" s="130"/>
      <c r="AT837" s="130"/>
      <c r="AU837" s="130"/>
      <c r="AV837" s="130"/>
      <c r="AW837" s="130"/>
      <c r="AX837" s="130"/>
      <c r="AY837" s="130"/>
    </row>
    <row r="838" spans="1:51" s="5" customFormat="1" ht="13.6" customHeight="1" x14ac:dyDescent="0.3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  <c r="AC838" s="130"/>
      <c r="AD838" s="130"/>
      <c r="AE838" s="130"/>
      <c r="AF838" s="130"/>
      <c r="AG838" s="130"/>
      <c r="AH838" s="130"/>
      <c r="AI838" s="130"/>
      <c r="AJ838" s="130"/>
      <c r="AK838" s="130"/>
      <c r="AL838" s="130"/>
      <c r="AM838" s="130"/>
      <c r="AN838" s="130"/>
      <c r="AO838" s="130"/>
      <c r="AP838" s="130"/>
      <c r="AQ838" s="130"/>
      <c r="AR838" s="130"/>
      <c r="AS838" s="130"/>
      <c r="AT838" s="130"/>
      <c r="AU838" s="130"/>
      <c r="AV838" s="130"/>
      <c r="AW838" s="130"/>
      <c r="AX838" s="130"/>
      <c r="AY838" s="130"/>
    </row>
    <row r="839" spans="1:51" s="5" customFormat="1" ht="13.6" customHeight="1" x14ac:dyDescent="0.3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  <c r="AC839" s="130"/>
      <c r="AD839" s="130"/>
      <c r="AE839" s="130"/>
      <c r="AF839" s="130"/>
      <c r="AG839" s="130"/>
      <c r="AH839" s="130"/>
      <c r="AI839" s="130"/>
      <c r="AJ839" s="130"/>
      <c r="AK839" s="130"/>
      <c r="AL839" s="130"/>
      <c r="AM839" s="130"/>
      <c r="AN839" s="130"/>
      <c r="AO839" s="130"/>
      <c r="AP839" s="130"/>
      <c r="AQ839" s="130"/>
      <c r="AR839" s="130"/>
      <c r="AS839" s="130"/>
      <c r="AT839" s="130"/>
      <c r="AU839" s="130"/>
      <c r="AV839" s="130"/>
      <c r="AW839" s="130"/>
      <c r="AX839" s="130"/>
      <c r="AY839" s="130"/>
    </row>
    <row r="840" spans="1:51" s="5" customFormat="1" ht="13.6" customHeight="1" x14ac:dyDescent="0.3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  <c r="AC840" s="130"/>
      <c r="AD840" s="130"/>
      <c r="AE840" s="130"/>
      <c r="AF840" s="130"/>
      <c r="AG840" s="130"/>
      <c r="AH840" s="130"/>
      <c r="AI840" s="130"/>
      <c r="AJ840" s="130"/>
      <c r="AK840" s="130"/>
      <c r="AL840" s="130"/>
      <c r="AM840" s="130"/>
      <c r="AN840" s="130"/>
      <c r="AO840" s="130"/>
      <c r="AP840" s="130"/>
      <c r="AQ840" s="130"/>
      <c r="AR840" s="130"/>
      <c r="AS840" s="130"/>
      <c r="AT840" s="130"/>
      <c r="AU840" s="130"/>
      <c r="AV840" s="130"/>
      <c r="AW840" s="130"/>
      <c r="AX840" s="130"/>
      <c r="AY840" s="130"/>
    </row>
    <row r="841" spans="1:51" s="5" customFormat="1" ht="13.6" customHeight="1" x14ac:dyDescent="0.3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  <c r="AC841" s="130"/>
      <c r="AD841" s="130"/>
      <c r="AE841" s="130"/>
      <c r="AF841" s="130"/>
      <c r="AG841" s="130"/>
      <c r="AH841" s="130"/>
      <c r="AI841" s="130"/>
      <c r="AJ841" s="130"/>
      <c r="AK841" s="130"/>
      <c r="AL841" s="130"/>
      <c r="AM841" s="130"/>
      <c r="AN841" s="130"/>
      <c r="AO841" s="130"/>
      <c r="AP841" s="130"/>
      <c r="AQ841" s="130"/>
      <c r="AR841" s="130"/>
      <c r="AS841" s="130"/>
      <c r="AT841" s="130"/>
      <c r="AU841" s="130"/>
      <c r="AV841" s="130"/>
      <c r="AW841" s="130"/>
      <c r="AX841" s="130"/>
      <c r="AY841" s="130"/>
    </row>
    <row r="842" spans="1:51" s="5" customFormat="1" ht="13.6" customHeight="1" x14ac:dyDescent="0.3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  <c r="AC842" s="130"/>
      <c r="AD842" s="130"/>
      <c r="AE842" s="130"/>
      <c r="AF842" s="130"/>
      <c r="AG842" s="130"/>
      <c r="AH842" s="130"/>
      <c r="AI842" s="130"/>
      <c r="AJ842" s="130"/>
      <c r="AK842" s="130"/>
      <c r="AL842" s="130"/>
      <c r="AM842" s="130"/>
      <c r="AN842" s="130"/>
      <c r="AO842" s="130"/>
      <c r="AP842" s="130"/>
      <c r="AQ842" s="130"/>
      <c r="AR842" s="130"/>
      <c r="AS842" s="130"/>
      <c r="AT842" s="130"/>
      <c r="AU842" s="130"/>
      <c r="AV842" s="130"/>
      <c r="AW842" s="130"/>
      <c r="AX842" s="130"/>
      <c r="AY842" s="130"/>
    </row>
    <row r="843" spans="1:51" s="5" customFormat="1" ht="13.6" customHeight="1" x14ac:dyDescent="0.3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  <c r="AC843" s="130"/>
      <c r="AD843" s="130"/>
      <c r="AE843" s="130"/>
      <c r="AF843" s="130"/>
      <c r="AG843" s="130"/>
      <c r="AH843" s="130"/>
      <c r="AI843" s="130"/>
      <c r="AJ843" s="130"/>
      <c r="AK843" s="130"/>
      <c r="AL843" s="130"/>
      <c r="AM843" s="130"/>
      <c r="AN843" s="130"/>
      <c r="AO843" s="130"/>
      <c r="AP843" s="130"/>
      <c r="AQ843" s="130"/>
      <c r="AR843" s="130"/>
      <c r="AS843" s="130"/>
      <c r="AT843" s="130"/>
      <c r="AU843" s="130"/>
      <c r="AV843" s="130"/>
      <c r="AW843" s="130"/>
      <c r="AX843" s="130"/>
      <c r="AY843" s="130"/>
    </row>
    <row r="844" spans="1:51" s="5" customFormat="1" ht="13.6" customHeight="1" x14ac:dyDescent="0.3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  <c r="AC844" s="130"/>
      <c r="AD844" s="130"/>
      <c r="AE844" s="130"/>
      <c r="AF844" s="130"/>
      <c r="AG844" s="130"/>
      <c r="AH844" s="130"/>
      <c r="AI844" s="130"/>
      <c r="AJ844" s="130"/>
      <c r="AK844" s="130"/>
      <c r="AL844" s="130"/>
      <c r="AM844" s="130"/>
      <c r="AN844" s="130"/>
      <c r="AO844" s="130"/>
      <c r="AP844" s="130"/>
      <c r="AQ844" s="130"/>
      <c r="AR844" s="130"/>
      <c r="AS844" s="130"/>
      <c r="AT844" s="130"/>
      <c r="AU844" s="130"/>
      <c r="AV844" s="130"/>
      <c r="AW844" s="130"/>
      <c r="AX844" s="130"/>
      <c r="AY844" s="130"/>
    </row>
    <row r="845" spans="1:51" s="5" customFormat="1" ht="13.6" customHeight="1" x14ac:dyDescent="0.3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  <c r="AC845" s="130"/>
      <c r="AD845" s="130"/>
      <c r="AE845" s="130"/>
      <c r="AF845" s="130"/>
      <c r="AG845" s="130"/>
      <c r="AH845" s="130"/>
      <c r="AI845" s="130"/>
      <c r="AJ845" s="130"/>
      <c r="AK845" s="130"/>
      <c r="AL845" s="130"/>
      <c r="AM845" s="130"/>
      <c r="AN845" s="130"/>
      <c r="AO845" s="130"/>
      <c r="AP845" s="130"/>
      <c r="AQ845" s="130"/>
      <c r="AR845" s="130"/>
      <c r="AS845" s="130"/>
      <c r="AT845" s="130"/>
      <c r="AU845" s="130"/>
      <c r="AV845" s="130"/>
      <c r="AW845" s="130"/>
      <c r="AX845" s="130"/>
      <c r="AY845" s="130"/>
    </row>
    <row r="846" spans="1:51" s="5" customFormat="1" ht="13.6" customHeight="1" x14ac:dyDescent="0.3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  <c r="AC846" s="130"/>
      <c r="AD846" s="130"/>
      <c r="AE846" s="130"/>
      <c r="AF846" s="130"/>
      <c r="AG846" s="130"/>
      <c r="AH846" s="130"/>
      <c r="AI846" s="130"/>
      <c r="AJ846" s="130"/>
      <c r="AK846" s="130"/>
      <c r="AL846" s="130"/>
      <c r="AM846" s="130"/>
      <c r="AN846" s="130"/>
      <c r="AO846" s="130"/>
      <c r="AP846" s="130"/>
      <c r="AQ846" s="130"/>
      <c r="AR846" s="130"/>
      <c r="AS846" s="130"/>
      <c r="AT846" s="130"/>
      <c r="AU846" s="130"/>
      <c r="AV846" s="130"/>
      <c r="AW846" s="130"/>
      <c r="AX846" s="130"/>
      <c r="AY846" s="130"/>
    </row>
    <row r="847" spans="1:51" s="5" customFormat="1" ht="13.6" customHeight="1" x14ac:dyDescent="0.3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  <c r="AC847" s="130"/>
      <c r="AD847" s="130"/>
      <c r="AE847" s="130"/>
      <c r="AF847" s="130"/>
      <c r="AG847" s="130"/>
      <c r="AH847" s="130"/>
      <c r="AI847" s="130"/>
      <c r="AJ847" s="130"/>
      <c r="AK847" s="130"/>
      <c r="AL847" s="130"/>
      <c r="AM847" s="130"/>
      <c r="AN847" s="130"/>
      <c r="AO847" s="130"/>
      <c r="AP847" s="130"/>
      <c r="AQ847" s="130"/>
      <c r="AR847" s="130"/>
      <c r="AS847" s="130"/>
      <c r="AT847" s="130"/>
      <c r="AU847" s="130"/>
      <c r="AV847" s="130"/>
      <c r="AW847" s="130"/>
      <c r="AX847" s="130"/>
      <c r="AY847" s="130"/>
    </row>
    <row r="848" spans="1:51" s="5" customFormat="1" ht="13.6" customHeight="1" x14ac:dyDescent="0.3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  <c r="AC848" s="130"/>
      <c r="AD848" s="130"/>
      <c r="AE848" s="130"/>
      <c r="AF848" s="130"/>
      <c r="AG848" s="130"/>
      <c r="AH848" s="130"/>
      <c r="AI848" s="130"/>
      <c r="AJ848" s="130"/>
      <c r="AK848" s="130"/>
      <c r="AL848" s="130"/>
      <c r="AM848" s="130"/>
      <c r="AN848" s="130"/>
      <c r="AO848" s="130"/>
      <c r="AP848" s="130"/>
      <c r="AQ848" s="130"/>
      <c r="AR848" s="130"/>
      <c r="AS848" s="130"/>
      <c r="AT848" s="130"/>
      <c r="AU848" s="130"/>
      <c r="AV848" s="130"/>
      <c r="AW848" s="130"/>
      <c r="AX848" s="130"/>
      <c r="AY848" s="130"/>
    </row>
    <row r="849" spans="1:51" s="5" customFormat="1" ht="13.6" customHeight="1" x14ac:dyDescent="0.3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  <c r="AC849" s="130"/>
      <c r="AD849" s="130"/>
      <c r="AE849" s="130"/>
      <c r="AF849" s="130"/>
      <c r="AG849" s="130"/>
      <c r="AH849" s="130"/>
      <c r="AI849" s="130"/>
      <c r="AJ849" s="130"/>
      <c r="AK849" s="130"/>
      <c r="AL849" s="130"/>
      <c r="AM849" s="130"/>
      <c r="AN849" s="130"/>
      <c r="AO849" s="130"/>
      <c r="AP849" s="130"/>
      <c r="AQ849" s="130"/>
      <c r="AR849" s="130"/>
      <c r="AS849" s="130"/>
      <c r="AT849" s="130"/>
      <c r="AU849" s="130"/>
      <c r="AV849" s="130"/>
      <c r="AW849" s="130"/>
      <c r="AX849" s="130"/>
      <c r="AY849" s="130"/>
    </row>
    <row r="850" spans="1:51" s="5" customFormat="1" ht="13.6" customHeight="1" x14ac:dyDescent="0.3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  <c r="AC850" s="130"/>
      <c r="AD850" s="130"/>
      <c r="AE850" s="130"/>
      <c r="AF850" s="130"/>
      <c r="AG850" s="130"/>
      <c r="AH850" s="130"/>
      <c r="AI850" s="130"/>
      <c r="AJ850" s="130"/>
      <c r="AK850" s="130"/>
      <c r="AL850" s="130"/>
      <c r="AM850" s="130"/>
      <c r="AN850" s="130"/>
      <c r="AO850" s="130"/>
      <c r="AP850" s="130"/>
      <c r="AQ850" s="130"/>
      <c r="AR850" s="130"/>
      <c r="AS850" s="130"/>
      <c r="AT850" s="130"/>
      <c r="AU850" s="130"/>
      <c r="AV850" s="130"/>
      <c r="AW850" s="130"/>
      <c r="AX850" s="130"/>
      <c r="AY850" s="130"/>
    </row>
    <row r="851" spans="1:51" s="5" customFormat="1" ht="13.6" customHeight="1" x14ac:dyDescent="0.3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  <c r="AC851" s="130"/>
      <c r="AD851" s="130"/>
      <c r="AE851" s="130"/>
      <c r="AF851" s="130"/>
      <c r="AG851" s="130"/>
      <c r="AH851" s="130"/>
      <c r="AI851" s="130"/>
      <c r="AJ851" s="130"/>
      <c r="AK851" s="130"/>
      <c r="AL851" s="130"/>
      <c r="AM851" s="130"/>
      <c r="AN851" s="130"/>
      <c r="AO851" s="130"/>
      <c r="AP851" s="130"/>
      <c r="AQ851" s="130"/>
      <c r="AR851" s="130"/>
      <c r="AS851" s="130"/>
      <c r="AT851" s="130"/>
      <c r="AU851" s="130"/>
      <c r="AV851" s="130"/>
      <c r="AW851" s="130"/>
      <c r="AX851" s="130"/>
      <c r="AY851" s="130"/>
    </row>
    <row r="852" spans="1:51" s="5" customFormat="1" ht="13.6" customHeight="1" x14ac:dyDescent="0.3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  <c r="AC852" s="130"/>
      <c r="AD852" s="130"/>
      <c r="AE852" s="130"/>
      <c r="AF852" s="130"/>
      <c r="AG852" s="130"/>
      <c r="AH852" s="130"/>
      <c r="AI852" s="130"/>
      <c r="AJ852" s="130"/>
      <c r="AK852" s="130"/>
      <c r="AL852" s="130"/>
      <c r="AM852" s="130"/>
      <c r="AN852" s="130"/>
      <c r="AO852" s="130"/>
      <c r="AP852" s="130"/>
      <c r="AQ852" s="130"/>
      <c r="AR852" s="130"/>
      <c r="AS852" s="130"/>
      <c r="AT852" s="130"/>
      <c r="AU852" s="130"/>
      <c r="AV852" s="130"/>
      <c r="AW852" s="130"/>
      <c r="AX852" s="130"/>
      <c r="AY852" s="130"/>
    </row>
    <row r="853" spans="1:51" s="5" customFormat="1" ht="13.6" customHeight="1" x14ac:dyDescent="0.3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  <c r="AC853" s="130"/>
      <c r="AD853" s="130"/>
      <c r="AE853" s="130"/>
      <c r="AF853" s="130"/>
      <c r="AG853" s="130"/>
      <c r="AH853" s="130"/>
      <c r="AI853" s="130"/>
      <c r="AJ853" s="130"/>
      <c r="AK853" s="130"/>
      <c r="AL853" s="130"/>
      <c r="AM853" s="130"/>
      <c r="AN853" s="130"/>
      <c r="AO853" s="130"/>
      <c r="AP853" s="130"/>
      <c r="AQ853" s="130"/>
      <c r="AR853" s="130"/>
      <c r="AS853" s="130"/>
      <c r="AT853" s="130"/>
      <c r="AU853" s="130"/>
      <c r="AV853" s="130"/>
      <c r="AW853" s="130"/>
      <c r="AX853" s="130"/>
      <c r="AY853" s="130"/>
    </row>
    <row r="854" spans="1:51" s="5" customFormat="1" ht="13.6" customHeight="1" x14ac:dyDescent="0.3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  <c r="AC854" s="130"/>
      <c r="AD854" s="130"/>
      <c r="AE854" s="130"/>
      <c r="AF854" s="130"/>
      <c r="AG854" s="130"/>
      <c r="AH854" s="130"/>
      <c r="AI854" s="130"/>
      <c r="AJ854" s="130"/>
      <c r="AK854" s="130"/>
      <c r="AL854" s="130"/>
      <c r="AM854" s="130"/>
      <c r="AN854" s="130"/>
      <c r="AO854" s="130"/>
      <c r="AP854" s="130"/>
      <c r="AQ854" s="130"/>
      <c r="AR854" s="130"/>
      <c r="AS854" s="130"/>
      <c r="AT854" s="130"/>
      <c r="AU854" s="130"/>
      <c r="AV854" s="130"/>
      <c r="AW854" s="130"/>
      <c r="AX854" s="130"/>
      <c r="AY854" s="130"/>
    </row>
    <row r="855" spans="1:51" s="5" customFormat="1" ht="13.6" customHeight="1" x14ac:dyDescent="0.3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  <c r="AC855" s="130"/>
      <c r="AD855" s="130"/>
      <c r="AE855" s="130"/>
      <c r="AF855" s="130"/>
      <c r="AG855" s="130"/>
      <c r="AH855" s="130"/>
      <c r="AI855" s="130"/>
      <c r="AJ855" s="130"/>
      <c r="AK855" s="130"/>
      <c r="AL855" s="130"/>
      <c r="AM855" s="130"/>
      <c r="AN855" s="130"/>
      <c r="AO855" s="130"/>
      <c r="AP855" s="130"/>
      <c r="AQ855" s="130"/>
      <c r="AR855" s="130"/>
      <c r="AS855" s="130"/>
      <c r="AT855" s="130"/>
      <c r="AU855" s="130"/>
      <c r="AV855" s="130"/>
      <c r="AW855" s="130"/>
      <c r="AX855" s="130"/>
      <c r="AY855" s="130"/>
    </row>
    <row r="856" spans="1:51" s="5" customFormat="1" ht="13.6" customHeight="1" x14ac:dyDescent="0.3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  <c r="AC856" s="130"/>
      <c r="AD856" s="130"/>
      <c r="AE856" s="130"/>
      <c r="AF856" s="130"/>
      <c r="AG856" s="130"/>
      <c r="AH856" s="130"/>
      <c r="AI856" s="130"/>
      <c r="AJ856" s="130"/>
      <c r="AK856" s="130"/>
      <c r="AL856" s="130"/>
      <c r="AM856" s="130"/>
      <c r="AN856" s="130"/>
      <c r="AO856" s="130"/>
      <c r="AP856" s="130"/>
      <c r="AQ856" s="130"/>
      <c r="AR856" s="130"/>
      <c r="AS856" s="130"/>
      <c r="AT856" s="130"/>
      <c r="AU856" s="130"/>
      <c r="AV856" s="130"/>
      <c r="AW856" s="130"/>
      <c r="AX856" s="130"/>
      <c r="AY856" s="130"/>
    </row>
    <row r="857" spans="1:51" s="5" customFormat="1" ht="13.6" customHeight="1" x14ac:dyDescent="0.3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  <c r="AC857" s="130"/>
      <c r="AD857" s="130"/>
      <c r="AE857" s="130"/>
      <c r="AF857" s="130"/>
      <c r="AG857" s="130"/>
      <c r="AH857" s="130"/>
      <c r="AI857" s="130"/>
      <c r="AJ857" s="130"/>
      <c r="AK857" s="130"/>
      <c r="AL857" s="130"/>
      <c r="AM857" s="130"/>
      <c r="AN857" s="130"/>
      <c r="AO857" s="130"/>
      <c r="AP857" s="130"/>
      <c r="AQ857" s="130"/>
      <c r="AR857" s="130"/>
      <c r="AS857" s="130"/>
      <c r="AT857" s="130"/>
      <c r="AU857" s="130"/>
      <c r="AV857" s="130"/>
      <c r="AW857" s="130"/>
      <c r="AX857" s="130"/>
      <c r="AY857" s="130"/>
    </row>
    <row r="858" spans="1:51" s="5" customFormat="1" ht="13.6" customHeight="1" x14ac:dyDescent="0.3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  <c r="AC858" s="130"/>
      <c r="AD858" s="130"/>
      <c r="AE858" s="130"/>
      <c r="AF858" s="130"/>
      <c r="AG858" s="130"/>
      <c r="AH858" s="130"/>
      <c r="AI858" s="130"/>
      <c r="AJ858" s="130"/>
      <c r="AK858" s="130"/>
      <c r="AL858" s="130"/>
      <c r="AM858" s="130"/>
      <c r="AN858" s="130"/>
      <c r="AO858" s="130"/>
      <c r="AP858" s="130"/>
      <c r="AQ858" s="130"/>
      <c r="AR858" s="130"/>
      <c r="AS858" s="130"/>
      <c r="AT858" s="130"/>
      <c r="AU858" s="130"/>
      <c r="AV858" s="130"/>
      <c r="AW858" s="130"/>
      <c r="AX858" s="130"/>
      <c r="AY858" s="130"/>
    </row>
    <row r="859" spans="1:51" s="5" customFormat="1" ht="13.6" customHeight="1" x14ac:dyDescent="0.3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  <c r="AC859" s="130"/>
      <c r="AD859" s="130"/>
      <c r="AE859" s="130"/>
      <c r="AF859" s="130"/>
      <c r="AG859" s="130"/>
      <c r="AH859" s="130"/>
      <c r="AI859" s="130"/>
      <c r="AJ859" s="130"/>
      <c r="AK859" s="130"/>
      <c r="AL859" s="130"/>
      <c r="AM859" s="130"/>
      <c r="AN859" s="130"/>
      <c r="AO859" s="130"/>
      <c r="AP859" s="130"/>
      <c r="AQ859" s="130"/>
      <c r="AR859" s="130"/>
      <c r="AS859" s="130"/>
      <c r="AT859" s="130"/>
      <c r="AU859" s="130"/>
      <c r="AV859" s="130"/>
      <c r="AW859" s="130"/>
      <c r="AX859" s="130"/>
      <c r="AY859" s="130"/>
    </row>
    <row r="860" spans="1:51" s="5" customFormat="1" ht="13.6" customHeight="1" x14ac:dyDescent="0.3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  <c r="AC860" s="130"/>
      <c r="AD860" s="130"/>
      <c r="AE860" s="130"/>
      <c r="AF860" s="130"/>
      <c r="AG860" s="130"/>
      <c r="AH860" s="130"/>
      <c r="AI860" s="130"/>
      <c r="AJ860" s="130"/>
      <c r="AK860" s="130"/>
      <c r="AL860" s="130"/>
      <c r="AM860" s="130"/>
      <c r="AN860" s="130"/>
      <c r="AO860" s="130"/>
      <c r="AP860" s="130"/>
      <c r="AQ860" s="130"/>
      <c r="AR860" s="130"/>
      <c r="AS860" s="130"/>
      <c r="AT860" s="130"/>
      <c r="AU860" s="130"/>
      <c r="AV860" s="130"/>
      <c r="AW860" s="130"/>
      <c r="AX860" s="130"/>
      <c r="AY860" s="130"/>
    </row>
    <row r="861" spans="1:51" s="5" customFormat="1" ht="13.6" customHeight="1" x14ac:dyDescent="0.3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  <c r="AC861" s="130"/>
      <c r="AD861" s="130"/>
      <c r="AE861" s="130"/>
      <c r="AF861" s="130"/>
      <c r="AG861" s="130"/>
      <c r="AH861" s="130"/>
      <c r="AI861" s="130"/>
      <c r="AJ861" s="130"/>
      <c r="AK861" s="130"/>
      <c r="AL861" s="130"/>
      <c r="AM861" s="130"/>
      <c r="AN861" s="130"/>
      <c r="AO861" s="130"/>
      <c r="AP861" s="130"/>
      <c r="AQ861" s="130"/>
      <c r="AR861" s="130"/>
      <c r="AS861" s="130"/>
      <c r="AT861" s="130"/>
      <c r="AU861" s="130"/>
      <c r="AV861" s="130"/>
      <c r="AW861" s="130"/>
      <c r="AX861" s="130"/>
      <c r="AY861" s="130"/>
    </row>
    <row r="862" spans="1:51" s="5" customFormat="1" ht="13.6" customHeight="1" x14ac:dyDescent="0.3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  <c r="AC862" s="130"/>
      <c r="AD862" s="130"/>
      <c r="AE862" s="130"/>
      <c r="AF862" s="130"/>
      <c r="AG862" s="130"/>
      <c r="AH862" s="130"/>
      <c r="AI862" s="130"/>
      <c r="AJ862" s="130"/>
      <c r="AK862" s="130"/>
      <c r="AL862" s="130"/>
      <c r="AM862" s="130"/>
      <c r="AN862" s="130"/>
      <c r="AO862" s="130"/>
      <c r="AP862" s="130"/>
      <c r="AQ862" s="130"/>
      <c r="AR862" s="130"/>
      <c r="AS862" s="130"/>
      <c r="AT862" s="130"/>
      <c r="AU862" s="130"/>
      <c r="AV862" s="130"/>
      <c r="AW862" s="130"/>
      <c r="AX862" s="130"/>
      <c r="AY862" s="130"/>
    </row>
    <row r="863" spans="1:51" s="5" customFormat="1" ht="13.6" customHeight="1" x14ac:dyDescent="0.3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  <c r="AC863" s="130"/>
      <c r="AD863" s="130"/>
      <c r="AE863" s="130"/>
      <c r="AF863" s="130"/>
      <c r="AG863" s="130"/>
      <c r="AH863" s="130"/>
      <c r="AI863" s="130"/>
      <c r="AJ863" s="130"/>
      <c r="AK863" s="130"/>
      <c r="AL863" s="130"/>
      <c r="AM863" s="130"/>
      <c r="AN863" s="130"/>
      <c r="AO863" s="130"/>
      <c r="AP863" s="130"/>
      <c r="AQ863" s="130"/>
      <c r="AR863" s="130"/>
      <c r="AS863" s="130"/>
      <c r="AT863" s="130"/>
      <c r="AU863" s="130"/>
      <c r="AV863" s="130"/>
      <c r="AW863" s="130"/>
      <c r="AX863" s="130"/>
      <c r="AY863" s="130"/>
    </row>
    <row r="864" spans="1:51" s="5" customFormat="1" ht="13.6" customHeight="1" x14ac:dyDescent="0.3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  <c r="AC864" s="130"/>
      <c r="AD864" s="130"/>
      <c r="AE864" s="130"/>
      <c r="AF864" s="130"/>
      <c r="AG864" s="130"/>
      <c r="AH864" s="130"/>
      <c r="AI864" s="130"/>
      <c r="AJ864" s="130"/>
      <c r="AK864" s="130"/>
      <c r="AL864" s="130"/>
      <c r="AM864" s="130"/>
      <c r="AN864" s="130"/>
      <c r="AO864" s="130"/>
      <c r="AP864" s="130"/>
      <c r="AQ864" s="130"/>
      <c r="AR864" s="130"/>
      <c r="AS864" s="130"/>
      <c r="AT864" s="130"/>
      <c r="AU864" s="130"/>
      <c r="AV864" s="130"/>
      <c r="AW864" s="130"/>
      <c r="AX864" s="130"/>
      <c r="AY864" s="130"/>
    </row>
    <row r="865" spans="1:51" s="5" customFormat="1" ht="13.6" customHeight="1" x14ac:dyDescent="0.3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  <c r="AC865" s="130"/>
      <c r="AD865" s="130"/>
      <c r="AE865" s="130"/>
      <c r="AF865" s="130"/>
      <c r="AG865" s="130"/>
      <c r="AH865" s="130"/>
      <c r="AI865" s="130"/>
      <c r="AJ865" s="130"/>
      <c r="AK865" s="130"/>
      <c r="AL865" s="130"/>
      <c r="AM865" s="130"/>
      <c r="AN865" s="130"/>
      <c r="AO865" s="130"/>
      <c r="AP865" s="130"/>
      <c r="AQ865" s="130"/>
      <c r="AR865" s="130"/>
      <c r="AS865" s="130"/>
      <c r="AT865" s="130"/>
      <c r="AU865" s="130"/>
      <c r="AV865" s="130"/>
      <c r="AW865" s="130"/>
      <c r="AX865" s="130"/>
      <c r="AY865" s="130"/>
    </row>
    <row r="866" spans="1:51" s="5" customFormat="1" ht="13.6" customHeight="1" x14ac:dyDescent="0.3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  <c r="AC866" s="130"/>
      <c r="AD866" s="130"/>
      <c r="AE866" s="130"/>
      <c r="AF866" s="130"/>
      <c r="AG866" s="130"/>
      <c r="AH866" s="130"/>
      <c r="AI866" s="130"/>
      <c r="AJ866" s="130"/>
      <c r="AK866" s="130"/>
      <c r="AL866" s="130"/>
      <c r="AM866" s="130"/>
      <c r="AN866" s="130"/>
      <c r="AO866" s="130"/>
      <c r="AP866" s="130"/>
      <c r="AQ866" s="130"/>
      <c r="AR866" s="130"/>
      <c r="AS866" s="130"/>
      <c r="AT866" s="130"/>
      <c r="AU866" s="130"/>
      <c r="AV866" s="130"/>
      <c r="AW866" s="130"/>
      <c r="AX866" s="130"/>
      <c r="AY866" s="130"/>
    </row>
    <row r="867" spans="1:51" s="5" customFormat="1" ht="13.6" customHeight="1" x14ac:dyDescent="0.3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  <c r="AC867" s="130"/>
      <c r="AD867" s="130"/>
      <c r="AE867" s="130"/>
      <c r="AF867" s="130"/>
      <c r="AG867" s="130"/>
      <c r="AH867" s="130"/>
      <c r="AI867" s="130"/>
      <c r="AJ867" s="130"/>
      <c r="AK867" s="130"/>
      <c r="AL867" s="130"/>
      <c r="AM867" s="130"/>
      <c r="AN867" s="130"/>
      <c r="AO867" s="130"/>
      <c r="AP867" s="130"/>
      <c r="AQ867" s="130"/>
      <c r="AR867" s="130"/>
      <c r="AS867" s="130"/>
      <c r="AT867" s="130"/>
      <c r="AU867" s="130"/>
      <c r="AV867" s="130"/>
      <c r="AW867" s="130"/>
      <c r="AX867" s="130"/>
      <c r="AY867" s="130"/>
    </row>
    <row r="868" spans="1:51" s="5" customFormat="1" ht="13.6" customHeight="1" x14ac:dyDescent="0.3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  <c r="AC868" s="130"/>
      <c r="AD868" s="130"/>
      <c r="AE868" s="130"/>
      <c r="AF868" s="130"/>
      <c r="AG868" s="130"/>
      <c r="AH868" s="130"/>
      <c r="AI868" s="130"/>
      <c r="AJ868" s="130"/>
      <c r="AK868" s="130"/>
      <c r="AL868" s="130"/>
      <c r="AM868" s="130"/>
      <c r="AN868" s="130"/>
      <c r="AO868" s="130"/>
      <c r="AP868" s="130"/>
      <c r="AQ868" s="130"/>
      <c r="AR868" s="130"/>
      <c r="AS868" s="130"/>
      <c r="AT868" s="130"/>
      <c r="AU868" s="130"/>
      <c r="AV868" s="130"/>
      <c r="AW868" s="130"/>
      <c r="AX868" s="130"/>
      <c r="AY868" s="130"/>
    </row>
    <row r="869" spans="1:51" s="5" customFormat="1" ht="13.6" customHeight="1" x14ac:dyDescent="0.3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  <c r="AC869" s="130"/>
      <c r="AD869" s="130"/>
      <c r="AE869" s="130"/>
      <c r="AF869" s="130"/>
      <c r="AG869" s="130"/>
      <c r="AH869" s="130"/>
      <c r="AI869" s="130"/>
      <c r="AJ869" s="130"/>
      <c r="AK869" s="130"/>
      <c r="AL869" s="130"/>
      <c r="AM869" s="130"/>
      <c r="AN869" s="130"/>
      <c r="AO869" s="130"/>
      <c r="AP869" s="130"/>
      <c r="AQ869" s="130"/>
      <c r="AR869" s="130"/>
      <c r="AS869" s="130"/>
      <c r="AT869" s="130"/>
      <c r="AU869" s="130"/>
      <c r="AV869" s="130"/>
      <c r="AW869" s="130"/>
      <c r="AX869" s="130"/>
      <c r="AY869" s="130"/>
    </row>
    <row r="870" spans="1:51" s="5" customFormat="1" ht="13.6" customHeight="1" x14ac:dyDescent="0.3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  <c r="AC870" s="130"/>
      <c r="AD870" s="130"/>
      <c r="AE870" s="130"/>
      <c r="AF870" s="130"/>
      <c r="AG870" s="130"/>
      <c r="AH870" s="130"/>
      <c r="AI870" s="130"/>
      <c r="AJ870" s="130"/>
      <c r="AK870" s="130"/>
      <c r="AL870" s="130"/>
      <c r="AM870" s="130"/>
      <c r="AN870" s="130"/>
      <c r="AO870" s="130"/>
      <c r="AP870" s="130"/>
      <c r="AQ870" s="130"/>
      <c r="AR870" s="130"/>
      <c r="AS870" s="130"/>
      <c r="AT870" s="130"/>
      <c r="AU870" s="130"/>
      <c r="AV870" s="130"/>
      <c r="AW870" s="130"/>
      <c r="AX870" s="130"/>
      <c r="AY870" s="130"/>
    </row>
    <row r="871" spans="1:51" s="5" customFormat="1" ht="13.6" customHeight="1" x14ac:dyDescent="0.3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  <c r="AC871" s="130"/>
      <c r="AD871" s="130"/>
      <c r="AE871" s="130"/>
      <c r="AF871" s="130"/>
      <c r="AG871" s="130"/>
      <c r="AH871" s="130"/>
      <c r="AI871" s="130"/>
      <c r="AJ871" s="130"/>
      <c r="AK871" s="130"/>
      <c r="AL871" s="130"/>
      <c r="AM871" s="130"/>
      <c r="AN871" s="130"/>
      <c r="AO871" s="130"/>
      <c r="AP871" s="130"/>
      <c r="AQ871" s="130"/>
      <c r="AR871" s="130"/>
      <c r="AS871" s="130"/>
      <c r="AT871" s="130"/>
      <c r="AU871" s="130"/>
      <c r="AV871" s="130"/>
      <c r="AW871" s="130"/>
      <c r="AX871" s="130"/>
      <c r="AY871" s="130"/>
    </row>
    <row r="872" spans="1:51" s="5" customFormat="1" ht="13.6" customHeight="1" x14ac:dyDescent="0.3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  <c r="AC872" s="130"/>
      <c r="AD872" s="130"/>
      <c r="AE872" s="130"/>
      <c r="AF872" s="130"/>
      <c r="AG872" s="130"/>
      <c r="AH872" s="130"/>
      <c r="AI872" s="130"/>
      <c r="AJ872" s="130"/>
      <c r="AK872" s="130"/>
      <c r="AL872" s="130"/>
      <c r="AM872" s="130"/>
      <c r="AN872" s="130"/>
      <c r="AO872" s="130"/>
      <c r="AP872" s="130"/>
      <c r="AQ872" s="130"/>
      <c r="AR872" s="130"/>
      <c r="AS872" s="130"/>
      <c r="AT872" s="130"/>
      <c r="AU872" s="130"/>
      <c r="AV872" s="130"/>
      <c r="AW872" s="130"/>
      <c r="AX872" s="130"/>
      <c r="AY872" s="130"/>
    </row>
    <row r="873" spans="1:51" s="5" customFormat="1" ht="13.6" customHeight="1" x14ac:dyDescent="0.3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  <c r="AC873" s="130"/>
      <c r="AD873" s="130"/>
      <c r="AE873" s="130"/>
      <c r="AF873" s="130"/>
      <c r="AG873" s="130"/>
      <c r="AH873" s="130"/>
      <c r="AI873" s="130"/>
      <c r="AJ873" s="130"/>
      <c r="AK873" s="130"/>
      <c r="AL873" s="130"/>
      <c r="AM873" s="130"/>
      <c r="AN873" s="130"/>
      <c r="AO873" s="130"/>
      <c r="AP873" s="130"/>
      <c r="AQ873" s="130"/>
      <c r="AR873" s="130"/>
      <c r="AS873" s="130"/>
      <c r="AT873" s="130"/>
      <c r="AU873" s="130"/>
      <c r="AV873" s="130"/>
      <c r="AW873" s="130"/>
      <c r="AX873" s="130"/>
      <c r="AY873" s="130"/>
    </row>
    <row r="874" spans="1:51" s="5" customFormat="1" ht="13.6" customHeight="1" x14ac:dyDescent="0.3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  <c r="AC874" s="130"/>
      <c r="AD874" s="130"/>
      <c r="AE874" s="130"/>
      <c r="AF874" s="130"/>
      <c r="AG874" s="130"/>
      <c r="AH874" s="130"/>
      <c r="AI874" s="130"/>
      <c r="AJ874" s="130"/>
      <c r="AK874" s="130"/>
      <c r="AL874" s="130"/>
      <c r="AM874" s="130"/>
      <c r="AN874" s="130"/>
      <c r="AO874" s="130"/>
      <c r="AP874" s="130"/>
      <c r="AQ874" s="130"/>
      <c r="AR874" s="130"/>
      <c r="AS874" s="130"/>
      <c r="AT874" s="130"/>
      <c r="AU874" s="130"/>
      <c r="AV874" s="130"/>
      <c r="AW874" s="130"/>
      <c r="AX874" s="130"/>
      <c r="AY874" s="130"/>
    </row>
    <row r="875" spans="1:51" s="5" customFormat="1" ht="13.6" customHeight="1" x14ac:dyDescent="0.3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  <c r="AC875" s="130"/>
      <c r="AD875" s="130"/>
      <c r="AE875" s="130"/>
      <c r="AF875" s="130"/>
      <c r="AG875" s="130"/>
      <c r="AH875" s="130"/>
      <c r="AI875" s="130"/>
      <c r="AJ875" s="130"/>
      <c r="AK875" s="130"/>
      <c r="AL875" s="130"/>
      <c r="AM875" s="130"/>
      <c r="AN875" s="130"/>
      <c r="AO875" s="130"/>
      <c r="AP875" s="130"/>
      <c r="AQ875" s="130"/>
      <c r="AR875" s="130"/>
      <c r="AS875" s="130"/>
      <c r="AT875" s="130"/>
      <c r="AU875" s="130"/>
      <c r="AV875" s="130"/>
      <c r="AW875" s="130"/>
      <c r="AX875" s="130"/>
      <c r="AY875" s="130"/>
    </row>
    <row r="876" spans="1:51" s="5" customFormat="1" ht="13.6" customHeight="1" x14ac:dyDescent="0.3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  <c r="AC876" s="130"/>
      <c r="AD876" s="130"/>
      <c r="AE876" s="130"/>
      <c r="AF876" s="130"/>
      <c r="AG876" s="130"/>
      <c r="AH876" s="130"/>
      <c r="AI876" s="130"/>
      <c r="AJ876" s="130"/>
      <c r="AK876" s="130"/>
      <c r="AL876" s="130"/>
      <c r="AM876" s="130"/>
      <c r="AN876" s="130"/>
      <c r="AO876" s="130"/>
      <c r="AP876" s="130"/>
      <c r="AQ876" s="130"/>
      <c r="AR876" s="130"/>
      <c r="AS876" s="130"/>
      <c r="AT876" s="130"/>
      <c r="AU876" s="130"/>
      <c r="AV876" s="130"/>
      <c r="AW876" s="130"/>
      <c r="AX876" s="130"/>
      <c r="AY876" s="130"/>
    </row>
    <row r="877" spans="1:51" s="5" customFormat="1" ht="13.6" customHeight="1" x14ac:dyDescent="0.3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  <c r="AC877" s="130"/>
      <c r="AD877" s="130"/>
      <c r="AE877" s="130"/>
      <c r="AF877" s="130"/>
      <c r="AG877" s="130"/>
      <c r="AH877" s="130"/>
      <c r="AI877" s="130"/>
      <c r="AJ877" s="130"/>
      <c r="AK877" s="130"/>
      <c r="AL877" s="130"/>
      <c r="AM877" s="130"/>
      <c r="AN877" s="130"/>
      <c r="AO877" s="130"/>
      <c r="AP877" s="130"/>
      <c r="AQ877" s="130"/>
      <c r="AR877" s="130"/>
      <c r="AS877" s="130"/>
      <c r="AT877" s="130"/>
      <c r="AU877" s="130"/>
      <c r="AV877" s="130"/>
      <c r="AW877" s="130"/>
      <c r="AX877" s="130"/>
      <c r="AY877" s="130"/>
    </row>
    <row r="878" spans="1:51" s="5" customFormat="1" ht="13.6" customHeight="1" x14ac:dyDescent="0.3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  <c r="AC878" s="130"/>
      <c r="AD878" s="130"/>
      <c r="AE878" s="130"/>
      <c r="AF878" s="130"/>
      <c r="AG878" s="130"/>
      <c r="AH878" s="130"/>
      <c r="AI878" s="130"/>
      <c r="AJ878" s="130"/>
      <c r="AK878" s="130"/>
      <c r="AL878" s="130"/>
      <c r="AM878" s="130"/>
      <c r="AN878" s="130"/>
      <c r="AO878" s="130"/>
      <c r="AP878" s="130"/>
      <c r="AQ878" s="130"/>
      <c r="AR878" s="130"/>
      <c r="AS878" s="130"/>
      <c r="AT878" s="130"/>
      <c r="AU878" s="130"/>
      <c r="AV878" s="130"/>
      <c r="AW878" s="130"/>
      <c r="AX878" s="130"/>
      <c r="AY878" s="130"/>
    </row>
    <row r="879" spans="1:51" s="5" customFormat="1" ht="13.6" customHeight="1" x14ac:dyDescent="0.3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  <c r="AC879" s="130"/>
      <c r="AD879" s="130"/>
      <c r="AE879" s="130"/>
      <c r="AF879" s="130"/>
      <c r="AG879" s="130"/>
      <c r="AH879" s="130"/>
      <c r="AI879" s="130"/>
      <c r="AJ879" s="130"/>
      <c r="AK879" s="130"/>
      <c r="AL879" s="130"/>
      <c r="AM879" s="130"/>
      <c r="AN879" s="130"/>
      <c r="AO879" s="130"/>
      <c r="AP879" s="130"/>
      <c r="AQ879" s="130"/>
      <c r="AR879" s="130"/>
      <c r="AS879" s="130"/>
      <c r="AT879" s="130"/>
      <c r="AU879" s="130"/>
      <c r="AV879" s="130"/>
      <c r="AW879" s="130"/>
      <c r="AX879" s="130"/>
      <c r="AY879" s="130"/>
    </row>
    <row r="880" spans="1:51" s="5" customFormat="1" ht="13.6" customHeight="1" x14ac:dyDescent="0.3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  <c r="AC880" s="130"/>
      <c r="AD880" s="130"/>
      <c r="AE880" s="130"/>
      <c r="AF880" s="130"/>
      <c r="AG880" s="130"/>
      <c r="AH880" s="130"/>
      <c r="AI880" s="130"/>
      <c r="AJ880" s="130"/>
      <c r="AK880" s="130"/>
      <c r="AL880" s="130"/>
      <c r="AM880" s="130"/>
      <c r="AN880" s="130"/>
      <c r="AO880" s="130"/>
      <c r="AP880" s="130"/>
      <c r="AQ880" s="130"/>
      <c r="AR880" s="130"/>
      <c r="AS880" s="130"/>
      <c r="AT880" s="130"/>
      <c r="AU880" s="130"/>
      <c r="AV880" s="130"/>
      <c r="AW880" s="130"/>
      <c r="AX880" s="130"/>
      <c r="AY880" s="130"/>
    </row>
    <row r="881" spans="1:51" s="5" customFormat="1" ht="13.6" customHeight="1" x14ac:dyDescent="0.3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  <c r="AC881" s="130"/>
      <c r="AD881" s="130"/>
      <c r="AE881" s="130"/>
      <c r="AF881" s="130"/>
      <c r="AG881" s="130"/>
      <c r="AH881" s="130"/>
      <c r="AI881" s="130"/>
      <c r="AJ881" s="130"/>
      <c r="AK881" s="130"/>
      <c r="AL881" s="130"/>
      <c r="AM881" s="130"/>
      <c r="AN881" s="130"/>
      <c r="AO881" s="130"/>
      <c r="AP881" s="130"/>
      <c r="AQ881" s="130"/>
      <c r="AR881" s="130"/>
      <c r="AS881" s="130"/>
      <c r="AT881" s="130"/>
      <c r="AU881" s="130"/>
      <c r="AV881" s="130"/>
      <c r="AW881" s="130"/>
      <c r="AX881" s="130"/>
      <c r="AY881" s="130"/>
    </row>
    <row r="882" spans="1:51" s="5" customFormat="1" ht="13.6" customHeight="1" x14ac:dyDescent="0.3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  <c r="AC882" s="130"/>
      <c r="AD882" s="130"/>
      <c r="AE882" s="130"/>
      <c r="AF882" s="130"/>
      <c r="AG882" s="130"/>
      <c r="AH882" s="130"/>
      <c r="AI882" s="130"/>
      <c r="AJ882" s="130"/>
      <c r="AK882" s="130"/>
      <c r="AL882" s="130"/>
      <c r="AM882" s="130"/>
      <c r="AN882" s="130"/>
      <c r="AO882" s="130"/>
      <c r="AP882" s="130"/>
      <c r="AQ882" s="130"/>
      <c r="AR882" s="130"/>
      <c r="AS882" s="130"/>
      <c r="AT882" s="130"/>
      <c r="AU882" s="130"/>
      <c r="AV882" s="130"/>
      <c r="AW882" s="130"/>
      <c r="AX882" s="130"/>
      <c r="AY882" s="130"/>
    </row>
    <row r="883" spans="1:51" s="5" customFormat="1" ht="13.6" customHeight="1" x14ac:dyDescent="0.3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  <c r="AC883" s="130"/>
      <c r="AD883" s="130"/>
      <c r="AE883" s="130"/>
      <c r="AF883" s="130"/>
      <c r="AG883" s="130"/>
      <c r="AH883" s="130"/>
      <c r="AI883" s="130"/>
      <c r="AJ883" s="130"/>
      <c r="AK883" s="130"/>
      <c r="AL883" s="130"/>
      <c r="AM883" s="130"/>
      <c r="AN883" s="130"/>
      <c r="AO883" s="130"/>
      <c r="AP883" s="130"/>
      <c r="AQ883" s="130"/>
      <c r="AR883" s="130"/>
      <c r="AS883" s="130"/>
      <c r="AT883" s="130"/>
      <c r="AU883" s="130"/>
      <c r="AV883" s="130"/>
      <c r="AW883" s="130"/>
      <c r="AX883" s="130"/>
      <c r="AY883" s="130"/>
    </row>
    <row r="884" spans="1:51" s="5" customFormat="1" ht="13.6" customHeight="1" x14ac:dyDescent="0.3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  <c r="AC884" s="130"/>
      <c r="AD884" s="130"/>
      <c r="AE884" s="130"/>
      <c r="AF884" s="130"/>
      <c r="AG884" s="130"/>
      <c r="AH884" s="130"/>
      <c r="AI884" s="130"/>
      <c r="AJ884" s="130"/>
      <c r="AK884" s="130"/>
      <c r="AL884" s="130"/>
      <c r="AM884" s="130"/>
      <c r="AN884" s="130"/>
      <c r="AO884" s="130"/>
      <c r="AP884" s="130"/>
      <c r="AQ884" s="130"/>
      <c r="AR884" s="130"/>
      <c r="AS884" s="130"/>
      <c r="AT884" s="130"/>
      <c r="AU884" s="130"/>
      <c r="AV884" s="130"/>
      <c r="AW884" s="130"/>
      <c r="AX884" s="130"/>
      <c r="AY884" s="130"/>
    </row>
    <row r="885" spans="1:51" s="5" customFormat="1" ht="13.6" customHeight="1" x14ac:dyDescent="0.3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  <c r="AC885" s="130"/>
      <c r="AD885" s="130"/>
      <c r="AE885" s="130"/>
      <c r="AF885" s="130"/>
      <c r="AG885" s="130"/>
      <c r="AH885" s="130"/>
      <c r="AI885" s="130"/>
      <c r="AJ885" s="130"/>
      <c r="AK885" s="130"/>
      <c r="AL885" s="130"/>
      <c r="AM885" s="130"/>
      <c r="AN885" s="130"/>
      <c r="AO885" s="130"/>
      <c r="AP885" s="130"/>
      <c r="AQ885" s="130"/>
      <c r="AR885" s="130"/>
      <c r="AS885" s="130"/>
      <c r="AT885" s="130"/>
      <c r="AU885" s="130"/>
      <c r="AV885" s="130"/>
      <c r="AW885" s="130"/>
      <c r="AX885" s="130"/>
      <c r="AY885" s="130"/>
    </row>
    <row r="886" spans="1:51" s="5" customFormat="1" ht="13.6" customHeight="1" x14ac:dyDescent="0.3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  <c r="AC886" s="130"/>
      <c r="AD886" s="130"/>
      <c r="AE886" s="130"/>
      <c r="AF886" s="130"/>
      <c r="AG886" s="130"/>
      <c r="AH886" s="130"/>
      <c r="AI886" s="130"/>
      <c r="AJ886" s="130"/>
      <c r="AK886" s="130"/>
      <c r="AL886" s="130"/>
      <c r="AM886" s="130"/>
      <c r="AN886" s="130"/>
      <c r="AO886" s="130"/>
      <c r="AP886" s="130"/>
      <c r="AQ886" s="130"/>
      <c r="AR886" s="130"/>
      <c r="AS886" s="130"/>
      <c r="AT886" s="130"/>
      <c r="AU886" s="130"/>
      <c r="AV886" s="130"/>
      <c r="AW886" s="130"/>
      <c r="AX886" s="130"/>
      <c r="AY886" s="130"/>
    </row>
    <row r="887" spans="1:51" s="5" customFormat="1" ht="13.6" customHeight="1" x14ac:dyDescent="0.3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  <c r="AC887" s="130"/>
      <c r="AD887" s="130"/>
      <c r="AE887" s="130"/>
      <c r="AF887" s="130"/>
      <c r="AG887" s="130"/>
      <c r="AH887" s="130"/>
      <c r="AI887" s="130"/>
      <c r="AJ887" s="130"/>
      <c r="AK887" s="130"/>
      <c r="AL887" s="130"/>
      <c r="AM887" s="130"/>
      <c r="AN887" s="130"/>
      <c r="AO887" s="130"/>
      <c r="AP887" s="130"/>
      <c r="AQ887" s="130"/>
      <c r="AR887" s="130"/>
      <c r="AS887" s="130"/>
      <c r="AT887" s="130"/>
      <c r="AU887" s="130"/>
      <c r="AV887" s="130"/>
      <c r="AW887" s="130"/>
      <c r="AX887" s="130"/>
      <c r="AY887" s="130"/>
    </row>
    <row r="888" spans="1:51" s="5" customFormat="1" ht="13.6" customHeight="1" x14ac:dyDescent="0.3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  <c r="AC888" s="130"/>
      <c r="AD888" s="130"/>
      <c r="AE888" s="130"/>
      <c r="AF888" s="130"/>
      <c r="AG888" s="130"/>
      <c r="AH888" s="130"/>
      <c r="AI888" s="130"/>
      <c r="AJ888" s="130"/>
      <c r="AK888" s="130"/>
      <c r="AL888" s="130"/>
      <c r="AM888" s="130"/>
      <c r="AN888" s="130"/>
      <c r="AO888" s="130"/>
      <c r="AP888" s="130"/>
      <c r="AQ888" s="130"/>
      <c r="AR888" s="130"/>
      <c r="AS888" s="130"/>
      <c r="AT888" s="130"/>
      <c r="AU888" s="130"/>
      <c r="AV888" s="130"/>
      <c r="AW888" s="130"/>
      <c r="AX888" s="130"/>
      <c r="AY888" s="130"/>
    </row>
    <row r="889" spans="1:51" s="5" customFormat="1" ht="13.6" customHeight="1" x14ac:dyDescent="0.3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  <c r="AC889" s="130"/>
      <c r="AD889" s="130"/>
      <c r="AE889" s="130"/>
      <c r="AF889" s="130"/>
      <c r="AG889" s="130"/>
      <c r="AH889" s="130"/>
      <c r="AI889" s="130"/>
      <c r="AJ889" s="130"/>
      <c r="AK889" s="130"/>
      <c r="AL889" s="130"/>
      <c r="AM889" s="130"/>
      <c r="AN889" s="130"/>
      <c r="AO889" s="130"/>
      <c r="AP889" s="130"/>
      <c r="AQ889" s="130"/>
      <c r="AR889" s="130"/>
      <c r="AS889" s="130"/>
      <c r="AT889" s="130"/>
      <c r="AU889" s="130"/>
      <c r="AV889" s="130"/>
      <c r="AW889" s="130"/>
      <c r="AX889" s="130"/>
      <c r="AY889" s="130"/>
    </row>
    <row r="890" spans="1:51" s="5" customFormat="1" ht="13.6" customHeight="1" x14ac:dyDescent="0.3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  <c r="AC890" s="130"/>
      <c r="AD890" s="130"/>
      <c r="AE890" s="130"/>
      <c r="AF890" s="130"/>
      <c r="AG890" s="130"/>
      <c r="AH890" s="130"/>
      <c r="AI890" s="130"/>
      <c r="AJ890" s="130"/>
      <c r="AK890" s="130"/>
      <c r="AL890" s="130"/>
      <c r="AM890" s="130"/>
      <c r="AN890" s="130"/>
      <c r="AO890" s="130"/>
      <c r="AP890" s="130"/>
      <c r="AQ890" s="130"/>
      <c r="AR890" s="130"/>
      <c r="AS890" s="130"/>
      <c r="AT890" s="130"/>
      <c r="AU890" s="130"/>
      <c r="AV890" s="130"/>
      <c r="AW890" s="130"/>
      <c r="AX890" s="130"/>
      <c r="AY890" s="130"/>
    </row>
    <row r="891" spans="1:51" s="5" customFormat="1" ht="13.6" customHeight="1" x14ac:dyDescent="0.3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  <c r="AC891" s="130"/>
      <c r="AD891" s="130"/>
      <c r="AE891" s="130"/>
      <c r="AF891" s="130"/>
      <c r="AG891" s="130"/>
      <c r="AH891" s="130"/>
      <c r="AI891" s="130"/>
      <c r="AJ891" s="130"/>
      <c r="AK891" s="130"/>
      <c r="AL891" s="130"/>
      <c r="AM891" s="130"/>
      <c r="AN891" s="130"/>
      <c r="AO891" s="130"/>
      <c r="AP891" s="130"/>
      <c r="AQ891" s="130"/>
      <c r="AR891" s="130"/>
      <c r="AS891" s="130"/>
      <c r="AT891" s="130"/>
      <c r="AU891" s="130"/>
      <c r="AV891" s="130"/>
      <c r="AW891" s="130"/>
      <c r="AX891" s="130"/>
      <c r="AY891" s="130"/>
    </row>
    <row r="892" spans="1:51" s="5" customFormat="1" ht="13.6" customHeight="1" x14ac:dyDescent="0.3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  <c r="AC892" s="130"/>
      <c r="AD892" s="130"/>
      <c r="AE892" s="130"/>
      <c r="AF892" s="130"/>
      <c r="AG892" s="130"/>
      <c r="AH892" s="130"/>
      <c r="AI892" s="130"/>
      <c r="AJ892" s="130"/>
      <c r="AK892" s="130"/>
      <c r="AL892" s="130"/>
      <c r="AM892" s="130"/>
      <c r="AN892" s="130"/>
      <c r="AO892" s="130"/>
      <c r="AP892" s="130"/>
      <c r="AQ892" s="130"/>
      <c r="AR892" s="130"/>
      <c r="AS892" s="130"/>
      <c r="AT892" s="130"/>
      <c r="AU892" s="130"/>
      <c r="AV892" s="130"/>
      <c r="AW892" s="130"/>
      <c r="AX892" s="130"/>
      <c r="AY892" s="130"/>
    </row>
    <row r="893" spans="1:51" s="5" customFormat="1" ht="13.6" customHeight="1" x14ac:dyDescent="0.3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  <c r="AC893" s="130"/>
      <c r="AD893" s="130"/>
      <c r="AE893" s="130"/>
      <c r="AF893" s="130"/>
      <c r="AG893" s="130"/>
      <c r="AH893" s="130"/>
      <c r="AI893" s="130"/>
      <c r="AJ893" s="130"/>
      <c r="AK893" s="130"/>
      <c r="AL893" s="130"/>
      <c r="AM893" s="130"/>
      <c r="AN893" s="130"/>
      <c r="AO893" s="130"/>
      <c r="AP893" s="130"/>
      <c r="AQ893" s="130"/>
      <c r="AR893" s="130"/>
      <c r="AS893" s="130"/>
      <c r="AT893" s="130"/>
      <c r="AU893" s="130"/>
      <c r="AV893" s="130"/>
      <c r="AW893" s="130"/>
      <c r="AX893" s="130"/>
      <c r="AY893" s="130"/>
    </row>
    <row r="894" spans="1:51" s="5" customFormat="1" ht="13.6" customHeight="1" x14ac:dyDescent="0.3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  <c r="AC894" s="130"/>
      <c r="AD894" s="130"/>
      <c r="AE894" s="130"/>
      <c r="AF894" s="130"/>
      <c r="AG894" s="130"/>
      <c r="AH894" s="130"/>
      <c r="AI894" s="130"/>
      <c r="AJ894" s="130"/>
      <c r="AK894" s="130"/>
      <c r="AL894" s="130"/>
      <c r="AM894" s="130"/>
      <c r="AN894" s="130"/>
      <c r="AO894" s="130"/>
      <c r="AP894" s="130"/>
      <c r="AQ894" s="130"/>
      <c r="AR894" s="130"/>
      <c r="AS894" s="130"/>
      <c r="AT894" s="130"/>
      <c r="AU894" s="130"/>
      <c r="AV894" s="130"/>
      <c r="AW894" s="130"/>
      <c r="AX894" s="130"/>
      <c r="AY894" s="130"/>
    </row>
    <row r="895" spans="1:51" s="5" customFormat="1" ht="13.6" customHeight="1" x14ac:dyDescent="0.3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  <c r="AC895" s="130"/>
      <c r="AD895" s="130"/>
      <c r="AE895" s="130"/>
      <c r="AF895" s="130"/>
      <c r="AG895" s="130"/>
      <c r="AH895" s="130"/>
      <c r="AI895" s="130"/>
      <c r="AJ895" s="130"/>
      <c r="AK895" s="130"/>
      <c r="AL895" s="130"/>
      <c r="AM895" s="130"/>
      <c r="AN895" s="130"/>
      <c r="AO895" s="130"/>
      <c r="AP895" s="130"/>
      <c r="AQ895" s="130"/>
      <c r="AR895" s="130"/>
      <c r="AS895" s="130"/>
      <c r="AT895" s="130"/>
      <c r="AU895" s="130"/>
      <c r="AV895" s="130"/>
      <c r="AW895" s="130"/>
      <c r="AX895" s="130"/>
      <c r="AY895" s="130"/>
    </row>
    <row r="896" spans="1:51" s="5" customFormat="1" ht="13.6" customHeight="1" x14ac:dyDescent="0.3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  <c r="AC896" s="130"/>
      <c r="AD896" s="130"/>
      <c r="AE896" s="130"/>
      <c r="AF896" s="130"/>
      <c r="AG896" s="130"/>
      <c r="AH896" s="130"/>
      <c r="AI896" s="130"/>
      <c r="AJ896" s="130"/>
      <c r="AK896" s="130"/>
      <c r="AL896" s="130"/>
      <c r="AM896" s="130"/>
      <c r="AN896" s="130"/>
      <c r="AO896" s="130"/>
      <c r="AP896" s="130"/>
      <c r="AQ896" s="130"/>
      <c r="AR896" s="130"/>
      <c r="AS896" s="130"/>
      <c r="AT896" s="130"/>
      <c r="AU896" s="130"/>
      <c r="AV896" s="130"/>
      <c r="AW896" s="130"/>
      <c r="AX896" s="130"/>
      <c r="AY896" s="130"/>
    </row>
    <row r="897" spans="1:51" s="5" customFormat="1" ht="13.6" customHeight="1" x14ac:dyDescent="0.3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  <c r="AC897" s="130"/>
      <c r="AD897" s="130"/>
      <c r="AE897" s="130"/>
      <c r="AF897" s="130"/>
      <c r="AG897" s="130"/>
      <c r="AH897" s="130"/>
      <c r="AI897" s="130"/>
      <c r="AJ897" s="130"/>
      <c r="AK897" s="130"/>
      <c r="AL897" s="130"/>
      <c r="AM897" s="130"/>
      <c r="AN897" s="130"/>
      <c r="AO897" s="130"/>
      <c r="AP897" s="130"/>
      <c r="AQ897" s="130"/>
      <c r="AR897" s="130"/>
      <c r="AS897" s="130"/>
      <c r="AT897" s="130"/>
      <c r="AU897" s="130"/>
      <c r="AV897" s="130"/>
      <c r="AW897" s="130"/>
      <c r="AX897" s="130"/>
      <c r="AY897" s="130"/>
    </row>
    <row r="898" spans="1:51" s="5" customFormat="1" ht="13.6" customHeight="1" x14ac:dyDescent="0.3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  <c r="AC898" s="130"/>
      <c r="AD898" s="130"/>
      <c r="AE898" s="130"/>
      <c r="AF898" s="130"/>
      <c r="AG898" s="130"/>
      <c r="AH898" s="130"/>
      <c r="AI898" s="130"/>
      <c r="AJ898" s="130"/>
      <c r="AK898" s="130"/>
      <c r="AL898" s="130"/>
      <c r="AM898" s="130"/>
      <c r="AN898" s="130"/>
      <c r="AO898" s="130"/>
      <c r="AP898" s="130"/>
      <c r="AQ898" s="130"/>
      <c r="AR898" s="130"/>
      <c r="AS898" s="130"/>
      <c r="AT898" s="130"/>
      <c r="AU898" s="130"/>
      <c r="AV898" s="130"/>
      <c r="AW898" s="130"/>
      <c r="AX898" s="130"/>
      <c r="AY898" s="130"/>
    </row>
    <row r="899" spans="1:51" s="5" customFormat="1" ht="13.6" customHeight="1" x14ac:dyDescent="0.3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  <c r="AC899" s="130"/>
      <c r="AD899" s="130"/>
      <c r="AE899" s="130"/>
      <c r="AF899" s="130"/>
      <c r="AG899" s="130"/>
      <c r="AH899" s="130"/>
      <c r="AI899" s="130"/>
      <c r="AJ899" s="130"/>
      <c r="AK899" s="130"/>
      <c r="AL899" s="130"/>
      <c r="AM899" s="130"/>
      <c r="AN899" s="130"/>
      <c r="AO899" s="130"/>
      <c r="AP899" s="130"/>
      <c r="AQ899" s="130"/>
      <c r="AR899" s="130"/>
      <c r="AS899" s="130"/>
      <c r="AT899" s="130"/>
      <c r="AU899" s="130"/>
      <c r="AV899" s="130"/>
      <c r="AW899" s="130"/>
      <c r="AX899" s="130"/>
      <c r="AY899" s="130"/>
    </row>
    <row r="900" spans="1:51" s="5" customFormat="1" ht="13.6" customHeight="1" x14ac:dyDescent="0.3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  <c r="AC900" s="130"/>
      <c r="AD900" s="130"/>
      <c r="AE900" s="130"/>
      <c r="AF900" s="130"/>
      <c r="AG900" s="130"/>
      <c r="AH900" s="130"/>
      <c r="AI900" s="130"/>
      <c r="AJ900" s="130"/>
      <c r="AK900" s="130"/>
      <c r="AL900" s="130"/>
      <c r="AM900" s="130"/>
      <c r="AN900" s="130"/>
      <c r="AO900" s="130"/>
      <c r="AP900" s="130"/>
      <c r="AQ900" s="130"/>
      <c r="AR900" s="130"/>
      <c r="AS900" s="130"/>
      <c r="AT900" s="130"/>
      <c r="AU900" s="130"/>
      <c r="AV900" s="130"/>
      <c r="AW900" s="130"/>
      <c r="AX900" s="130"/>
      <c r="AY900" s="130"/>
    </row>
    <row r="901" spans="1:51" s="5" customFormat="1" ht="13.6" customHeight="1" x14ac:dyDescent="0.3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  <c r="AC901" s="130"/>
      <c r="AD901" s="130"/>
      <c r="AE901" s="130"/>
      <c r="AF901" s="130"/>
      <c r="AG901" s="130"/>
      <c r="AH901" s="130"/>
      <c r="AI901" s="130"/>
      <c r="AJ901" s="130"/>
      <c r="AK901" s="130"/>
      <c r="AL901" s="130"/>
      <c r="AM901" s="130"/>
      <c r="AN901" s="130"/>
      <c r="AO901" s="130"/>
      <c r="AP901" s="130"/>
      <c r="AQ901" s="130"/>
      <c r="AR901" s="130"/>
      <c r="AS901" s="130"/>
      <c r="AT901" s="130"/>
      <c r="AU901" s="130"/>
      <c r="AV901" s="130"/>
      <c r="AW901" s="130"/>
      <c r="AX901" s="130"/>
      <c r="AY901" s="130"/>
    </row>
    <row r="902" spans="1:51" s="5" customFormat="1" ht="13.6" customHeight="1" x14ac:dyDescent="0.3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  <c r="AC902" s="130"/>
      <c r="AD902" s="130"/>
      <c r="AE902" s="130"/>
      <c r="AF902" s="130"/>
      <c r="AG902" s="130"/>
      <c r="AH902" s="130"/>
      <c r="AI902" s="130"/>
      <c r="AJ902" s="130"/>
      <c r="AK902" s="130"/>
      <c r="AL902" s="130"/>
      <c r="AM902" s="130"/>
      <c r="AN902" s="130"/>
      <c r="AO902" s="130"/>
      <c r="AP902" s="130"/>
      <c r="AQ902" s="130"/>
      <c r="AR902" s="130"/>
      <c r="AS902" s="130"/>
      <c r="AT902" s="130"/>
      <c r="AU902" s="130"/>
      <c r="AV902" s="130"/>
      <c r="AW902" s="130"/>
      <c r="AX902" s="130"/>
      <c r="AY902" s="130"/>
    </row>
    <row r="903" spans="1:51" s="5" customFormat="1" ht="13.6" customHeight="1" x14ac:dyDescent="0.3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  <c r="AC903" s="130"/>
      <c r="AD903" s="130"/>
      <c r="AE903" s="130"/>
      <c r="AF903" s="130"/>
      <c r="AG903" s="130"/>
      <c r="AH903" s="130"/>
      <c r="AI903" s="130"/>
      <c r="AJ903" s="130"/>
      <c r="AK903" s="130"/>
      <c r="AL903" s="130"/>
      <c r="AM903" s="130"/>
      <c r="AN903" s="130"/>
      <c r="AO903" s="130"/>
      <c r="AP903" s="130"/>
      <c r="AQ903" s="130"/>
      <c r="AR903" s="130"/>
      <c r="AS903" s="130"/>
      <c r="AT903" s="130"/>
      <c r="AU903" s="130"/>
      <c r="AV903" s="130"/>
      <c r="AW903" s="130"/>
      <c r="AX903" s="130"/>
      <c r="AY903" s="130"/>
    </row>
    <row r="904" spans="1:51" s="5" customFormat="1" ht="13.6" customHeight="1" x14ac:dyDescent="0.3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  <c r="AC904" s="130"/>
      <c r="AD904" s="130"/>
      <c r="AE904" s="130"/>
      <c r="AF904" s="130"/>
      <c r="AG904" s="130"/>
      <c r="AH904" s="130"/>
      <c r="AI904" s="130"/>
      <c r="AJ904" s="130"/>
      <c r="AK904" s="130"/>
      <c r="AL904" s="130"/>
      <c r="AM904" s="130"/>
      <c r="AN904" s="130"/>
      <c r="AO904" s="130"/>
      <c r="AP904" s="130"/>
      <c r="AQ904" s="130"/>
      <c r="AR904" s="130"/>
      <c r="AS904" s="130"/>
      <c r="AT904" s="130"/>
      <c r="AU904" s="130"/>
      <c r="AV904" s="130"/>
      <c r="AW904" s="130"/>
      <c r="AX904" s="130"/>
      <c r="AY904" s="130"/>
    </row>
    <row r="905" spans="1:51" s="5" customFormat="1" ht="13.6" customHeight="1" x14ac:dyDescent="0.3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  <c r="AC905" s="130"/>
      <c r="AD905" s="130"/>
      <c r="AE905" s="130"/>
      <c r="AF905" s="130"/>
      <c r="AG905" s="130"/>
      <c r="AH905" s="130"/>
      <c r="AI905" s="130"/>
      <c r="AJ905" s="130"/>
      <c r="AK905" s="130"/>
      <c r="AL905" s="130"/>
      <c r="AM905" s="130"/>
      <c r="AN905" s="130"/>
      <c r="AO905" s="130"/>
      <c r="AP905" s="130"/>
      <c r="AQ905" s="130"/>
      <c r="AR905" s="130"/>
      <c r="AS905" s="130"/>
      <c r="AT905" s="130"/>
      <c r="AU905" s="130"/>
      <c r="AV905" s="130"/>
      <c r="AW905" s="130"/>
      <c r="AX905" s="130"/>
      <c r="AY905" s="130"/>
    </row>
    <row r="906" spans="1:51" s="5" customFormat="1" ht="13.6" customHeight="1" x14ac:dyDescent="0.3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  <c r="AC906" s="130"/>
      <c r="AD906" s="130"/>
      <c r="AE906" s="130"/>
      <c r="AF906" s="130"/>
      <c r="AG906" s="130"/>
      <c r="AH906" s="130"/>
      <c r="AI906" s="130"/>
      <c r="AJ906" s="130"/>
      <c r="AK906" s="130"/>
      <c r="AL906" s="130"/>
      <c r="AM906" s="130"/>
      <c r="AN906" s="130"/>
      <c r="AO906" s="130"/>
      <c r="AP906" s="130"/>
      <c r="AQ906" s="130"/>
      <c r="AR906" s="130"/>
      <c r="AS906" s="130"/>
      <c r="AT906" s="130"/>
      <c r="AU906" s="130"/>
      <c r="AV906" s="130"/>
      <c r="AW906" s="130"/>
      <c r="AX906" s="130"/>
      <c r="AY906" s="130"/>
    </row>
    <row r="907" spans="1:51" s="5" customFormat="1" ht="13.6" customHeight="1" x14ac:dyDescent="0.3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  <c r="AC907" s="130"/>
      <c r="AD907" s="130"/>
      <c r="AE907" s="130"/>
      <c r="AF907" s="130"/>
      <c r="AG907" s="130"/>
      <c r="AH907" s="130"/>
      <c r="AI907" s="130"/>
      <c r="AJ907" s="130"/>
      <c r="AK907" s="130"/>
      <c r="AL907" s="130"/>
      <c r="AM907" s="130"/>
      <c r="AN907" s="130"/>
      <c r="AO907" s="130"/>
      <c r="AP907" s="130"/>
      <c r="AQ907" s="130"/>
      <c r="AR907" s="130"/>
      <c r="AS907" s="130"/>
      <c r="AT907" s="130"/>
      <c r="AU907" s="130"/>
      <c r="AV907" s="130"/>
      <c r="AW907" s="130"/>
      <c r="AX907" s="130"/>
      <c r="AY907" s="130"/>
    </row>
    <row r="908" spans="1:51" s="5" customFormat="1" ht="13.6" customHeight="1" x14ac:dyDescent="0.3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  <c r="AC908" s="130"/>
      <c r="AD908" s="130"/>
      <c r="AE908" s="130"/>
      <c r="AF908" s="130"/>
      <c r="AG908" s="130"/>
      <c r="AH908" s="130"/>
      <c r="AI908" s="130"/>
      <c r="AJ908" s="130"/>
      <c r="AK908" s="130"/>
      <c r="AL908" s="130"/>
      <c r="AM908" s="130"/>
      <c r="AN908" s="130"/>
      <c r="AO908" s="130"/>
      <c r="AP908" s="130"/>
      <c r="AQ908" s="130"/>
      <c r="AR908" s="130"/>
      <c r="AS908" s="130"/>
      <c r="AT908" s="130"/>
      <c r="AU908" s="130"/>
      <c r="AV908" s="130"/>
      <c r="AW908" s="130"/>
      <c r="AX908" s="130"/>
      <c r="AY908" s="130"/>
    </row>
    <row r="909" spans="1:51" s="5" customFormat="1" ht="13.6" customHeight="1" x14ac:dyDescent="0.3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  <c r="AC909" s="130"/>
      <c r="AD909" s="130"/>
      <c r="AE909" s="130"/>
      <c r="AF909" s="130"/>
      <c r="AG909" s="130"/>
      <c r="AH909" s="130"/>
      <c r="AI909" s="130"/>
      <c r="AJ909" s="130"/>
      <c r="AK909" s="130"/>
      <c r="AL909" s="130"/>
      <c r="AM909" s="130"/>
      <c r="AN909" s="130"/>
      <c r="AO909" s="130"/>
      <c r="AP909" s="130"/>
      <c r="AQ909" s="130"/>
      <c r="AR909" s="130"/>
      <c r="AS909" s="130"/>
      <c r="AT909" s="130"/>
      <c r="AU909" s="130"/>
      <c r="AV909" s="130"/>
      <c r="AW909" s="130"/>
      <c r="AX909" s="130"/>
      <c r="AY909" s="130"/>
    </row>
    <row r="910" spans="1:51" s="5" customFormat="1" ht="13.6" customHeight="1" x14ac:dyDescent="0.3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  <c r="AC910" s="130"/>
      <c r="AD910" s="130"/>
      <c r="AE910" s="130"/>
      <c r="AF910" s="130"/>
      <c r="AG910" s="130"/>
      <c r="AH910" s="130"/>
      <c r="AI910" s="130"/>
      <c r="AJ910" s="130"/>
      <c r="AK910" s="130"/>
      <c r="AL910" s="130"/>
      <c r="AM910" s="130"/>
      <c r="AN910" s="130"/>
      <c r="AO910" s="130"/>
      <c r="AP910" s="130"/>
      <c r="AQ910" s="130"/>
      <c r="AR910" s="130"/>
      <c r="AS910" s="130"/>
      <c r="AT910" s="130"/>
      <c r="AU910" s="130"/>
      <c r="AV910" s="130"/>
      <c r="AW910" s="130"/>
      <c r="AX910" s="130"/>
      <c r="AY910" s="130"/>
    </row>
    <row r="911" spans="1:51" s="5" customFormat="1" ht="13.6" customHeight="1" x14ac:dyDescent="0.3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  <c r="AC911" s="130"/>
      <c r="AD911" s="130"/>
      <c r="AE911" s="130"/>
      <c r="AF911" s="130"/>
      <c r="AG911" s="130"/>
      <c r="AH911" s="130"/>
      <c r="AI911" s="130"/>
      <c r="AJ911" s="130"/>
      <c r="AK911" s="130"/>
      <c r="AL911" s="130"/>
      <c r="AM911" s="130"/>
      <c r="AN911" s="130"/>
      <c r="AO911" s="130"/>
      <c r="AP911" s="130"/>
      <c r="AQ911" s="130"/>
      <c r="AR911" s="130"/>
      <c r="AS911" s="130"/>
      <c r="AT911" s="130"/>
      <c r="AU911" s="130"/>
      <c r="AV911" s="130"/>
      <c r="AW911" s="130"/>
      <c r="AX911" s="130"/>
      <c r="AY911" s="130"/>
    </row>
    <row r="912" spans="1:51" s="5" customFormat="1" ht="13.6" customHeight="1" x14ac:dyDescent="0.3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  <c r="AC912" s="130"/>
      <c r="AD912" s="130"/>
      <c r="AE912" s="130"/>
      <c r="AF912" s="130"/>
      <c r="AG912" s="130"/>
      <c r="AH912" s="130"/>
      <c r="AI912" s="130"/>
      <c r="AJ912" s="130"/>
      <c r="AK912" s="130"/>
      <c r="AL912" s="130"/>
      <c r="AM912" s="130"/>
      <c r="AN912" s="130"/>
      <c r="AO912" s="130"/>
      <c r="AP912" s="130"/>
      <c r="AQ912" s="130"/>
      <c r="AR912" s="130"/>
      <c r="AS912" s="130"/>
      <c r="AT912" s="130"/>
      <c r="AU912" s="130"/>
      <c r="AV912" s="130"/>
      <c r="AW912" s="130"/>
      <c r="AX912" s="130"/>
      <c r="AY912" s="130"/>
    </row>
    <row r="913" spans="1:51" s="5" customFormat="1" ht="13.6" customHeight="1" x14ac:dyDescent="0.3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  <c r="AC913" s="130"/>
      <c r="AD913" s="130"/>
      <c r="AE913" s="130"/>
      <c r="AF913" s="130"/>
      <c r="AG913" s="130"/>
      <c r="AH913" s="130"/>
      <c r="AI913" s="130"/>
      <c r="AJ913" s="130"/>
      <c r="AK913" s="130"/>
      <c r="AL913" s="130"/>
      <c r="AM913" s="130"/>
      <c r="AN913" s="130"/>
      <c r="AO913" s="130"/>
      <c r="AP913" s="130"/>
      <c r="AQ913" s="130"/>
      <c r="AR913" s="130"/>
      <c r="AS913" s="130"/>
      <c r="AT913" s="130"/>
      <c r="AU913" s="130"/>
      <c r="AV913" s="130"/>
      <c r="AW913" s="130"/>
      <c r="AX913" s="130"/>
      <c r="AY913" s="130"/>
    </row>
    <row r="914" spans="1:51" s="5" customFormat="1" ht="13.6" customHeight="1" x14ac:dyDescent="0.3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  <c r="AC914" s="130"/>
      <c r="AD914" s="130"/>
      <c r="AE914" s="130"/>
      <c r="AF914" s="130"/>
      <c r="AG914" s="130"/>
      <c r="AH914" s="130"/>
      <c r="AI914" s="130"/>
      <c r="AJ914" s="130"/>
      <c r="AK914" s="130"/>
      <c r="AL914" s="130"/>
      <c r="AM914" s="130"/>
      <c r="AN914" s="130"/>
      <c r="AO914" s="130"/>
      <c r="AP914" s="130"/>
      <c r="AQ914" s="130"/>
      <c r="AR914" s="130"/>
      <c r="AS914" s="130"/>
      <c r="AT914" s="130"/>
      <c r="AU914" s="130"/>
      <c r="AV914" s="130"/>
      <c r="AW914" s="130"/>
      <c r="AX914" s="130"/>
      <c r="AY914" s="130"/>
    </row>
    <row r="915" spans="1:51" s="5" customFormat="1" ht="13.6" customHeight="1" x14ac:dyDescent="0.3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  <c r="AC915" s="130"/>
      <c r="AD915" s="130"/>
      <c r="AE915" s="130"/>
      <c r="AF915" s="130"/>
      <c r="AG915" s="130"/>
      <c r="AH915" s="130"/>
      <c r="AI915" s="130"/>
      <c r="AJ915" s="130"/>
      <c r="AK915" s="130"/>
      <c r="AL915" s="130"/>
      <c r="AM915" s="130"/>
      <c r="AN915" s="130"/>
      <c r="AO915" s="130"/>
      <c r="AP915" s="130"/>
      <c r="AQ915" s="130"/>
      <c r="AR915" s="130"/>
      <c r="AS915" s="130"/>
      <c r="AT915" s="130"/>
      <c r="AU915" s="130"/>
      <c r="AV915" s="130"/>
      <c r="AW915" s="130"/>
      <c r="AX915" s="130"/>
      <c r="AY915" s="130"/>
    </row>
    <row r="916" spans="1:51" s="5" customFormat="1" ht="13.6" customHeight="1" x14ac:dyDescent="0.3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  <c r="AC916" s="130"/>
      <c r="AD916" s="130"/>
      <c r="AE916" s="130"/>
      <c r="AF916" s="130"/>
      <c r="AG916" s="130"/>
      <c r="AH916" s="130"/>
      <c r="AI916" s="130"/>
      <c r="AJ916" s="130"/>
      <c r="AK916" s="130"/>
      <c r="AL916" s="130"/>
      <c r="AM916" s="130"/>
      <c r="AN916" s="130"/>
      <c r="AO916" s="130"/>
      <c r="AP916" s="130"/>
      <c r="AQ916" s="130"/>
      <c r="AR916" s="130"/>
      <c r="AS916" s="130"/>
      <c r="AT916" s="130"/>
      <c r="AU916" s="130"/>
      <c r="AV916" s="130"/>
      <c r="AW916" s="130"/>
      <c r="AX916" s="130"/>
      <c r="AY916" s="130"/>
    </row>
    <row r="917" spans="1:51" s="5" customFormat="1" ht="13.6" customHeight="1" x14ac:dyDescent="0.3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  <c r="AC917" s="130"/>
      <c r="AD917" s="130"/>
      <c r="AE917" s="130"/>
      <c r="AF917" s="130"/>
      <c r="AG917" s="130"/>
      <c r="AH917" s="130"/>
      <c r="AI917" s="130"/>
      <c r="AJ917" s="130"/>
      <c r="AK917" s="130"/>
      <c r="AL917" s="130"/>
      <c r="AM917" s="130"/>
      <c r="AN917" s="130"/>
      <c r="AO917" s="130"/>
      <c r="AP917" s="130"/>
      <c r="AQ917" s="130"/>
      <c r="AR917" s="130"/>
      <c r="AS917" s="130"/>
      <c r="AT917" s="130"/>
      <c r="AU917" s="130"/>
      <c r="AV917" s="130"/>
      <c r="AW917" s="130"/>
      <c r="AX917" s="130"/>
      <c r="AY917" s="130"/>
    </row>
    <row r="918" spans="1:51" s="5" customFormat="1" ht="13.6" customHeight="1" x14ac:dyDescent="0.3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  <c r="AC918" s="130"/>
      <c r="AD918" s="130"/>
      <c r="AE918" s="130"/>
      <c r="AF918" s="130"/>
      <c r="AG918" s="130"/>
      <c r="AH918" s="130"/>
      <c r="AI918" s="130"/>
      <c r="AJ918" s="130"/>
      <c r="AK918" s="130"/>
      <c r="AL918" s="130"/>
      <c r="AM918" s="130"/>
      <c r="AN918" s="130"/>
      <c r="AO918" s="130"/>
      <c r="AP918" s="130"/>
      <c r="AQ918" s="130"/>
      <c r="AR918" s="130"/>
      <c r="AS918" s="130"/>
      <c r="AT918" s="130"/>
      <c r="AU918" s="130"/>
      <c r="AV918" s="130"/>
      <c r="AW918" s="130"/>
      <c r="AX918" s="130"/>
      <c r="AY918" s="130"/>
    </row>
    <row r="919" spans="1:51" s="5" customFormat="1" ht="13.6" customHeight="1" x14ac:dyDescent="0.3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  <c r="AC919" s="130"/>
      <c r="AD919" s="130"/>
      <c r="AE919" s="130"/>
      <c r="AF919" s="130"/>
      <c r="AG919" s="130"/>
      <c r="AH919" s="130"/>
      <c r="AI919" s="130"/>
      <c r="AJ919" s="130"/>
      <c r="AK919" s="130"/>
      <c r="AL919" s="130"/>
      <c r="AM919" s="130"/>
      <c r="AN919" s="130"/>
      <c r="AO919" s="130"/>
      <c r="AP919" s="130"/>
      <c r="AQ919" s="130"/>
      <c r="AR919" s="130"/>
      <c r="AS919" s="130"/>
      <c r="AT919" s="130"/>
      <c r="AU919" s="130"/>
      <c r="AV919" s="130"/>
      <c r="AW919" s="130"/>
      <c r="AX919" s="130"/>
      <c r="AY919" s="130"/>
    </row>
    <row r="920" spans="1:51" s="5" customFormat="1" ht="13.6" customHeight="1" x14ac:dyDescent="0.3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  <c r="AC920" s="130"/>
      <c r="AD920" s="130"/>
      <c r="AE920" s="130"/>
      <c r="AF920" s="130"/>
      <c r="AG920" s="130"/>
      <c r="AH920" s="130"/>
      <c r="AI920" s="130"/>
      <c r="AJ920" s="130"/>
      <c r="AK920" s="130"/>
      <c r="AL920" s="130"/>
      <c r="AM920" s="130"/>
      <c r="AN920" s="130"/>
      <c r="AO920" s="130"/>
      <c r="AP920" s="130"/>
      <c r="AQ920" s="130"/>
      <c r="AR920" s="130"/>
      <c r="AS920" s="130"/>
      <c r="AT920" s="130"/>
      <c r="AU920" s="130"/>
      <c r="AV920" s="130"/>
      <c r="AW920" s="130"/>
      <c r="AX920" s="130"/>
      <c r="AY920" s="130"/>
    </row>
    <row r="921" spans="1:51" s="5" customFormat="1" ht="13.6" customHeight="1" x14ac:dyDescent="0.3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  <c r="AC921" s="130"/>
      <c r="AD921" s="130"/>
      <c r="AE921" s="130"/>
      <c r="AF921" s="130"/>
      <c r="AG921" s="130"/>
      <c r="AH921" s="130"/>
      <c r="AI921" s="130"/>
      <c r="AJ921" s="130"/>
      <c r="AK921" s="130"/>
      <c r="AL921" s="130"/>
      <c r="AM921" s="130"/>
      <c r="AN921" s="130"/>
      <c r="AO921" s="130"/>
      <c r="AP921" s="130"/>
      <c r="AQ921" s="130"/>
      <c r="AR921" s="130"/>
      <c r="AS921" s="130"/>
      <c r="AT921" s="130"/>
      <c r="AU921" s="130"/>
      <c r="AV921" s="130"/>
      <c r="AW921" s="130"/>
      <c r="AX921" s="130"/>
      <c r="AY921" s="130"/>
    </row>
    <row r="922" spans="1:51" s="5" customFormat="1" ht="13.6" customHeight="1" x14ac:dyDescent="0.3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  <c r="AC922" s="130"/>
      <c r="AD922" s="130"/>
      <c r="AE922" s="130"/>
      <c r="AF922" s="130"/>
      <c r="AG922" s="130"/>
      <c r="AH922" s="130"/>
      <c r="AI922" s="130"/>
      <c r="AJ922" s="130"/>
      <c r="AK922" s="130"/>
      <c r="AL922" s="130"/>
      <c r="AM922" s="130"/>
      <c r="AN922" s="130"/>
      <c r="AO922" s="130"/>
      <c r="AP922" s="130"/>
      <c r="AQ922" s="130"/>
      <c r="AR922" s="130"/>
      <c r="AS922" s="130"/>
      <c r="AT922" s="130"/>
      <c r="AU922" s="130"/>
      <c r="AV922" s="130"/>
      <c r="AW922" s="130"/>
      <c r="AX922" s="130"/>
      <c r="AY922" s="130"/>
    </row>
    <row r="923" spans="1:51" s="5" customFormat="1" ht="13.6" customHeight="1" x14ac:dyDescent="0.3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  <c r="AC923" s="130"/>
      <c r="AD923" s="130"/>
      <c r="AE923" s="130"/>
      <c r="AF923" s="130"/>
      <c r="AG923" s="130"/>
      <c r="AH923" s="130"/>
      <c r="AI923" s="130"/>
      <c r="AJ923" s="130"/>
      <c r="AK923" s="130"/>
      <c r="AL923" s="130"/>
      <c r="AM923" s="130"/>
      <c r="AN923" s="130"/>
      <c r="AO923" s="130"/>
      <c r="AP923" s="130"/>
      <c r="AQ923" s="130"/>
      <c r="AR923" s="130"/>
      <c r="AS923" s="130"/>
      <c r="AT923" s="130"/>
      <c r="AU923" s="130"/>
      <c r="AV923" s="130"/>
      <c r="AW923" s="130"/>
      <c r="AX923" s="130"/>
      <c r="AY923" s="130"/>
    </row>
    <row r="924" spans="1:51" s="5" customFormat="1" ht="13.6" customHeight="1" x14ac:dyDescent="0.3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  <c r="AC924" s="130"/>
      <c r="AD924" s="130"/>
      <c r="AE924" s="130"/>
      <c r="AF924" s="130"/>
      <c r="AG924" s="130"/>
      <c r="AH924" s="130"/>
      <c r="AI924" s="130"/>
      <c r="AJ924" s="130"/>
      <c r="AK924" s="130"/>
      <c r="AL924" s="130"/>
      <c r="AM924" s="130"/>
      <c r="AN924" s="130"/>
      <c r="AO924" s="130"/>
      <c r="AP924" s="130"/>
      <c r="AQ924" s="130"/>
      <c r="AR924" s="130"/>
      <c r="AS924" s="130"/>
      <c r="AT924" s="130"/>
      <c r="AU924" s="130"/>
      <c r="AV924" s="130"/>
      <c r="AW924" s="130"/>
      <c r="AX924" s="130"/>
      <c r="AY924" s="130"/>
    </row>
    <row r="925" spans="1:51" s="5" customFormat="1" ht="13.6" customHeight="1" x14ac:dyDescent="0.3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  <c r="AC925" s="130"/>
      <c r="AD925" s="130"/>
      <c r="AE925" s="130"/>
      <c r="AF925" s="130"/>
      <c r="AG925" s="130"/>
      <c r="AH925" s="130"/>
      <c r="AI925" s="130"/>
      <c r="AJ925" s="130"/>
      <c r="AK925" s="130"/>
      <c r="AL925" s="130"/>
      <c r="AM925" s="130"/>
      <c r="AN925" s="130"/>
      <c r="AO925" s="130"/>
      <c r="AP925" s="130"/>
      <c r="AQ925" s="130"/>
      <c r="AR925" s="130"/>
      <c r="AS925" s="130"/>
      <c r="AT925" s="130"/>
      <c r="AU925" s="130"/>
      <c r="AV925" s="130"/>
      <c r="AW925" s="130"/>
      <c r="AX925" s="130"/>
      <c r="AY925" s="130"/>
    </row>
    <row r="926" spans="1:51" s="5" customFormat="1" ht="13.6" customHeight="1" x14ac:dyDescent="0.3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  <c r="AC926" s="130"/>
      <c r="AD926" s="130"/>
      <c r="AE926" s="130"/>
      <c r="AF926" s="130"/>
      <c r="AG926" s="130"/>
      <c r="AH926" s="130"/>
      <c r="AI926" s="130"/>
      <c r="AJ926" s="130"/>
      <c r="AK926" s="130"/>
      <c r="AL926" s="130"/>
      <c r="AM926" s="130"/>
      <c r="AN926" s="130"/>
      <c r="AO926" s="130"/>
      <c r="AP926" s="130"/>
      <c r="AQ926" s="130"/>
      <c r="AR926" s="130"/>
      <c r="AS926" s="130"/>
      <c r="AT926" s="130"/>
      <c r="AU926" s="130"/>
      <c r="AV926" s="130"/>
      <c r="AW926" s="130"/>
      <c r="AX926" s="130"/>
      <c r="AY926" s="130"/>
    </row>
    <row r="927" spans="1:51" s="5" customFormat="1" ht="13.6" customHeight="1" x14ac:dyDescent="0.3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  <c r="AC927" s="130"/>
      <c r="AD927" s="130"/>
      <c r="AE927" s="130"/>
      <c r="AF927" s="130"/>
      <c r="AG927" s="130"/>
      <c r="AH927" s="130"/>
      <c r="AI927" s="130"/>
      <c r="AJ927" s="130"/>
      <c r="AK927" s="130"/>
      <c r="AL927" s="130"/>
      <c r="AM927" s="130"/>
      <c r="AN927" s="130"/>
      <c r="AO927" s="130"/>
      <c r="AP927" s="130"/>
      <c r="AQ927" s="130"/>
      <c r="AR927" s="130"/>
      <c r="AS927" s="130"/>
      <c r="AT927" s="130"/>
      <c r="AU927" s="130"/>
      <c r="AV927" s="130"/>
      <c r="AW927" s="130"/>
      <c r="AX927" s="130"/>
      <c r="AY927" s="130"/>
    </row>
    <row r="928" spans="1:51" s="5" customFormat="1" ht="13.6" customHeight="1" x14ac:dyDescent="0.3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  <c r="AC928" s="130"/>
      <c r="AD928" s="130"/>
      <c r="AE928" s="130"/>
      <c r="AF928" s="130"/>
      <c r="AG928" s="130"/>
      <c r="AH928" s="130"/>
      <c r="AI928" s="130"/>
      <c r="AJ928" s="130"/>
      <c r="AK928" s="130"/>
      <c r="AL928" s="130"/>
      <c r="AM928" s="130"/>
      <c r="AN928" s="130"/>
      <c r="AO928" s="130"/>
      <c r="AP928" s="130"/>
      <c r="AQ928" s="130"/>
      <c r="AR928" s="130"/>
      <c r="AS928" s="130"/>
      <c r="AT928" s="130"/>
      <c r="AU928" s="130"/>
      <c r="AV928" s="130"/>
      <c r="AW928" s="130"/>
      <c r="AX928" s="130"/>
      <c r="AY928" s="130"/>
    </row>
    <row r="929" spans="1:51" s="5" customFormat="1" ht="13.6" customHeight="1" x14ac:dyDescent="0.3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  <c r="AC929" s="130"/>
      <c r="AD929" s="130"/>
      <c r="AE929" s="130"/>
      <c r="AF929" s="130"/>
      <c r="AG929" s="130"/>
      <c r="AH929" s="130"/>
      <c r="AI929" s="130"/>
      <c r="AJ929" s="130"/>
      <c r="AK929" s="130"/>
      <c r="AL929" s="130"/>
      <c r="AM929" s="130"/>
      <c r="AN929" s="130"/>
      <c r="AO929" s="130"/>
      <c r="AP929" s="130"/>
      <c r="AQ929" s="130"/>
      <c r="AR929" s="130"/>
      <c r="AS929" s="130"/>
      <c r="AT929" s="130"/>
      <c r="AU929" s="130"/>
      <c r="AV929" s="130"/>
      <c r="AW929" s="130"/>
      <c r="AX929" s="130"/>
      <c r="AY929" s="130"/>
    </row>
    <row r="930" spans="1:51" s="5" customFormat="1" ht="13.6" customHeight="1" x14ac:dyDescent="0.3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  <c r="AC930" s="130"/>
      <c r="AD930" s="130"/>
      <c r="AE930" s="130"/>
      <c r="AF930" s="130"/>
      <c r="AG930" s="130"/>
      <c r="AH930" s="130"/>
      <c r="AI930" s="130"/>
      <c r="AJ930" s="130"/>
      <c r="AK930" s="130"/>
      <c r="AL930" s="130"/>
      <c r="AM930" s="130"/>
      <c r="AN930" s="130"/>
      <c r="AO930" s="130"/>
      <c r="AP930" s="130"/>
      <c r="AQ930" s="130"/>
      <c r="AR930" s="130"/>
      <c r="AS930" s="130"/>
      <c r="AT930" s="130"/>
      <c r="AU930" s="130"/>
      <c r="AV930" s="130"/>
      <c r="AW930" s="130"/>
      <c r="AX930" s="130"/>
      <c r="AY930" s="130"/>
    </row>
    <row r="931" spans="1:51" s="5" customFormat="1" ht="13.6" customHeight="1" x14ac:dyDescent="0.3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  <c r="AB931" s="130"/>
      <c r="AC931" s="130"/>
      <c r="AD931" s="130"/>
      <c r="AE931" s="130"/>
      <c r="AF931" s="130"/>
      <c r="AG931" s="130"/>
      <c r="AH931" s="130"/>
      <c r="AI931" s="130"/>
      <c r="AJ931" s="130"/>
      <c r="AK931" s="130"/>
      <c r="AL931" s="130"/>
      <c r="AM931" s="130"/>
      <c r="AN931" s="130"/>
      <c r="AO931" s="130"/>
      <c r="AP931" s="130"/>
      <c r="AQ931" s="130"/>
      <c r="AR931" s="130"/>
      <c r="AS931" s="130"/>
      <c r="AT931" s="130"/>
      <c r="AU931" s="130"/>
      <c r="AV931" s="130"/>
      <c r="AW931" s="130"/>
      <c r="AX931" s="130"/>
      <c r="AY931" s="130"/>
    </row>
    <row r="932" spans="1:51" s="5" customFormat="1" ht="13.6" customHeight="1" x14ac:dyDescent="0.3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  <c r="AB932" s="130"/>
      <c r="AC932" s="130"/>
      <c r="AD932" s="130"/>
      <c r="AE932" s="130"/>
      <c r="AF932" s="130"/>
      <c r="AG932" s="130"/>
      <c r="AH932" s="130"/>
      <c r="AI932" s="130"/>
      <c r="AJ932" s="130"/>
      <c r="AK932" s="130"/>
      <c r="AL932" s="130"/>
      <c r="AM932" s="130"/>
      <c r="AN932" s="130"/>
      <c r="AO932" s="130"/>
      <c r="AP932" s="130"/>
      <c r="AQ932" s="130"/>
      <c r="AR932" s="130"/>
      <c r="AS932" s="130"/>
      <c r="AT932" s="130"/>
      <c r="AU932" s="130"/>
      <c r="AV932" s="130"/>
      <c r="AW932" s="130"/>
      <c r="AX932" s="130"/>
      <c r="AY932" s="130"/>
    </row>
    <row r="933" spans="1:51" s="5" customFormat="1" ht="13.6" customHeight="1" x14ac:dyDescent="0.3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  <c r="AB933" s="130"/>
      <c r="AC933" s="130"/>
      <c r="AD933" s="130"/>
      <c r="AE933" s="130"/>
      <c r="AF933" s="130"/>
      <c r="AG933" s="130"/>
      <c r="AH933" s="130"/>
      <c r="AI933" s="130"/>
      <c r="AJ933" s="130"/>
      <c r="AK933" s="130"/>
      <c r="AL933" s="130"/>
      <c r="AM933" s="130"/>
      <c r="AN933" s="130"/>
      <c r="AO933" s="130"/>
      <c r="AP933" s="130"/>
      <c r="AQ933" s="130"/>
      <c r="AR933" s="130"/>
      <c r="AS933" s="130"/>
      <c r="AT933" s="130"/>
      <c r="AU933" s="130"/>
      <c r="AV933" s="130"/>
      <c r="AW933" s="130"/>
      <c r="AX933" s="130"/>
      <c r="AY933" s="130"/>
    </row>
    <row r="934" spans="1:51" s="5" customFormat="1" ht="13.6" customHeight="1" x14ac:dyDescent="0.3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  <c r="AB934" s="130"/>
      <c r="AC934" s="130"/>
      <c r="AD934" s="130"/>
      <c r="AE934" s="130"/>
      <c r="AF934" s="130"/>
      <c r="AG934" s="130"/>
      <c r="AH934" s="130"/>
      <c r="AI934" s="130"/>
      <c r="AJ934" s="130"/>
      <c r="AK934" s="130"/>
      <c r="AL934" s="130"/>
      <c r="AM934" s="130"/>
      <c r="AN934" s="130"/>
      <c r="AO934" s="130"/>
      <c r="AP934" s="130"/>
      <c r="AQ934" s="130"/>
      <c r="AR934" s="130"/>
      <c r="AS934" s="130"/>
      <c r="AT934" s="130"/>
      <c r="AU934" s="130"/>
      <c r="AV934" s="130"/>
      <c r="AW934" s="130"/>
      <c r="AX934" s="130"/>
      <c r="AY934" s="130"/>
    </row>
    <row r="935" spans="1:51" s="5" customFormat="1" ht="13.6" customHeight="1" x14ac:dyDescent="0.3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  <c r="AB935" s="130"/>
      <c r="AC935" s="130"/>
      <c r="AD935" s="130"/>
      <c r="AE935" s="130"/>
      <c r="AF935" s="130"/>
      <c r="AG935" s="130"/>
      <c r="AH935" s="130"/>
      <c r="AI935" s="130"/>
      <c r="AJ935" s="130"/>
      <c r="AK935" s="130"/>
      <c r="AL935" s="130"/>
      <c r="AM935" s="130"/>
      <c r="AN935" s="130"/>
      <c r="AO935" s="130"/>
      <c r="AP935" s="130"/>
      <c r="AQ935" s="130"/>
      <c r="AR935" s="130"/>
      <c r="AS935" s="130"/>
      <c r="AT935" s="130"/>
      <c r="AU935" s="130"/>
      <c r="AV935" s="130"/>
      <c r="AW935" s="130"/>
      <c r="AX935" s="130"/>
      <c r="AY935" s="130"/>
    </row>
    <row r="936" spans="1:51" s="5" customFormat="1" ht="13.6" customHeight="1" x14ac:dyDescent="0.3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  <c r="AB936" s="130"/>
      <c r="AC936" s="130"/>
      <c r="AD936" s="130"/>
      <c r="AE936" s="130"/>
      <c r="AF936" s="130"/>
      <c r="AG936" s="130"/>
      <c r="AH936" s="130"/>
      <c r="AI936" s="130"/>
      <c r="AJ936" s="130"/>
      <c r="AK936" s="130"/>
      <c r="AL936" s="130"/>
      <c r="AM936" s="130"/>
      <c r="AN936" s="130"/>
      <c r="AO936" s="130"/>
      <c r="AP936" s="130"/>
      <c r="AQ936" s="130"/>
      <c r="AR936" s="130"/>
      <c r="AS936" s="130"/>
      <c r="AT936" s="130"/>
      <c r="AU936" s="130"/>
      <c r="AV936" s="130"/>
      <c r="AW936" s="130"/>
      <c r="AX936" s="130"/>
      <c r="AY936" s="130"/>
    </row>
    <row r="937" spans="1:51" s="5" customFormat="1" ht="13.6" customHeight="1" x14ac:dyDescent="0.3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  <c r="AB937" s="130"/>
      <c r="AC937" s="130"/>
      <c r="AD937" s="130"/>
      <c r="AE937" s="130"/>
      <c r="AF937" s="130"/>
      <c r="AG937" s="130"/>
      <c r="AH937" s="130"/>
      <c r="AI937" s="130"/>
      <c r="AJ937" s="130"/>
      <c r="AK937" s="130"/>
      <c r="AL937" s="130"/>
      <c r="AM937" s="130"/>
      <c r="AN937" s="130"/>
      <c r="AO937" s="130"/>
      <c r="AP937" s="130"/>
      <c r="AQ937" s="130"/>
      <c r="AR937" s="130"/>
      <c r="AS937" s="130"/>
      <c r="AT937" s="130"/>
      <c r="AU937" s="130"/>
      <c r="AV937" s="130"/>
      <c r="AW937" s="130"/>
      <c r="AX937" s="130"/>
      <c r="AY937" s="130"/>
    </row>
    <row r="938" spans="1:51" s="5" customFormat="1" ht="13.6" customHeight="1" x14ac:dyDescent="0.3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  <c r="AB938" s="130"/>
      <c r="AC938" s="130"/>
      <c r="AD938" s="130"/>
      <c r="AE938" s="130"/>
      <c r="AF938" s="130"/>
      <c r="AG938" s="130"/>
      <c r="AH938" s="130"/>
      <c r="AI938" s="130"/>
      <c r="AJ938" s="130"/>
      <c r="AK938" s="130"/>
      <c r="AL938" s="130"/>
      <c r="AM938" s="130"/>
      <c r="AN938" s="130"/>
      <c r="AO938" s="130"/>
      <c r="AP938" s="130"/>
      <c r="AQ938" s="130"/>
      <c r="AR938" s="130"/>
      <c r="AS938" s="130"/>
      <c r="AT938" s="130"/>
      <c r="AU938" s="130"/>
      <c r="AV938" s="130"/>
      <c r="AW938" s="130"/>
      <c r="AX938" s="130"/>
      <c r="AY938" s="130"/>
    </row>
    <row r="939" spans="1:51" s="5" customFormat="1" ht="13.6" customHeight="1" x14ac:dyDescent="0.3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  <c r="AB939" s="130"/>
      <c r="AC939" s="130"/>
      <c r="AD939" s="130"/>
      <c r="AE939" s="130"/>
      <c r="AF939" s="130"/>
      <c r="AG939" s="130"/>
      <c r="AH939" s="130"/>
      <c r="AI939" s="130"/>
      <c r="AJ939" s="130"/>
      <c r="AK939" s="130"/>
      <c r="AL939" s="130"/>
      <c r="AM939" s="130"/>
      <c r="AN939" s="130"/>
      <c r="AO939" s="130"/>
      <c r="AP939" s="130"/>
      <c r="AQ939" s="130"/>
      <c r="AR939" s="130"/>
      <c r="AS939" s="130"/>
      <c r="AT939" s="130"/>
      <c r="AU939" s="130"/>
      <c r="AV939" s="130"/>
      <c r="AW939" s="130"/>
      <c r="AX939" s="130"/>
      <c r="AY939" s="130"/>
    </row>
    <row r="940" spans="1:51" s="5" customFormat="1" ht="13.6" customHeight="1" x14ac:dyDescent="0.3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  <c r="AB940" s="130"/>
      <c r="AC940" s="130"/>
      <c r="AD940" s="130"/>
      <c r="AE940" s="130"/>
      <c r="AF940" s="130"/>
      <c r="AG940" s="130"/>
      <c r="AH940" s="130"/>
      <c r="AI940" s="130"/>
      <c r="AJ940" s="130"/>
      <c r="AK940" s="130"/>
      <c r="AL940" s="130"/>
      <c r="AM940" s="130"/>
      <c r="AN940" s="130"/>
      <c r="AO940" s="130"/>
      <c r="AP940" s="130"/>
      <c r="AQ940" s="130"/>
      <c r="AR940" s="130"/>
      <c r="AS940" s="130"/>
      <c r="AT940" s="130"/>
      <c r="AU940" s="130"/>
      <c r="AV940" s="130"/>
      <c r="AW940" s="130"/>
      <c r="AX940" s="130"/>
      <c r="AY940" s="130"/>
    </row>
    <row r="941" spans="1:51" s="5" customFormat="1" ht="13.6" customHeight="1" x14ac:dyDescent="0.3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  <c r="AB941" s="130"/>
      <c r="AC941" s="130"/>
      <c r="AD941" s="130"/>
      <c r="AE941" s="130"/>
      <c r="AF941" s="130"/>
      <c r="AG941" s="130"/>
      <c r="AH941" s="130"/>
      <c r="AI941" s="130"/>
      <c r="AJ941" s="130"/>
      <c r="AK941" s="130"/>
      <c r="AL941" s="130"/>
      <c r="AM941" s="130"/>
      <c r="AN941" s="130"/>
      <c r="AO941" s="130"/>
      <c r="AP941" s="130"/>
      <c r="AQ941" s="130"/>
      <c r="AR941" s="130"/>
      <c r="AS941" s="130"/>
      <c r="AT941" s="130"/>
      <c r="AU941" s="130"/>
      <c r="AV941" s="130"/>
      <c r="AW941" s="130"/>
      <c r="AX941" s="130"/>
      <c r="AY941" s="130"/>
    </row>
    <row r="942" spans="1:51" s="5" customFormat="1" ht="13.6" customHeight="1" x14ac:dyDescent="0.3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  <c r="AB942" s="130"/>
      <c r="AC942" s="130"/>
      <c r="AD942" s="130"/>
      <c r="AE942" s="130"/>
      <c r="AF942" s="130"/>
      <c r="AG942" s="130"/>
      <c r="AH942" s="130"/>
      <c r="AI942" s="130"/>
      <c r="AJ942" s="130"/>
      <c r="AK942" s="130"/>
      <c r="AL942" s="130"/>
      <c r="AM942" s="130"/>
      <c r="AN942" s="130"/>
      <c r="AO942" s="130"/>
      <c r="AP942" s="130"/>
      <c r="AQ942" s="130"/>
      <c r="AR942" s="130"/>
      <c r="AS942" s="130"/>
      <c r="AT942" s="130"/>
      <c r="AU942" s="130"/>
      <c r="AV942" s="130"/>
      <c r="AW942" s="130"/>
      <c r="AX942" s="130"/>
      <c r="AY942" s="130"/>
    </row>
    <row r="943" spans="1:51" s="5" customFormat="1" ht="13.6" customHeight="1" x14ac:dyDescent="0.3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  <c r="AB943" s="130"/>
      <c r="AC943" s="130"/>
      <c r="AD943" s="130"/>
      <c r="AE943" s="130"/>
      <c r="AF943" s="130"/>
      <c r="AG943" s="130"/>
      <c r="AH943" s="130"/>
      <c r="AI943" s="130"/>
      <c r="AJ943" s="130"/>
      <c r="AK943" s="130"/>
      <c r="AL943" s="130"/>
      <c r="AM943" s="130"/>
      <c r="AN943" s="130"/>
      <c r="AO943" s="130"/>
      <c r="AP943" s="130"/>
      <c r="AQ943" s="130"/>
      <c r="AR943" s="130"/>
      <c r="AS943" s="130"/>
      <c r="AT943" s="130"/>
      <c r="AU943" s="130"/>
      <c r="AV943" s="130"/>
      <c r="AW943" s="130"/>
      <c r="AX943" s="130"/>
      <c r="AY943" s="130"/>
    </row>
    <row r="944" spans="1:51" s="5" customFormat="1" ht="13.6" customHeight="1" x14ac:dyDescent="0.3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  <c r="AB944" s="130"/>
      <c r="AC944" s="130"/>
      <c r="AD944" s="130"/>
      <c r="AE944" s="130"/>
      <c r="AF944" s="130"/>
      <c r="AG944" s="130"/>
      <c r="AH944" s="130"/>
      <c r="AI944" s="130"/>
      <c r="AJ944" s="130"/>
      <c r="AK944" s="130"/>
      <c r="AL944" s="130"/>
      <c r="AM944" s="130"/>
      <c r="AN944" s="130"/>
      <c r="AO944" s="130"/>
      <c r="AP944" s="130"/>
      <c r="AQ944" s="130"/>
      <c r="AR944" s="130"/>
      <c r="AS944" s="130"/>
      <c r="AT944" s="130"/>
      <c r="AU944" s="130"/>
      <c r="AV944" s="130"/>
      <c r="AW944" s="130"/>
      <c r="AX944" s="130"/>
      <c r="AY944" s="130"/>
    </row>
    <row r="945" spans="1:51" s="5" customFormat="1" ht="13.6" customHeight="1" x14ac:dyDescent="0.3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  <c r="AB945" s="130"/>
      <c r="AC945" s="130"/>
      <c r="AD945" s="130"/>
      <c r="AE945" s="130"/>
      <c r="AF945" s="130"/>
      <c r="AG945" s="130"/>
      <c r="AH945" s="130"/>
      <c r="AI945" s="130"/>
      <c r="AJ945" s="130"/>
      <c r="AK945" s="130"/>
      <c r="AL945" s="130"/>
      <c r="AM945" s="130"/>
      <c r="AN945" s="130"/>
      <c r="AO945" s="130"/>
      <c r="AP945" s="130"/>
      <c r="AQ945" s="130"/>
      <c r="AR945" s="130"/>
      <c r="AS945" s="130"/>
      <c r="AT945" s="130"/>
      <c r="AU945" s="130"/>
      <c r="AV945" s="130"/>
      <c r="AW945" s="130"/>
      <c r="AX945" s="130"/>
      <c r="AY945" s="130"/>
    </row>
    <row r="946" spans="1:51" s="5" customFormat="1" ht="13.6" customHeight="1" x14ac:dyDescent="0.3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  <c r="AB946" s="130"/>
      <c r="AC946" s="130"/>
      <c r="AD946" s="130"/>
      <c r="AE946" s="130"/>
      <c r="AF946" s="130"/>
      <c r="AG946" s="130"/>
      <c r="AH946" s="130"/>
      <c r="AI946" s="130"/>
      <c r="AJ946" s="130"/>
      <c r="AK946" s="130"/>
      <c r="AL946" s="130"/>
      <c r="AM946" s="130"/>
      <c r="AN946" s="130"/>
      <c r="AO946" s="130"/>
      <c r="AP946" s="130"/>
      <c r="AQ946" s="130"/>
      <c r="AR946" s="130"/>
      <c r="AS946" s="130"/>
      <c r="AT946" s="130"/>
      <c r="AU946" s="130"/>
      <c r="AV946" s="130"/>
      <c r="AW946" s="130"/>
      <c r="AX946" s="130"/>
      <c r="AY946" s="130"/>
    </row>
    <row r="947" spans="1:51" s="5" customFormat="1" ht="13.6" customHeight="1" x14ac:dyDescent="0.3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  <c r="AB947" s="130"/>
      <c r="AC947" s="130"/>
      <c r="AD947" s="130"/>
      <c r="AE947" s="130"/>
      <c r="AF947" s="130"/>
      <c r="AG947" s="130"/>
      <c r="AH947" s="130"/>
      <c r="AI947" s="130"/>
      <c r="AJ947" s="130"/>
      <c r="AK947" s="130"/>
      <c r="AL947" s="130"/>
      <c r="AM947" s="130"/>
      <c r="AN947" s="130"/>
      <c r="AO947" s="130"/>
      <c r="AP947" s="130"/>
      <c r="AQ947" s="130"/>
      <c r="AR947" s="130"/>
      <c r="AS947" s="130"/>
      <c r="AT947" s="130"/>
      <c r="AU947" s="130"/>
      <c r="AV947" s="130"/>
      <c r="AW947" s="130"/>
      <c r="AX947" s="130"/>
      <c r="AY947" s="130"/>
    </row>
    <row r="948" spans="1:51" s="5" customFormat="1" ht="13.6" customHeight="1" x14ac:dyDescent="0.3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  <c r="AB948" s="130"/>
      <c r="AC948" s="130"/>
      <c r="AD948" s="130"/>
      <c r="AE948" s="130"/>
      <c r="AF948" s="130"/>
      <c r="AG948" s="130"/>
      <c r="AH948" s="130"/>
      <c r="AI948" s="130"/>
      <c r="AJ948" s="130"/>
      <c r="AK948" s="130"/>
      <c r="AL948" s="130"/>
      <c r="AM948" s="130"/>
      <c r="AN948" s="130"/>
      <c r="AO948" s="130"/>
      <c r="AP948" s="130"/>
      <c r="AQ948" s="130"/>
      <c r="AR948" s="130"/>
      <c r="AS948" s="130"/>
      <c r="AT948" s="130"/>
      <c r="AU948" s="130"/>
      <c r="AV948" s="130"/>
      <c r="AW948" s="130"/>
      <c r="AX948" s="130"/>
      <c r="AY948" s="130"/>
    </row>
    <row r="949" spans="1:51" s="5" customFormat="1" ht="13.6" customHeight="1" x14ac:dyDescent="0.3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  <c r="AB949" s="130"/>
      <c r="AC949" s="130"/>
      <c r="AD949" s="130"/>
      <c r="AE949" s="130"/>
      <c r="AF949" s="130"/>
      <c r="AG949" s="130"/>
      <c r="AH949" s="130"/>
      <c r="AI949" s="130"/>
      <c r="AJ949" s="130"/>
      <c r="AK949" s="130"/>
      <c r="AL949" s="130"/>
      <c r="AM949" s="130"/>
      <c r="AN949" s="130"/>
      <c r="AO949" s="130"/>
      <c r="AP949" s="130"/>
      <c r="AQ949" s="130"/>
      <c r="AR949" s="130"/>
      <c r="AS949" s="130"/>
      <c r="AT949" s="130"/>
      <c r="AU949" s="130"/>
      <c r="AV949" s="130"/>
      <c r="AW949" s="130"/>
      <c r="AX949" s="130"/>
      <c r="AY949" s="130"/>
    </row>
    <row r="950" spans="1:51" s="5" customFormat="1" ht="13.6" customHeight="1" x14ac:dyDescent="0.3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  <c r="AB950" s="130"/>
      <c r="AC950" s="130"/>
      <c r="AD950" s="130"/>
      <c r="AE950" s="130"/>
      <c r="AF950" s="130"/>
      <c r="AG950" s="130"/>
      <c r="AH950" s="130"/>
      <c r="AI950" s="130"/>
      <c r="AJ950" s="130"/>
      <c r="AK950" s="130"/>
      <c r="AL950" s="130"/>
      <c r="AM950" s="130"/>
      <c r="AN950" s="130"/>
      <c r="AO950" s="130"/>
      <c r="AP950" s="130"/>
      <c r="AQ950" s="130"/>
      <c r="AR950" s="130"/>
      <c r="AS950" s="130"/>
      <c r="AT950" s="130"/>
      <c r="AU950" s="130"/>
      <c r="AV950" s="130"/>
      <c r="AW950" s="130"/>
      <c r="AX950" s="130"/>
      <c r="AY950" s="130"/>
    </row>
    <row r="951" spans="1:51" s="5" customFormat="1" ht="13.6" customHeight="1" x14ac:dyDescent="0.3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  <c r="AB951" s="130"/>
      <c r="AC951" s="130"/>
      <c r="AD951" s="130"/>
      <c r="AE951" s="130"/>
      <c r="AF951" s="130"/>
      <c r="AG951" s="130"/>
      <c r="AH951" s="130"/>
      <c r="AI951" s="130"/>
      <c r="AJ951" s="130"/>
      <c r="AK951" s="130"/>
      <c r="AL951" s="130"/>
      <c r="AM951" s="130"/>
      <c r="AN951" s="130"/>
      <c r="AO951" s="130"/>
      <c r="AP951" s="130"/>
      <c r="AQ951" s="130"/>
      <c r="AR951" s="130"/>
      <c r="AS951" s="130"/>
      <c r="AT951" s="130"/>
      <c r="AU951" s="130"/>
      <c r="AV951" s="130"/>
      <c r="AW951" s="130"/>
      <c r="AX951" s="130"/>
      <c r="AY951" s="130"/>
    </row>
    <row r="952" spans="1:51" s="5" customFormat="1" ht="13.6" customHeight="1" x14ac:dyDescent="0.3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  <c r="AB952" s="130"/>
      <c r="AC952" s="130"/>
      <c r="AD952" s="130"/>
      <c r="AE952" s="130"/>
      <c r="AF952" s="130"/>
      <c r="AG952" s="130"/>
      <c r="AH952" s="130"/>
      <c r="AI952" s="130"/>
      <c r="AJ952" s="130"/>
      <c r="AK952" s="130"/>
      <c r="AL952" s="130"/>
      <c r="AM952" s="130"/>
      <c r="AN952" s="130"/>
      <c r="AO952" s="130"/>
      <c r="AP952" s="130"/>
      <c r="AQ952" s="130"/>
      <c r="AR952" s="130"/>
      <c r="AS952" s="130"/>
      <c r="AT952" s="130"/>
      <c r="AU952" s="130"/>
      <c r="AV952" s="130"/>
      <c r="AW952" s="130"/>
      <c r="AX952" s="130"/>
      <c r="AY952" s="130"/>
    </row>
    <row r="953" spans="1:51" s="5" customFormat="1" ht="13.6" customHeight="1" x14ac:dyDescent="0.3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  <c r="AB953" s="130"/>
      <c r="AC953" s="130"/>
      <c r="AD953" s="130"/>
      <c r="AE953" s="130"/>
      <c r="AF953" s="130"/>
      <c r="AG953" s="130"/>
      <c r="AH953" s="130"/>
      <c r="AI953" s="130"/>
      <c r="AJ953" s="130"/>
      <c r="AK953" s="130"/>
      <c r="AL953" s="130"/>
      <c r="AM953" s="130"/>
      <c r="AN953" s="130"/>
      <c r="AO953" s="130"/>
      <c r="AP953" s="130"/>
      <c r="AQ953" s="130"/>
      <c r="AR953" s="130"/>
      <c r="AS953" s="130"/>
      <c r="AT953" s="130"/>
      <c r="AU953" s="130"/>
      <c r="AV953" s="130"/>
      <c r="AW953" s="130"/>
      <c r="AX953" s="130"/>
      <c r="AY953" s="130"/>
    </row>
    <row r="954" spans="1:51" s="5" customFormat="1" ht="13.6" customHeight="1" x14ac:dyDescent="0.3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  <c r="AB954" s="130"/>
      <c r="AC954" s="130"/>
      <c r="AD954" s="130"/>
      <c r="AE954" s="130"/>
      <c r="AF954" s="130"/>
      <c r="AG954" s="130"/>
      <c r="AH954" s="130"/>
      <c r="AI954" s="130"/>
      <c r="AJ954" s="130"/>
      <c r="AK954" s="130"/>
      <c r="AL954" s="130"/>
      <c r="AM954" s="130"/>
      <c r="AN954" s="130"/>
      <c r="AO954" s="130"/>
      <c r="AP954" s="130"/>
      <c r="AQ954" s="130"/>
      <c r="AR954" s="130"/>
      <c r="AS954" s="130"/>
      <c r="AT954" s="130"/>
      <c r="AU954" s="130"/>
      <c r="AV954" s="130"/>
      <c r="AW954" s="130"/>
      <c r="AX954" s="130"/>
      <c r="AY954" s="130"/>
    </row>
    <row r="955" spans="1:51" s="5" customFormat="1" ht="13.6" customHeight="1" x14ac:dyDescent="0.3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  <c r="AB955" s="130"/>
      <c r="AC955" s="130"/>
      <c r="AD955" s="130"/>
      <c r="AE955" s="130"/>
      <c r="AF955" s="130"/>
      <c r="AG955" s="130"/>
      <c r="AH955" s="130"/>
      <c r="AI955" s="130"/>
      <c r="AJ955" s="130"/>
      <c r="AK955" s="130"/>
      <c r="AL955" s="130"/>
      <c r="AM955" s="130"/>
      <c r="AN955" s="130"/>
      <c r="AO955" s="130"/>
      <c r="AP955" s="130"/>
      <c r="AQ955" s="130"/>
      <c r="AR955" s="130"/>
      <c r="AS955" s="130"/>
      <c r="AT955" s="130"/>
      <c r="AU955" s="130"/>
      <c r="AV955" s="130"/>
      <c r="AW955" s="130"/>
      <c r="AX955" s="130"/>
      <c r="AY955" s="130"/>
    </row>
    <row r="956" spans="1:51" s="5" customFormat="1" ht="13.6" customHeight="1" x14ac:dyDescent="0.3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  <c r="AB956" s="130"/>
      <c r="AC956" s="130"/>
      <c r="AD956" s="130"/>
      <c r="AE956" s="130"/>
      <c r="AF956" s="130"/>
      <c r="AG956" s="130"/>
      <c r="AH956" s="130"/>
      <c r="AI956" s="130"/>
      <c r="AJ956" s="130"/>
      <c r="AK956" s="130"/>
      <c r="AL956" s="130"/>
      <c r="AM956" s="130"/>
      <c r="AN956" s="130"/>
      <c r="AO956" s="130"/>
      <c r="AP956" s="130"/>
      <c r="AQ956" s="130"/>
      <c r="AR956" s="130"/>
      <c r="AS956" s="130"/>
      <c r="AT956" s="130"/>
      <c r="AU956" s="130"/>
      <c r="AV956" s="130"/>
      <c r="AW956" s="130"/>
      <c r="AX956" s="130"/>
      <c r="AY956" s="130"/>
    </row>
    <row r="957" spans="1:51" s="5" customFormat="1" ht="13.6" customHeight="1" x14ac:dyDescent="0.3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  <c r="AB957" s="130"/>
      <c r="AC957" s="130"/>
      <c r="AD957" s="130"/>
      <c r="AE957" s="130"/>
      <c r="AF957" s="130"/>
      <c r="AG957" s="130"/>
      <c r="AH957" s="130"/>
      <c r="AI957" s="130"/>
      <c r="AJ957" s="130"/>
      <c r="AK957" s="130"/>
      <c r="AL957" s="130"/>
      <c r="AM957" s="130"/>
      <c r="AN957" s="130"/>
      <c r="AO957" s="130"/>
      <c r="AP957" s="130"/>
      <c r="AQ957" s="130"/>
      <c r="AR957" s="130"/>
      <c r="AS957" s="130"/>
      <c r="AT957" s="130"/>
      <c r="AU957" s="130"/>
      <c r="AV957" s="130"/>
      <c r="AW957" s="130"/>
      <c r="AX957" s="130"/>
      <c r="AY957" s="130"/>
    </row>
    <row r="958" spans="1:51" s="5" customFormat="1" ht="13.6" customHeight="1" x14ac:dyDescent="0.3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  <c r="AB958" s="130"/>
      <c r="AC958" s="130"/>
      <c r="AD958" s="130"/>
      <c r="AE958" s="130"/>
      <c r="AF958" s="130"/>
      <c r="AG958" s="130"/>
      <c r="AH958" s="130"/>
      <c r="AI958" s="130"/>
      <c r="AJ958" s="130"/>
      <c r="AK958" s="130"/>
      <c r="AL958" s="130"/>
      <c r="AM958" s="130"/>
      <c r="AN958" s="130"/>
      <c r="AO958" s="130"/>
      <c r="AP958" s="130"/>
      <c r="AQ958" s="130"/>
      <c r="AR958" s="130"/>
      <c r="AS958" s="130"/>
      <c r="AT958" s="130"/>
      <c r="AU958" s="130"/>
      <c r="AV958" s="130"/>
      <c r="AW958" s="130"/>
      <c r="AX958" s="130"/>
      <c r="AY958" s="130"/>
    </row>
    <row r="959" spans="1:51" s="5" customFormat="1" ht="13.6" customHeight="1" x14ac:dyDescent="0.3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  <c r="AB959" s="130"/>
      <c r="AC959" s="130"/>
      <c r="AD959" s="130"/>
      <c r="AE959" s="130"/>
      <c r="AF959" s="130"/>
      <c r="AG959" s="130"/>
      <c r="AH959" s="130"/>
      <c r="AI959" s="130"/>
      <c r="AJ959" s="130"/>
      <c r="AK959" s="130"/>
      <c r="AL959" s="130"/>
      <c r="AM959" s="130"/>
      <c r="AN959" s="130"/>
      <c r="AO959" s="130"/>
      <c r="AP959" s="130"/>
      <c r="AQ959" s="130"/>
      <c r="AR959" s="130"/>
      <c r="AS959" s="130"/>
      <c r="AT959" s="130"/>
      <c r="AU959" s="130"/>
      <c r="AV959" s="130"/>
      <c r="AW959" s="130"/>
      <c r="AX959" s="130"/>
      <c r="AY959" s="130"/>
    </row>
    <row r="960" spans="1:51" s="5" customFormat="1" ht="13.6" customHeight="1" x14ac:dyDescent="0.3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  <c r="AB960" s="130"/>
      <c r="AC960" s="130"/>
      <c r="AD960" s="130"/>
      <c r="AE960" s="130"/>
      <c r="AF960" s="130"/>
      <c r="AG960" s="130"/>
      <c r="AH960" s="130"/>
      <c r="AI960" s="130"/>
      <c r="AJ960" s="130"/>
      <c r="AK960" s="130"/>
      <c r="AL960" s="130"/>
      <c r="AM960" s="130"/>
      <c r="AN960" s="130"/>
      <c r="AO960" s="130"/>
      <c r="AP960" s="130"/>
      <c r="AQ960" s="130"/>
      <c r="AR960" s="130"/>
      <c r="AS960" s="130"/>
      <c r="AT960" s="130"/>
      <c r="AU960" s="130"/>
      <c r="AV960" s="130"/>
      <c r="AW960" s="130"/>
      <c r="AX960" s="130"/>
      <c r="AY960" s="130"/>
    </row>
    <row r="961" spans="1:51" s="5" customFormat="1" ht="13.6" customHeight="1" x14ac:dyDescent="0.3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  <c r="AB961" s="130"/>
      <c r="AC961" s="130"/>
      <c r="AD961" s="130"/>
      <c r="AE961" s="130"/>
      <c r="AF961" s="130"/>
      <c r="AG961" s="130"/>
      <c r="AH961" s="130"/>
      <c r="AI961" s="130"/>
      <c r="AJ961" s="130"/>
      <c r="AK961" s="130"/>
      <c r="AL961" s="130"/>
      <c r="AM961" s="130"/>
      <c r="AN961" s="130"/>
      <c r="AO961" s="130"/>
      <c r="AP961" s="130"/>
      <c r="AQ961" s="130"/>
      <c r="AR961" s="130"/>
      <c r="AS961" s="130"/>
      <c r="AT961" s="130"/>
      <c r="AU961" s="130"/>
      <c r="AV961" s="130"/>
      <c r="AW961" s="130"/>
      <c r="AX961" s="130"/>
      <c r="AY961" s="130"/>
    </row>
    <row r="962" spans="1:51" s="5" customFormat="1" ht="13.6" customHeight="1" x14ac:dyDescent="0.3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  <c r="AB962" s="130"/>
      <c r="AC962" s="130"/>
      <c r="AD962" s="130"/>
      <c r="AE962" s="130"/>
      <c r="AF962" s="130"/>
      <c r="AG962" s="130"/>
      <c r="AH962" s="130"/>
      <c r="AI962" s="130"/>
      <c r="AJ962" s="130"/>
      <c r="AK962" s="130"/>
      <c r="AL962" s="130"/>
      <c r="AM962" s="130"/>
      <c r="AN962" s="130"/>
      <c r="AO962" s="130"/>
      <c r="AP962" s="130"/>
      <c r="AQ962" s="130"/>
      <c r="AR962" s="130"/>
      <c r="AS962" s="130"/>
      <c r="AT962" s="130"/>
      <c r="AU962" s="130"/>
      <c r="AV962" s="130"/>
      <c r="AW962" s="130"/>
      <c r="AX962" s="130"/>
      <c r="AY962" s="130"/>
    </row>
    <row r="963" spans="1:51" s="5" customFormat="1" ht="13.6" customHeight="1" x14ac:dyDescent="0.3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  <c r="AB963" s="130"/>
      <c r="AC963" s="130"/>
      <c r="AD963" s="130"/>
      <c r="AE963" s="130"/>
      <c r="AF963" s="130"/>
      <c r="AG963" s="130"/>
      <c r="AH963" s="130"/>
      <c r="AI963" s="130"/>
      <c r="AJ963" s="130"/>
      <c r="AK963" s="130"/>
      <c r="AL963" s="130"/>
      <c r="AM963" s="130"/>
      <c r="AN963" s="130"/>
      <c r="AO963" s="130"/>
      <c r="AP963" s="130"/>
      <c r="AQ963" s="130"/>
      <c r="AR963" s="130"/>
      <c r="AS963" s="130"/>
      <c r="AT963" s="130"/>
      <c r="AU963" s="130"/>
      <c r="AV963" s="130"/>
      <c r="AW963" s="130"/>
      <c r="AX963" s="130"/>
      <c r="AY963" s="130"/>
    </row>
    <row r="964" spans="1:51" s="5" customFormat="1" ht="13.6" customHeight="1" x14ac:dyDescent="0.3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  <c r="AB964" s="130"/>
      <c r="AC964" s="130"/>
      <c r="AD964" s="130"/>
      <c r="AE964" s="130"/>
      <c r="AF964" s="130"/>
      <c r="AG964" s="130"/>
      <c r="AH964" s="130"/>
      <c r="AI964" s="130"/>
      <c r="AJ964" s="130"/>
      <c r="AK964" s="130"/>
      <c r="AL964" s="130"/>
      <c r="AM964" s="130"/>
      <c r="AN964" s="130"/>
      <c r="AO964" s="130"/>
      <c r="AP964" s="130"/>
      <c r="AQ964" s="130"/>
      <c r="AR964" s="130"/>
      <c r="AS964" s="130"/>
      <c r="AT964" s="130"/>
      <c r="AU964" s="130"/>
      <c r="AV964" s="130"/>
      <c r="AW964" s="130"/>
      <c r="AX964" s="130"/>
      <c r="AY964" s="130"/>
    </row>
    <row r="965" spans="1:51" s="5" customFormat="1" ht="13.6" customHeight="1" x14ac:dyDescent="0.3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  <c r="AB965" s="130"/>
      <c r="AC965" s="130"/>
      <c r="AD965" s="130"/>
      <c r="AE965" s="130"/>
      <c r="AF965" s="130"/>
      <c r="AG965" s="130"/>
      <c r="AH965" s="130"/>
      <c r="AI965" s="130"/>
      <c r="AJ965" s="130"/>
      <c r="AK965" s="130"/>
      <c r="AL965" s="130"/>
      <c r="AM965" s="130"/>
      <c r="AN965" s="130"/>
      <c r="AO965" s="130"/>
      <c r="AP965" s="130"/>
      <c r="AQ965" s="130"/>
      <c r="AR965" s="130"/>
      <c r="AS965" s="130"/>
      <c r="AT965" s="130"/>
      <c r="AU965" s="130"/>
      <c r="AV965" s="130"/>
      <c r="AW965" s="130"/>
      <c r="AX965" s="130"/>
      <c r="AY965" s="130"/>
    </row>
    <row r="966" spans="1:51" s="5" customFormat="1" ht="13.6" customHeight="1" x14ac:dyDescent="0.3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0"/>
      <c r="AC966" s="130"/>
      <c r="AD966" s="130"/>
      <c r="AE966" s="130"/>
      <c r="AF966" s="130"/>
      <c r="AG966" s="130"/>
      <c r="AH966" s="130"/>
      <c r="AI966" s="130"/>
      <c r="AJ966" s="130"/>
      <c r="AK966" s="130"/>
      <c r="AL966" s="130"/>
      <c r="AM966" s="130"/>
      <c r="AN966" s="130"/>
      <c r="AO966" s="130"/>
      <c r="AP966" s="130"/>
      <c r="AQ966" s="130"/>
      <c r="AR966" s="130"/>
      <c r="AS966" s="130"/>
      <c r="AT966" s="130"/>
      <c r="AU966" s="130"/>
      <c r="AV966" s="130"/>
      <c r="AW966" s="130"/>
      <c r="AX966" s="130"/>
      <c r="AY966" s="130"/>
    </row>
    <row r="967" spans="1:51" s="5" customFormat="1" ht="13.6" customHeight="1" x14ac:dyDescent="0.3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  <c r="AB967" s="130"/>
      <c r="AC967" s="130"/>
      <c r="AD967" s="130"/>
      <c r="AE967" s="130"/>
      <c r="AF967" s="130"/>
      <c r="AG967" s="130"/>
      <c r="AH967" s="130"/>
      <c r="AI967" s="130"/>
      <c r="AJ967" s="130"/>
      <c r="AK967" s="130"/>
      <c r="AL967" s="130"/>
      <c r="AM967" s="130"/>
      <c r="AN967" s="130"/>
      <c r="AO967" s="130"/>
      <c r="AP967" s="130"/>
      <c r="AQ967" s="130"/>
      <c r="AR967" s="130"/>
      <c r="AS967" s="130"/>
      <c r="AT967" s="130"/>
      <c r="AU967" s="130"/>
      <c r="AV967" s="130"/>
      <c r="AW967" s="130"/>
      <c r="AX967" s="130"/>
      <c r="AY967" s="130"/>
    </row>
    <row r="968" spans="1:51" s="5" customFormat="1" ht="13.6" customHeight="1" x14ac:dyDescent="0.3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  <c r="AB968" s="130"/>
      <c r="AC968" s="130"/>
      <c r="AD968" s="130"/>
      <c r="AE968" s="130"/>
      <c r="AF968" s="130"/>
      <c r="AG968" s="130"/>
      <c r="AH968" s="130"/>
      <c r="AI968" s="130"/>
      <c r="AJ968" s="130"/>
      <c r="AK968" s="130"/>
      <c r="AL968" s="130"/>
      <c r="AM968" s="130"/>
      <c r="AN968" s="130"/>
      <c r="AO968" s="130"/>
      <c r="AP968" s="130"/>
      <c r="AQ968" s="130"/>
      <c r="AR968" s="130"/>
      <c r="AS968" s="130"/>
      <c r="AT968" s="130"/>
      <c r="AU968" s="130"/>
      <c r="AV968" s="130"/>
      <c r="AW968" s="130"/>
      <c r="AX968" s="130"/>
      <c r="AY968" s="130"/>
    </row>
    <row r="969" spans="1:51" s="5" customFormat="1" ht="13.6" customHeight="1" x14ac:dyDescent="0.3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  <c r="AB969" s="130"/>
      <c r="AC969" s="130"/>
      <c r="AD969" s="130"/>
      <c r="AE969" s="130"/>
      <c r="AF969" s="130"/>
      <c r="AG969" s="130"/>
      <c r="AH969" s="130"/>
      <c r="AI969" s="130"/>
      <c r="AJ969" s="130"/>
      <c r="AK969" s="130"/>
      <c r="AL969" s="130"/>
      <c r="AM969" s="130"/>
      <c r="AN969" s="130"/>
      <c r="AO969" s="130"/>
      <c r="AP969" s="130"/>
      <c r="AQ969" s="130"/>
      <c r="AR969" s="130"/>
      <c r="AS969" s="130"/>
      <c r="AT969" s="130"/>
      <c r="AU969" s="130"/>
      <c r="AV969" s="130"/>
      <c r="AW969" s="130"/>
      <c r="AX969" s="130"/>
      <c r="AY969" s="130"/>
    </row>
    <row r="970" spans="1:51" s="5" customFormat="1" ht="13.6" customHeight="1" x14ac:dyDescent="0.3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  <c r="AB970" s="130"/>
      <c r="AC970" s="130"/>
      <c r="AD970" s="130"/>
      <c r="AE970" s="130"/>
      <c r="AF970" s="130"/>
      <c r="AG970" s="130"/>
      <c r="AH970" s="130"/>
      <c r="AI970" s="130"/>
      <c r="AJ970" s="130"/>
      <c r="AK970" s="130"/>
      <c r="AL970" s="130"/>
      <c r="AM970" s="130"/>
      <c r="AN970" s="130"/>
      <c r="AO970" s="130"/>
      <c r="AP970" s="130"/>
      <c r="AQ970" s="130"/>
      <c r="AR970" s="130"/>
      <c r="AS970" s="130"/>
      <c r="AT970" s="130"/>
      <c r="AU970" s="130"/>
      <c r="AV970" s="130"/>
      <c r="AW970" s="130"/>
      <c r="AX970" s="130"/>
      <c r="AY970" s="130"/>
    </row>
    <row r="971" spans="1:51" s="5" customFormat="1" ht="13.6" customHeight="1" x14ac:dyDescent="0.3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  <c r="AB971" s="130"/>
      <c r="AC971" s="130"/>
      <c r="AD971" s="130"/>
      <c r="AE971" s="130"/>
      <c r="AF971" s="130"/>
      <c r="AG971" s="130"/>
      <c r="AH971" s="130"/>
      <c r="AI971" s="130"/>
      <c r="AJ971" s="130"/>
      <c r="AK971" s="130"/>
      <c r="AL971" s="130"/>
      <c r="AM971" s="130"/>
      <c r="AN971" s="130"/>
      <c r="AO971" s="130"/>
      <c r="AP971" s="130"/>
      <c r="AQ971" s="130"/>
      <c r="AR971" s="130"/>
      <c r="AS971" s="130"/>
      <c r="AT971" s="130"/>
      <c r="AU971" s="130"/>
      <c r="AV971" s="130"/>
      <c r="AW971" s="130"/>
      <c r="AX971" s="130"/>
      <c r="AY971" s="130"/>
    </row>
    <row r="972" spans="1:51" s="5" customFormat="1" ht="13.6" customHeight="1" x14ac:dyDescent="0.3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  <c r="AB972" s="130"/>
      <c r="AC972" s="130"/>
      <c r="AD972" s="130"/>
      <c r="AE972" s="130"/>
      <c r="AF972" s="130"/>
      <c r="AG972" s="130"/>
      <c r="AH972" s="130"/>
      <c r="AI972" s="130"/>
      <c r="AJ972" s="130"/>
      <c r="AK972" s="130"/>
      <c r="AL972" s="130"/>
      <c r="AM972" s="130"/>
      <c r="AN972" s="130"/>
      <c r="AO972" s="130"/>
      <c r="AP972" s="130"/>
      <c r="AQ972" s="130"/>
      <c r="AR972" s="130"/>
      <c r="AS972" s="130"/>
      <c r="AT972" s="130"/>
      <c r="AU972" s="130"/>
      <c r="AV972" s="130"/>
      <c r="AW972" s="130"/>
      <c r="AX972" s="130"/>
      <c r="AY972" s="130"/>
    </row>
    <row r="973" spans="1:51" s="5" customFormat="1" ht="13.6" customHeight="1" x14ac:dyDescent="0.3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  <c r="AB973" s="130"/>
      <c r="AC973" s="130"/>
      <c r="AD973" s="130"/>
      <c r="AE973" s="130"/>
      <c r="AF973" s="130"/>
      <c r="AG973" s="130"/>
      <c r="AH973" s="130"/>
      <c r="AI973" s="130"/>
      <c r="AJ973" s="130"/>
      <c r="AK973" s="130"/>
      <c r="AL973" s="130"/>
      <c r="AM973" s="130"/>
      <c r="AN973" s="130"/>
      <c r="AO973" s="130"/>
      <c r="AP973" s="130"/>
      <c r="AQ973" s="130"/>
      <c r="AR973" s="130"/>
      <c r="AS973" s="130"/>
      <c r="AT973" s="130"/>
      <c r="AU973" s="130"/>
      <c r="AV973" s="130"/>
      <c r="AW973" s="130"/>
      <c r="AX973" s="130"/>
      <c r="AY973" s="130"/>
    </row>
    <row r="974" spans="1:51" s="5" customFormat="1" ht="13.6" customHeight="1" x14ac:dyDescent="0.3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  <c r="AB974" s="130"/>
      <c r="AC974" s="130"/>
      <c r="AD974" s="130"/>
      <c r="AE974" s="130"/>
      <c r="AF974" s="130"/>
      <c r="AG974" s="130"/>
      <c r="AH974" s="130"/>
      <c r="AI974" s="130"/>
      <c r="AJ974" s="130"/>
      <c r="AK974" s="130"/>
      <c r="AL974" s="130"/>
      <c r="AM974" s="130"/>
      <c r="AN974" s="130"/>
      <c r="AO974" s="130"/>
      <c r="AP974" s="130"/>
      <c r="AQ974" s="130"/>
      <c r="AR974" s="130"/>
      <c r="AS974" s="130"/>
      <c r="AT974" s="130"/>
      <c r="AU974" s="130"/>
      <c r="AV974" s="130"/>
      <c r="AW974" s="130"/>
      <c r="AX974" s="130"/>
      <c r="AY974" s="130"/>
    </row>
    <row r="975" spans="1:51" s="5" customFormat="1" ht="13.6" customHeight="1" x14ac:dyDescent="0.3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  <c r="AB975" s="130"/>
      <c r="AC975" s="130"/>
      <c r="AD975" s="130"/>
      <c r="AE975" s="130"/>
      <c r="AF975" s="130"/>
      <c r="AG975" s="130"/>
      <c r="AH975" s="130"/>
      <c r="AI975" s="130"/>
      <c r="AJ975" s="130"/>
      <c r="AK975" s="130"/>
      <c r="AL975" s="130"/>
      <c r="AM975" s="130"/>
      <c r="AN975" s="130"/>
      <c r="AO975" s="130"/>
      <c r="AP975" s="130"/>
      <c r="AQ975" s="130"/>
      <c r="AR975" s="130"/>
      <c r="AS975" s="130"/>
      <c r="AT975" s="130"/>
      <c r="AU975" s="130"/>
      <c r="AV975" s="130"/>
      <c r="AW975" s="130"/>
      <c r="AX975" s="130"/>
      <c r="AY975" s="130"/>
    </row>
    <row r="976" spans="1:51" s="5" customFormat="1" ht="13.6" customHeight="1" x14ac:dyDescent="0.3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0"/>
      <c r="AC976" s="130"/>
      <c r="AD976" s="130"/>
      <c r="AE976" s="130"/>
      <c r="AF976" s="130"/>
      <c r="AG976" s="130"/>
      <c r="AH976" s="130"/>
      <c r="AI976" s="130"/>
      <c r="AJ976" s="130"/>
      <c r="AK976" s="130"/>
      <c r="AL976" s="130"/>
      <c r="AM976" s="130"/>
      <c r="AN976" s="130"/>
      <c r="AO976" s="130"/>
      <c r="AP976" s="130"/>
      <c r="AQ976" s="130"/>
      <c r="AR976" s="130"/>
      <c r="AS976" s="130"/>
      <c r="AT976" s="130"/>
      <c r="AU976" s="130"/>
      <c r="AV976" s="130"/>
      <c r="AW976" s="130"/>
      <c r="AX976" s="130"/>
      <c r="AY976" s="130"/>
    </row>
    <row r="977" spans="1:51" s="5" customFormat="1" ht="13.6" customHeight="1" x14ac:dyDescent="0.3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  <c r="AB977" s="130"/>
      <c r="AC977" s="130"/>
      <c r="AD977" s="130"/>
      <c r="AE977" s="130"/>
      <c r="AF977" s="130"/>
      <c r="AG977" s="130"/>
      <c r="AH977" s="130"/>
      <c r="AI977" s="130"/>
      <c r="AJ977" s="130"/>
      <c r="AK977" s="130"/>
      <c r="AL977" s="130"/>
      <c r="AM977" s="130"/>
      <c r="AN977" s="130"/>
      <c r="AO977" s="130"/>
      <c r="AP977" s="130"/>
      <c r="AQ977" s="130"/>
      <c r="AR977" s="130"/>
      <c r="AS977" s="130"/>
      <c r="AT977" s="130"/>
      <c r="AU977" s="130"/>
      <c r="AV977" s="130"/>
      <c r="AW977" s="130"/>
      <c r="AX977" s="130"/>
      <c r="AY977" s="130"/>
    </row>
    <row r="978" spans="1:51" s="5" customFormat="1" ht="13.6" customHeight="1" x14ac:dyDescent="0.3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  <c r="AB978" s="130"/>
      <c r="AC978" s="130"/>
      <c r="AD978" s="130"/>
      <c r="AE978" s="130"/>
      <c r="AF978" s="130"/>
      <c r="AG978" s="130"/>
      <c r="AH978" s="130"/>
      <c r="AI978" s="130"/>
      <c r="AJ978" s="130"/>
      <c r="AK978" s="130"/>
      <c r="AL978" s="130"/>
      <c r="AM978" s="130"/>
      <c r="AN978" s="130"/>
      <c r="AO978" s="130"/>
      <c r="AP978" s="130"/>
      <c r="AQ978" s="130"/>
      <c r="AR978" s="130"/>
      <c r="AS978" s="130"/>
      <c r="AT978" s="130"/>
      <c r="AU978" s="130"/>
      <c r="AV978" s="130"/>
      <c r="AW978" s="130"/>
      <c r="AX978" s="130"/>
      <c r="AY978" s="130"/>
    </row>
    <row r="979" spans="1:51" s="5" customFormat="1" ht="13.6" customHeight="1" x14ac:dyDescent="0.3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  <c r="AB979" s="130"/>
      <c r="AC979" s="130"/>
      <c r="AD979" s="130"/>
      <c r="AE979" s="130"/>
      <c r="AF979" s="130"/>
      <c r="AG979" s="130"/>
      <c r="AH979" s="130"/>
      <c r="AI979" s="130"/>
      <c r="AJ979" s="130"/>
      <c r="AK979" s="130"/>
      <c r="AL979" s="130"/>
      <c r="AM979" s="130"/>
      <c r="AN979" s="130"/>
      <c r="AO979" s="130"/>
      <c r="AP979" s="130"/>
      <c r="AQ979" s="130"/>
      <c r="AR979" s="130"/>
      <c r="AS979" s="130"/>
      <c r="AT979" s="130"/>
      <c r="AU979" s="130"/>
      <c r="AV979" s="130"/>
      <c r="AW979" s="130"/>
      <c r="AX979" s="130"/>
      <c r="AY979" s="130"/>
    </row>
    <row r="980" spans="1:51" s="5" customFormat="1" ht="13.6" customHeight="1" x14ac:dyDescent="0.3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  <c r="AB980" s="130"/>
      <c r="AC980" s="130"/>
      <c r="AD980" s="130"/>
      <c r="AE980" s="130"/>
      <c r="AF980" s="130"/>
      <c r="AG980" s="130"/>
      <c r="AH980" s="130"/>
      <c r="AI980" s="130"/>
      <c r="AJ980" s="130"/>
      <c r="AK980" s="130"/>
      <c r="AL980" s="130"/>
      <c r="AM980" s="130"/>
      <c r="AN980" s="130"/>
      <c r="AO980" s="130"/>
      <c r="AP980" s="130"/>
      <c r="AQ980" s="130"/>
      <c r="AR980" s="130"/>
      <c r="AS980" s="130"/>
      <c r="AT980" s="130"/>
      <c r="AU980" s="130"/>
      <c r="AV980" s="130"/>
      <c r="AW980" s="130"/>
      <c r="AX980" s="130"/>
      <c r="AY980" s="130"/>
    </row>
    <row r="981" spans="1:51" s="5" customFormat="1" ht="13.6" customHeight="1" x14ac:dyDescent="0.3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  <c r="AB981" s="130"/>
      <c r="AC981" s="130"/>
      <c r="AD981" s="130"/>
      <c r="AE981" s="130"/>
      <c r="AF981" s="130"/>
      <c r="AG981" s="130"/>
      <c r="AH981" s="130"/>
      <c r="AI981" s="130"/>
      <c r="AJ981" s="130"/>
      <c r="AK981" s="130"/>
      <c r="AL981" s="130"/>
      <c r="AM981" s="130"/>
      <c r="AN981" s="130"/>
      <c r="AO981" s="130"/>
      <c r="AP981" s="130"/>
      <c r="AQ981" s="130"/>
      <c r="AR981" s="130"/>
      <c r="AS981" s="130"/>
      <c r="AT981" s="130"/>
      <c r="AU981" s="130"/>
      <c r="AV981" s="130"/>
      <c r="AW981" s="130"/>
      <c r="AX981" s="130"/>
      <c r="AY981" s="130"/>
    </row>
    <row r="982" spans="1:51" s="5" customFormat="1" ht="13.6" customHeight="1" x14ac:dyDescent="0.3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  <c r="AB982" s="130"/>
      <c r="AC982" s="130"/>
      <c r="AD982" s="130"/>
      <c r="AE982" s="130"/>
      <c r="AF982" s="130"/>
      <c r="AG982" s="130"/>
      <c r="AH982" s="130"/>
      <c r="AI982" s="130"/>
      <c r="AJ982" s="130"/>
      <c r="AK982" s="130"/>
      <c r="AL982" s="130"/>
      <c r="AM982" s="130"/>
      <c r="AN982" s="130"/>
      <c r="AO982" s="130"/>
      <c r="AP982" s="130"/>
      <c r="AQ982" s="130"/>
      <c r="AR982" s="130"/>
      <c r="AS982" s="130"/>
      <c r="AT982" s="130"/>
      <c r="AU982" s="130"/>
      <c r="AV982" s="130"/>
      <c r="AW982" s="130"/>
      <c r="AX982" s="130"/>
      <c r="AY982" s="130"/>
    </row>
    <row r="983" spans="1:51" s="5" customFormat="1" ht="13.6" customHeight="1" x14ac:dyDescent="0.3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  <c r="AB983" s="130"/>
      <c r="AC983" s="130"/>
      <c r="AD983" s="130"/>
      <c r="AE983" s="130"/>
      <c r="AF983" s="130"/>
      <c r="AG983" s="130"/>
      <c r="AH983" s="130"/>
      <c r="AI983" s="130"/>
      <c r="AJ983" s="130"/>
      <c r="AK983" s="130"/>
      <c r="AL983" s="130"/>
      <c r="AM983" s="130"/>
      <c r="AN983" s="130"/>
      <c r="AO983" s="130"/>
      <c r="AP983" s="130"/>
      <c r="AQ983" s="130"/>
      <c r="AR983" s="130"/>
      <c r="AS983" s="130"/>
      <c r="AT983" s="130"/>
      <c r="AU983" s="130"/>
      <c r="AV983" s="130"/>
      <c r="AW983" s="130"/>
      <c r="AX983" s="130"/>
      <c r="AY983" s="130"/>
    </row>
    <row r="984" spans="1:51" s="5" customFormat="1" ht="13.6" customHeight="1" x14ac:dyDescent="0.3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  <c r="AB984" s="130"/>
      <c r="AC984" s="130"/>
      <c r="AD984" s="130"/>
      <c r="AE984" s="130"/>
      <c r="AF984" s="130"/>
      <c r="AG984" s="130"/>
      <c r="AH984" s="130"/>
      <c r="AI984" s="130"/>
      <c r="AJ984" s="130"/>
      <c r="AK984" s="130"/>
      <c r="AL984" s="130"/>
      <c r="AM984" s="130"/>
      <c r="AN984" s="130"/>
      <c r="AO984" s="130"/>
      <c r="AP984" s="130"/>
      <c r="AQ984" s="130"/>
      <c r="AR984" s="130"/>
      <c r="AS984" s="130"/>
      <c r="AT984" s="130"/>
      <c r="AU984" s="130"/>
      <c r="AV984" s="130"/>
      <c r="AW984" s="130"/>
      <c r="AX984" s="130"/>
      <c r="AY984" s="130"/>
    </row>
    <row r="985" spans="1:51" s="5" customFormat="1" ht="13.6" customHeight="1" x14ac:dyDescent="0.3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  <c r="AB985" s="130"/>
      <c r="AC985" s="130"/>
      <c r="AD985" s="130"/>
      <c r="AE985" s="130"/>
      <c r="AF985" s="130"/>
      <c r="AG985" s="130"/>
      <c r="AH985" s="130"/>
      <c r="AI985" s="130"/>
      <c r="AJ985" s="130"/>
      <c r="AK985" s="130"/>
      <c r="AL985" s="130"/>
      <c r="AM985" s="130"/>
      <c r="AN985" s="130"/>
      <c r="AO985" s="130"/>
      <c r="AP985" s="130"/>
      <c r="AQ985" s="130"/>
      <c r="AR985" s="130"/>
      <c r="AS985" s="130"/>
      <c r="AT985" s="130"/>
      <c r="AU985" s="130"/>
      <c r="AV985" s="130"/>
      <c r="AW985" s="130"/>
      <c r="AX985" s="130"/>
      <c r="AY985" s="130"/>
    </row>
    <row r="986" spans="1:51" s="5" customFormat="1" ht="13.6" customHeight="1" x14ac:dyDescent="0.3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  <c r="AB986" s="130"/>
      <c r="AC986" s="130"/>
      <c r="AD986" s="130"/>
      <c r="AE986" s="130"/>
      <c r="AF986" s="130"/>
      <c r="AG986" s="130"/>
      <c r="AH986" s="130"/>
      <c r="AI986" s="130"/>
      <c r="AJ986" s="130"/>
      <c r="AK986" s="130"/>
      <c r="AL986" s="130"/>
      <c r="AM986" s="130"/>
      <c r="AN986" s="130"/>
      <c r="AO986" s="130"/>
      <c r="AP986" s="130"/>
      <c r="AQ986" s="130"/>
      <c r="AR986" s="130"/>
      <c r="AS986" s="130"/>
      <c r="AT986" s="130"/>
      <c r="AU986" s="130"/>
      <c r="AV986" s="130"/>
      <c r="AW986" s="130"/>
      <c r="AX986" s="130"/>
      <c r="AY986" s="130"/>
    </row>
    <row r="987" spans="1:51" s="5" customFormat="1" ht="13.6" customHeight="1" x14ac:dyDescent="0.3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  <c r="AB987" s="130"/>
      <c r="AC987" s="130"/>
      <c r="AD987" s="130"/>
      <c r="AE987" s="130"/>
      <c r="AF987" s="130"/>
      <c r="AG987" s="130"/>
      <c r="AH987" s="130"/>
      <c r="AI987" s="130"/>
      <c r="AJ987" s="130"/>
      <c r="AK987" s="130"/>
      <c r="AL987" s="130"/>
      <c r="AM987" s="130"/>
      <c r="AN987" s="130"/>
      <c r="AO987" s="130"/>
      <c r="AP987" s="130"/>
      <c r="AQ987" s="130"/>
      <c r="AR987" s="130"/>
      <c r="AS987" s="130"/>
      <c r="AT987" s="130"/>
      <c r="AU987" s="130"/>
      <c r="AV987" s="130"/>
      <c r="AW987" s="130"/>
      <c r="AX987" s="130"/>
      <c r="AY987" s="130"/>
    </row>
    <row r="988" spans="1:51" s="5" customFormat="1" ht="13.6" customHeight="1" x14ac:dyDescent="0.3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  <c r="AB988" s="130"/>
      <c r="AC988" s="130"/>
      <c r="AD988" s="130"/>
      <c r="AE988" s="130"/>
      <c r="AF988" s="130"/>
      <c r="AG988" s="130"/>
      <c r="AH988" s="130"/>
      <c r="AI988" s="130"/>
      <c r="AJ988" s="130"/>
      <c r="AK988" s="130"/>
      <c r="AL988" s="130"/>
      <c r="AM988" s="130"/>
      <c r="AN988" s="130"/>
      <c r="AO988" s="130"/>
      <c r="AP988" s="130"/>
      <c r="AQ988" s="130"/>
      <c r="AR988" s="130"/>
      <c r="AS988" s="130"/>
      <c r="AT988" s="130"/>
      <c r="AU988" s="130"/>
      <c r="AV988" s="130"/>
      <c r="AW988" s="130"/>
      <c r="AX988" s="130"/>
      <c r="AY988" s="130"/>
    </row>
    <row r="989" spans="1:51" s="5" customFormat="1" ht="13.6" customHeight="1" x14ac:dyDescent="0.3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  <c r="AB989" s="130"/>
      <c r="AC989" s="130"/>
      <c r="AD989" s="130"/>
      <c r="AE989" s="130"/>
      <c r="AF989" s="130"/>
      <c r="AG989" s="130"/>
      <c r="AH989" s="130"/>
      <c r="AI989" s="130"/>
      <c r="AJ989" s="130"/>
      <c r="AK989" s="130"/>
      <c r="AL989" s="130"/>
      <c r="AM989" s="130"/>
      <c r="AN989" s="130"/>
      <c r="AO989" s="130"/>
      <c r="AP989" s="130"/>
      <c r="AQ989" s="130"/>
      <c r="AR989" s="130"/>
      <c r="AS989" s="130"/>
      <c r="AT989" s="130"/>
      <c r="AU989" s="130"/>
      <c r="AV989" s="130"/>
      <c r="AW989" s="130"/>
      <c r="AX989" s="130"/>
      <c r="AY989" s="130"/>
    </row>
    <row r="990" spans="1:51" s="5" customFormat="1" ht="13.6" customHeight="1" x14ac:dyDescent="0.3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  <c r="AB990" s="130"/>
      <c r="AC990" s="130"/>
      <c r="AD990" s="130"/>
      <c r="AE990" s="130"/>
      <c r="AF990" s="130"/>
      <c r="AG990" s="130"/>
      <c r="AH990" s="130"/>
      <c r="AI990" s="130"/>
      <c r="AJ990" s="130"/>
      <c r="AK990" s="130"/>
      <c r="AL990" s="130"/>
      <c r="AM990" s="130"/>
      <c r="AN990" s="130"/>
      <c r="AO990" s="130"/>
      <c r="AP990" s="130"/>
      <c r="AQ990" s="130"/>
      <c r="AR990" s="130"/>
      <c r="AS990" s="130"/>
      <c r="AT990" s="130"/>
      <c r="AU990" s="130"/>
      <c r="AV990" s="130"/>
      <c r="AW990" s="130"/>
      <c r="AX990" s="130"/>
      <c r="AY990" s="130"/>
    </row>
    <row r="991" spans="1:51" s="5" customFormat="1" ht="13.6" customHeight="1" x14ac:dyDescent="0.3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  <c r="AB991" s="130"/>
      <c r="AC991" s="130"/>
      <c r="AD991" s="130"/>
      <c r="AE991" s="130"/>
      <c r="AF991" s="130"/>
      <c r="AG991" s="130"/>
      <c r="AH991" s="130"/>
      <c r="AI991" s="130"/>
      <c r="AJ991" s="130"/>
      <c r="AK991" s="130"/>
      <c r="AL991" s="130"/>
      <c r="AM991" s="130"/>
      <c r="AN991" s="130"/>
      <c r="AO991" s="130"/>
      <c r="AP991" s="130"/>
      <c r="AQ991" s="130"/>
      <c r="AR991" s="130"/>
      <c r="AS991" s="130"/>
      <c r="AT991" s="130"/>
      <c r="AU991" s="130"/>
      <c r="AV991" s="130"/>
      <c r="AW991" s="130"/>
      <c r="AX991" s="130"/>
      <c r="AY991" s="130"/>
    </row>
    <row r="992" spans="1:51" s="5" customFormat="1" ht="13.6" customHeight="1" x14ac:dyDescent="0.3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  <c r="AB992" s="130"/>
      <c r="AC992" s="130"/>
      <c r="AD992" s="130"/>
      <c r="AE992" s="130"/>
      <c r="AF992" s="130"/>
      <c r="AG992" s="130"/>
      <c r="AH992" s="130"/>
      <c r="AI992" s="130"/>
      <c r="AJ992" s="130"/>
      <c r="AK992" s="130"/>
      <c r="AL992" s="130"/>
      <c r="AM992" s="130"/>
      <c r="AN992" s="130"/>
      <c r="AO992" s="130"/>
      <c r="AP992" s="130"/>
      <c r="AQ992" s="130"/>
      <c r="AR992" s="130"/>
      <c r="AS992" s="130"/>
      <c r="AT992" s="130"/>
      <c r="AU992" s="130"/>
      <c r="AV992" s="130"/>
      <c r="AW992" s="130"/>
      <c r="AX992" s="130"/>
      <c r="AY992" s="130"/>
    </row>
    <row r="993" spans="1:51" s="5" customFormat="1" ht="13.6" customHeight="1" x14ac:dyDescent="0.3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  <c r="AA993" s="130"/>
      <c r="AB993" s="130"/>
      <c r="AC993" s="130"/>
      <c r="AD993" s="130"/>
      <c r="AE993" s="130"/>
      <c r="AF993" s="130"/>
      <c r="AG993" s="130"/>
      <c r="AH993" s="130"/>
      <c r="AI993" s="130"/>
      <c r="AJ993" s="130"/>
      <c r="AK993" s="130"/>
      <c r="AL993" s="130"/>
      <c r="AM993" s="130"/>
      <c r="AN993" s="130"/>
      <c r="AO993" s="130"/>
      <c r="AP993" s="130"/>
      <c r="AQ993" s="130"/>
      <c r="AR993" s="130"/>
      <c r="AS993" s="130"/>
      <c r="AT993" s="130"/>
      <c r="AU993" s="130"/>
      <c r="AV993" s="130"/>
      <c r="AW993" s="130"/>
      <c r="AX993" s="130"/>
      <c r="AY993" s="130"/>
    </row>
    <row r="994" spans="1:51" s="5" customFormat="1" ht="13.6" customHeight="1" x14ac:dyDescent="0.3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  <c r="AA994" s="130"/>
      <c r="AB994" s="130"/>
      <c r="AC994" s="130"/>
      <c r="AD994" s="130"/>
      <c r="AE994" s="130"/>
      <c r="AF994" s="130"/>
      <c r="AG994" s="130"/>
      <c r="AH994" s="130"/>
      <c r="AI994" s="130"/>
      <c r="AJ994" s="130"/>
      <c r="AK994" s="130"/>
      <c r="AL994" s="130"/>
      <c r="AM994" s="130"/>
      <c r="AN994" s="130"/>
      <c r="AO994" s="130"/>
      <c r="AP994" s="130"/>
      <c r="AQ994" s="130"/>
      <c r="AR994" s="130"/>
      <c r="AS994" s="130"/>
      <c r="AT994" s="130"/>
      <c r="AU994" s="130"/>
      <c r="AV994" s="130"/>
      <c r="AW994" s="130"/>
      <c r="AX994" s="130"/>
      <c r="AY994" s="130"/>
    </row>
    <row r="995" spans="1:51" s="5" customFormat="1" ht="13.6" customHeight="1" x14ac:dyDescent="0.3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  <c r="AA995" s="130"/>
      <c r="AB995" s="130"/>
      <c r="AC995" s="130"/>
      <c r="AD995" s="130"/>
      <c r="AE995" s="130"/>
      <c r="AF995" s="130"/>
      <c r="AG995" s="130"/>
      <c r="AH995" s="130"/>
      <c r="AI995" s="130"/>
      <c r="AJ995" s="130"/>
      <c r="AK995" s="130"/>
      <c r="AL995" s="130"/>
      <c r="AM995" s="130"/>
      <c r="AN995" s="130"/>
      <c r="AO995" s="130"/>
      <c r="AP995" s="130"/>
      <c r="AQ995" s="130"/>
      <c r="AR995" s="130"/>
      <c r="AS995" s="130"/>
      <c r="AT995" s="130"/>
      <c r="AU995" s="130"/>
      <c r="AV995" s="130"/>
      <c r="AW995" s="130"/>
      <c r="AX995" s="130"/>
      <c r="AY995" s="130"/>
    </row>
    <row r="996" spans="1:51" s="5" customFormat="1" ht="13.6" customHeight="1" x14ac:dyDescent="0.3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  <c r="AA996" s="130"/>
      <c r="AB996" s="130"/>
      <c r="AC996" s="130"/>
      <c r="AD996" s="130"/>
      <c r="AE996" s="130"/>
      <c r="AF996" s="130"/>
      <c r="AG996" s="130"/>
      <c r="AH996" s="130"/>
      <c r="AI996" s="130"/>
      <c r="AJ996" s="130"/>
      <c r="AK996" s="130"/>
      <c r="AL996" s="130"/>
      <c r="AM996" s="130"/>
      <c r="AN996" s="130"/>
      <c r="AO996" s="130"/>
      <c r="AP996" s="130"/>
      <c r="AQ996" s="130"/>
      <c r="AR996" s="130"/>
      <c r="AS996" s="130"/>
      <c r="AT996" s="130"/>
      <c r="AU996" s="130"/>
      <c r="AV996" s="130"/>
      <c r="AW996" s="130"/>
      <c r="AX996" s="130"/>
      <c r="AY996" s="130"/>
    </row>
    <row r="997" spans="1:51" s="5" customFormat="1" ht="13.6" customHeight="1" x14ac:dyDescent="0.3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  <c r="AA997" s="130"/>
      <c r="AB997" s="130"/>
      <c r="AC997" s="130"/>
      <c r="AD997" s="130"/>
      <c r="AE997" s="130"/>
      <c r="AF997" s="130"/>
      <c r="AG997" s="130"/>
      <c r="AH997" s="130"/>
      <c r="AI997" s="130"/>
      <c r="AJ997" s="130"/>
      <c r="AK997" s="130"/>
      <c r="AL997" s="130"/>
      <c r="AM997" s="130"/>
      <c r="AN997" s="130"/>
      <c r="AO997" s="130"/>
      <c r="AP997" s="130"/>
      <c r="AQ997" s="130"/>
      <c r="AR997" s="130"/>
      <c r="AS997" s="130"/>
      <c r="AT997" s="130"/>
      <c r="AU997" s="130"/>
      <c r="AV997" s="130"/>
      <c r="AW997" s="130"/>
      <c r="AX997" s="130"/>
      <c r="AY997" s="130"/>
    </row>
    <row r="998" spans="1:51" s="5" customFormat="1" ht="13.6" customHeight="1" x14ac:dyDescent="0.3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  <c r="AA998" s="130"/>
      <c r="AB998" s="130"/>
      <c r="AC998" s="130"/>
      <c r="AD998" s="130"/>
      <c r="AE998" s="130"/>
      <c r="AF998" s="130"/>
      <c r="AG998" s="130"/>
      <c r="AH998" s="130"/>
      <c r="AI998" s="130"/>
      <c r="AJ998" s="130"/>
      <c r="AK998" s="130"/>
      <c r="AL998" s="130"/>
      <c r="AM998" s="130"/>
      <c r="AN998" s="130"/>
      <c r="AO998" s="130"/>
      <c r="AP998" s="130"/>
      <c r="AQ998" s="130"/>
      <c r="AR998" s="130"/>
      <c r="AS998" s="130"/>
      <c r="AT998" s="130"/>
      <c r="AU998" s="130"/>
      <c r="AV998" s="130"/>
      <c r="AW998" s="130"/>
      <c r="AX998" s="130"/>
      <c r="AY998" s="130"/>
    </row>
    <row r="999" spans="1:51" s="5" customFormat="1" ht="13.6" customHeight="1" x14ac:dyDescent="0.3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  <c r="AA999" s="130"/>
      <c r="AB999" s="130"/>
      <c r="AC999" s="130"/>
      <c r="AD999" s="130"/>
      <c r="AE999" s="130"/>
      <c r="AF999" s="130"/>
      <c r="AG999" s="130"/>
      <c r="AH999" s="130"/>
      <c r="AI999" s="130"/>
      <c r="AJ999" s="130"/>
      <c r="AK999" s="130"/>
      <c r="AL999" s="130"/>
      <c r="AM999" s="130"/>
      <c r="AN999" s="130"/>
      <c r="AO999" s="130"/>
      <c r="AP999" s="130"/>
      <c r="AQ999" s="130"/>
      <c r="AR999" s="130"/>
      <c r="AS999" s="130"/>
      <c r="AT999" s="130"/>
      <c r="AU999" s="130"/>
      <c r="AV999" s="130"/>
      <c r="AW999" s="130"/>
      <c r="AX999" s="130"/>
      <c r="AY999" s="130"/>
    </row>
    <row r="1000" spans="1:51" s="5" customFormat="1" ht="13.6" customHeight="1" x14ac:dyDescent="0.3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  <c r="AA1000" s="130"/>
      <c r="AB1000" s="130"/>
      <c r="AC1000" s="130"/>
      <c r="AD1000" s="130"/>
      <c r="AE1000" s="130"/>
      <c r="AF1000" s="130"/>
      <c r="AG1000" s="130"/>
      <c r="AH1000" s="130"/>
      <c r="AI1000" s="130"/>
      <c r="AJ1000" s="130"/>
      <c r="AK1000" s="130"/>
      <c r="AL1000" s="130"/>
      <c r="AM1000" s="130"/>
      <c r="AN1000" s="130"/>
      <c r="AO1000" s="130"/>
      <c r="AP1000" s="130"/>
      <c r="AQ1000" s="130"/>
      <c r="AR1000" s="130"/>
      <c r="AS1000" s="130"/>
      <c r="AT1000" s="130"/>
      <c r="AU1000" s="130"/>
      <c r="AV1000" s="130"/>
      <c r="AW1000" s="130"/>
      <c r="AX1000" s="130"/>
      <c r="AY1000" s="130"/>
    </row>
    <row r="1001" spans="1:51" s="5" customFormat="1" ht="13.6" customHeight="1" x14ac:dyDescent="0.3">
      <c r="A1001" s="130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0"/>
      <c r="V1001" s="130"/>
      <c r="W1001" s="130"/>
      <c r="X1001" s="130"/>
      <c r="Y1001" s="130"/>
      <c r="Z1001" s="130"/>
      <c r="AA1001" s="130"/>
      <c r="AB1001" s="130"/>
      <c r="AC1001" s="130"/>
      <c r="AD1001" s="130"/>
      <c r="AE1001" s="130"/>
      <c r="AF1001" s="130"/>
      <c r="AG1001" s="130"/>
      <c r="AH1001" s="130"/>
      <c r="AI1001" s="130"/>
      <c r="AJ1001" s="130"/>
      <c r="AK1001" s="130"/>
      <c r="AL1001" s="130"/>
      <c r="AM1001" s="130"/>
      <c r="AN1001" s="130"/>
      <c r="AO1001" s="130"/>
      <c r="AP1001" s="130"/>
      <c r="AQ1001" s="130"/>
      <c r="AR1001" s="130"/>
      <c r="AS1001" s="130"/>
      <c r="AT1001" s="130"/>
      <c r="AU1001" s="130"/>
      <c r="AV1001" s="130"/>
      <c r="AW1001" s="130"/>
      <c r="AX1001" s="130"/>
      <c r="AY1001" s="130"/>
    </row>
    <row r="1002" spans="1:51" s="5" customFormat="1" ht="13.6" customHeight="1" x14ac:dyDescent="0.3">
      <c r="A1002" s="130"/>
      <c r="B1002" s="130"/>
      <c r="C1002" s="130"/>
      <c r="D1002" s="130"/>
      <c r="E1002" s="130"/>
      <c r="F1002" s="130"/>
      <c r="G1002" s="130"/>
      <c r="H1002" s="130"/>
      <c r="I1002" s="130"/>
      <c r="J1002" s="130"/>
      <c r="K1002" s="130"/>
      <c r="L1002" s="130"/>
      <c r="M1002" s="130"/>
      <c r="N1002" s="130"/>
      <c r="O1002" s="130"/>
      <c r="P1002" s="130"/>
      <c r="Q1002" s="130"/>
      <c r="R1002" s="130"/>
      <c r="S1002" s="130"/>
      <c r="T1002" s="130"/>
      <c r="U1002" s="130"/>
      <c r="V1002" s="130"/>
      <c r="W1002" s="130"/>
      <c r="X1002" s="130"/>
      <c r="Y1002" s="130"/>
      <c r="Z1002" s="130"/>
      <c r="AA1002" s="130"/>
      <c r="AB1002" s="130"/>
      <c r="AC1002" s="130"/>
      <c r="AD1002" s="130"/>
      <c r="AE1002" s="130"/>
      <c r="AF1002" s="130"/>
      <c r="AG1002" s="130"/>
      <c r="AH1002" s="130"/>
      <c r="AI1002" s="130"/>
      <c r="AJ1002" s="130"/>
      <c r="AK1002" s="130"/>
      <c r="AL1002" s="130"/>
      <c r="AM1002" s="130"/>
      <c r="AN1002" s="130"/>
      <c r="AO1002" s="130"/>
      <c r="AP1002" s="130"/>
      <c r="AQ1002" s="130"/>
      <c r="AR1002" s="130"/>
      <c r="AS1002" s="130"/>
      <c r="AT1002" s="130"/>
      <c r="AU1002" s="130"/>
      <c r="AV1002" s="130"/>
      <c r="AW1002" s="130"/>
      <c r="AX1002" s="130"/>
      <c r="AY1002" s="130"/>
    </row>
    <row r="1003" spans="1:51" s="5" customFormat="1" ht="13.6" customHeight="1" x14ac:dyDescent="0.3">
      <c r="A1003" s="130"/>
      <c r="B1003" s="130"/>
      <c r="C1003" s="130"/>
      <c r="D1003" s="130"/>
      <c r="E1003" s="130"/>
      <c r="F1003" s="130"/>
      <c r="G1003" s="130"/>
      <c r="H1003" s="130"/>
      <c r="I1003" s="130"/>
      <c r="J1003" s="130"/>
      <c r="K1003" s="130"/>
      <c r="L1003" s="130"/>
      <c r="M1003" s="130"/>
      <c r="N1003" s="130"/>
      <c r="O1003" s="130"/>
      <c r="P1003" s="130"/>
      <c r="Q1003" s="130"/>
      <c r="R1003" s="130"/>
      <c r="S1003" s="130"/>
      <c r="T1003" s="130"/>
      <c r="U1003" s="130"/>
      <c r="V1003" s="130"/>
      <c r="W1003" s="130"/>
      <c r="X1003" s="130"/>
      <c r="Y1003" s="130"/>
      <c r="Z1003" s="130"/>
      <c r="AA1003" s="130"/>
      <c r="AB1003" s="130"/>
      <c r="AC1003" s="130"/>
      <c r="AD1003" s="130"/>
      <c r="AE1003" s="130"/>
      <c r="AF1003" s="130"/>
      <c r="AG1003" s="130"/>
      <c r="AH1003" s="130"/>
      <c r="AI1003" s="130"/>
      <c r="AJ1003" s="130"/>
      <c r="AK1003" s="130"/>
      <c r="AL1003" s="130"/>
      <c r="AM1003" s="130"/>
      <c r="AN1003" s="130"/>
      <c r="AO1003" s="130"/>
      <c r="AP1003" s="130"/>
      <c r="AQ1003" s="130"/>
      <c r="AR1003" s="130"/>
      <c r="AS1003" s="130"/>
      <c r="AT1003" s="130"/>
      <c r="AU1003" s="130"/>
      <c r="AV1003" s="130"/>
      <c r="AW1003" s="130"/>
      <c r="AX1003" s="130"/>
      <c r="AY1003" s="130"/>
    </row>
    <row r="1004" spans="1:51" s="5" customFormat="1" ht="13.6" customHeight="1" x14ac:dyDescent="0.3">
      <c r="A1004" s="130"/>
      <c r="B1004" s="130"/>
      <c r="C1004" s="130"/>
      <c r="D1004" s="130"/>
      <c r="E1004" s="130"/>
      <c r="F1004" s="130"/>
      <c r="G1004" s="130"/>
      <c r="H1004" s="130"/>
      <c r="I1004" s="130"/>
      <c r="J1004" s="130"/>
      <c r="K1004" s="130"/>
      <c r="L1004" s="130"/>
      <c r="M1004" s="130"/>
      <c r="N1004" s="130"/>
      <c r="O1004" s="130"/>
      <c r="P1004" s="130"/>
      <c r="Q1004" s="130"/>
      <c r="R1004" s="130"/>
      <c r="S1004" s="130"/>
      <c r="T1004" s="130"/>
      <c r="U1004" s="130"/>
      <c r="V1004" s="130"/>
      <c r="W1004" s="130"/>
      <c r="X1004" s="130"/>
      <c r="Y1004" s="130"/>
      <c r="Z1004" s="130"/>
      <c r="AA1004" s="130"/>
      <c r="AB1004" s="130"/>
      <c r="AC1004" s="130"/>
      <c r="AD1004" s="130"/>
      <c r="AE1004" s="130"/>
      <c r="AF1004" s="130"/>
      <c r="AG1004" s="130"/>
      <c r="AH1004" s="130"/>
      <c r="AI1004" s="130"/>
      <c r="AJ1004" s="130"/>
      <c r="AK1004" s="130"/>
      <c r="AL1004" s="130"/>
      <c r="AM1004" s="130"/>
      <c r="AN1004" s="130"/>
      <c r="AO1004" s="130"/>
      <c r="AP1004" s="130"/>
      <c r="AQ1004" s="130"/>
      <c r="AR1004" s="130"/>
      <c r="AS1004" s="130"/>
      <c r="AT1004" s="130"/>
      <c r="AU1004" s="130"/>
      <c r="AV1004" s="130"/>
      <c r="AW1004" s="130"/>
      <c r="AX1004" s="130"/>
      <c r="AY1004" s="130"/>
    </row>
    <row r="1005" spans="1:51" s="5" customFormat="1" ht="13.6" customHeight="1" x14ac:dyDescent="0.3">
      <c r="A1005" s="130"/>
      <c r="B1005" s="130"/>
      <c r="C1005" s="130"/>
      <c r="D1005" s="130"/>
      <c r="E1005" s="130"/>
      <c r="F1005" s="130"/>
      <c r="G1005" s="130"/>
      <c r="H1005" s="130"/>
      <c r="I1005" s="130"/>
      <c r="J1005" s="130"/>
      <c r="K1005" s="130"/>
      <c r="L1005" s="130"/>
      <c r="M1005" s="130"/>
      <c r="N1005" s="130"/>
      <c r="O1005" s="130"/>
      <c r="P1005" s="130"/>
      <c r="Q1005" s="130"/>
      <c r="R1005" s="130"/>
      <c r="S1005" s="130"/>
      <c r="T1005" s="130"/>
      <c r="U1005" s="130"/>
      <c r="V1005" s="130"/>
      <c r="W1005" s="130"/>
      <c r="X1005" s="130"/>
      <c r="Y1005" s="130"/>
      <c r="Z1005" s="130"/>
      <c r="AA1005" s="130"/>
      <c r="AB1005" s="130"/>
      <c r="AC1005" s="130"/>
      <c r="AD1005" s="130"/>
      <c r="AE1005" s="130"/>
      <c r="AF1005" s="130"/>
      <c r="AG1005" s="130"/>
      <c r="AH1005" s="130"/>
      <c r="AI1005" s="130"/>
      <c r="AJ1005" s="130"/>
      <c r="AK1005" s="130"/>
      <c r="AL1005" s="130"/>
      <c r="AM1005" s="130"/>
      <c r="AN1005" s="130"/>
      <c r="AO1005" s="130"/>
      <c r="AP1005" s="130"/>
      <c r="AQ1005" s="130"/>
      <c r="AR1005" s="130"/>
      <c r="AS1005" s="130"/>
      <c r="AT1005" s="130"/>
      <c r="AU1005" s="130"/>
      <c r="AV1005" s="130"/>
      <c r="AW1005" s="130"/>
      <c r="AX1005" s="130"/>
      <c r="AY1005" s="130"/>
    </row>
    <row r="1006" spans="1:51" s="5" customFormat="1" ht="13.6" customHeight="1" x14ac:dyDescent="0.3">
      <c r="A1006" s="130"/>
      <c r="B1006" s="130"/>
      <c r="C1006" s="130"/>
      <c r="D1006" s="130"/>
      <c r="E1006" s="130"/>
      <c r="F1006" s="130"/>
      <c r="G1006" s="130"/>
      <c r="H1006" s="130"/>
      <c r="I1006" s="130"/>
      <c r="J1006" s="130"/>
      <c r="K1006" s="130"/>
      <c r="L1006" s="130"/>
      <c r="M1006" s="130"/>
      <c r="N1006" s="130"/>
      <c r="O1006" s="130"/>
      <c r="P1006" s="130"/>
      <c r="Q1006" s="130"/>
      <c r="R1006" s="130"/>
      <c r="S1006" s="130"/>
      <c r="T1006" s="130"/>
      <c r="U1006" s="130"/>
      <c r="V1006" s="130"/>
      <c r="W1006" s="130"/>
      <c r="X1006" s="130"/>
      <c r="Y1006" s="130"/>
      <c r="Z1006" s="130"/>
      <c r="AA1006" s="130"/>
      <c r="AB1006" s="130"/>
      <c r="AC1006" s="130"/>
      <c r="AD1006" s="130"/>
      <c r="AE1006" s="130"/>
      <c r="AF1006" s="130"/>
      <c r="AG1006" s="130"/>
      <c r="AH1006" s="130"/>
      <c r="AI1006" s="130"/>
      <c r="AJ1006" s="130"/>
      <c r="AK1006" s="130"/>
      <c r="AL1006" s="130"/>
      <c r="AM1006" s="130"/>
      <c r="AN1006" s="130"/>
      <c r="AO1006" s="130"/>
      <c r="AP1006" s="130"/>
      <c r="AQ1006" s="130"/>
      <c r="AR1006" s="130"/>
      <c r="AS1006" s="130"/>
      <c r="AT1006" s="130"/>
      <c r="AU1006" s="130"/>
      <c r="AV1006" s="130"/>
      <c r="AW1006" s="130"/>
      <c r="AX1006" s="130"/>
      <c r="AY1006" s="130"/>
    </row>
    <row r="1007" spans="1:51" s="5" customFormat="1" ht="13.6" customHeight="1" x14ac:dyDescent="0.3">
      <c r="A1007" s="130"/>
      <c r="B1007" s="130"/>
      <c r="C1007" s="130"/>
      <c r="D1007" s="130"/>
      <c r="E1007" s="130"/>
      <c r="F1007" s="130"/>
      <c r="G1007" s="130"/>
      <c r="H1007" s="130"/>
      <c r="I1007" s="130"/>
      <c r="J1007" s="130"/>
      <c r="K1007" s="130"/>
      <c r="L1007" s="130"/>
      <c r="M1007" s="130"/>
      <c r="N1007" s="130"/>
      <c r="O1007" s="130"/>
      <c r="P1007" s="130"/>
      <c r="Q1007" s="130"/>
      <c r="R1007" s="130"/>
      <c r="S1007" s="130"/>
      <c r="T1007" s="130"/>
      <c r="U1007" s="130"/>
      <c r="V1007" s="130"/>
      <c r="W1007" s="130"/>
      <c r="X1007" s="130"/>
      <c r="Y1007" s="130"/>
      <c r="Z1007" s="130"/>
      <c r="AA1007" s="130"/>
      <c r="AB1007" s="130"/>
      <c r="AC1007" s="130"/>
      <c r="AD1007" s="130"/>
      <c r="AE1007" s="130"/>
      <c r="AF1007" s="130"/>
      <c r="AG1007" s="130"/>
      <c r="AH1007" s="130"/>
      <c r="AI1007" s="130"/>
      <c r="AJ1007" s="130"/>
      <c r="AK1007" s="130"/>
      <c r="AL1007" s="130"/>
      <c r="AM1007" s="130"/>
      <c r="AN1007" s="130"/>
      <c r="AO1007" s="130"/>
      <c r="AP1007" s="130"/>
      <c r="AQ1007" s="130"/>
      <c r="AR1007" s="130"/>
      <c r="AS1007" s="130"/>
      <c r="AT1007" s="130"/>
      <c r="AU1007" s="130"/>
      <c r="AV1007" s="130"/>
      <c r="AW1007" s="130"/>
      <c r="AX1007" s="130"/>
      <c r="AY1007" s="130"/>
    </row>
    <row r="1008" spans="1:51" s="5" customFormat="1" ht="13.6" customHeight="1" x14ac:dyDescent="0.3">
      <c r="A1008" s="130"/>
      <c r="B1008" s="130"/>
      <c r="C1008" s="130"/>
      <c r="D1008" s="130"/>
      <c r="E1008" s="130"/>
      <c r="F1008" s="130"/>
      <c r="G1008" s="130"/>
      <c r="H1008" s="130"/>
      <c r="I1008" s="130"/>
      <c r="J1008" s="130"/>
      <c r="K1008" s="130"/>
      <c r="L1008" s="130"/>
      <c r="M1008" s="130"/>
      <c r="N1008" s="130"/>
      <c r="O1008" s="130"/>
      <c r="P1008" s="130"/>
      <c r="Q1008" s="130"/>
      <c r="R1008" s="130"/>
      <c r="S1008" s="130"/>
      <c r="T1008" s="130"/>
      <c r="U1008" s="130"/>
      <c r="V1008" s="130"/>
      <c r="W1008" s="130"/>
      <c r="X1008" s="130"/>
      <c r="Y1008" s="130"/>
      <c r="Z1008" s="130"/>
      <c r="AA1008" s="130"/>
      <c r="AB1008" s="130"/>
      <c r="AC1008" s="130"/>
      <c r="AD1008" s="130"/>
      <c r="AE1008" s="130"/>
      <c r="AF1008" s="130"/>
      <c r="AG1008" s="130"/>
      <c r="AH1008" s="130"/>
      <c r="AI1008" s="130"/>
      <c r="AJ1008" s="130"/>
      <c r="AK1008" s="130"/>
      <c r="AL1008" s="130"/>
      <c r="AM1008" s="130"/>
      <c r="AN1008" s="130"/>
      <c r="AO1008" s="130"/>
      <c r="AP1008" s="130"/>
      <c r="AQ1008" s="130"/>
      <c r="AR1008" s="130"/>
      <c r="AS1008" s="130"/>
      <c r="AT1008" s="130"/>
      <c r="AU1008" s="130"/>
      <c r="AV1008" s="130"/>
      <c r="AW1008" s="130"/>
      <c r="AX1008" s="130"/>
      <c r="AY1008" s="130"/>
    </row>
    <row r="1009" spans="1:51" s="5" customFormat="1" ht="13.6" customHeight="1" x14ac:dyDescent="0.3">
      <c r="A1009" s="130"/>
      <c r="B1009" s="130"/>
      <c r="C1009" s="130"/>
      <c r="D1009" s="130"/>
      <c r="E1009" s="130"/>
      <c r="F1009" s="130"/>
      <c r="G1009" s="130"/>
      <c r="H1009" s="130"/>
      <c r="I1009" s="130"/>
      <c r="J1009" s="130"/>
      <c r="K1009" s="130"/>
      <c r="L1009" s="130"/>
      <c r="M1009" s="130"/>
      <c r="N1009" s="130"/>
      <c r="O1009" s="130"/>
      <c r="P1009" s="130"/>
      <c r="Q1009" s="130"/>
      <c r="R1009" s="130"/>
      <c r="S1009" s="130"/>
      <c r="T1009" s="130"/>
      <c r="U1009" s="130"/>
      <c r="V1009" s="130"/>
      <c r="W1009" s="130"/>
      <c r="X1009" s="130"/>
      <c r="Y1009" s="130"/>
      <c r="Z1009" s="130"/>
      <c r="AA1009" s="130"/>
      <c r="AB1009" s="130"/>
      <c r="AC1009" s="130"/>
      <c r="AD1009" s="130"/>
      <c r="AE1009" s="130"/>
      <c r="AF1009" s="130"/>
      <c r="AG1009" s="130"/>
      <c r="AH1009" s="130"/>
      <c r="AI1009" s="130"/>
      <c r="AJ1009" s="130"/>
      <c r="AK1009" s="130"/>
      <c r="AL1009" s="130"/>
      <c r="AM1009" s="130"/>
      <c r="AN1009" s="130"/>
      <c r="AO1009" s="130"/>
      <c r="AP1009" s="130"/>
      <c r="AQ1009" s="130"/>
      <c r="AR1009" s="130"/>
      <c r="AS1009" s="130"/>
      <c r="AT1009" s="130"/>
      <c r="AU1009" s="130"/>
      <c r="AV1009" s="130"/>
      <c r="AW1009" s="130"/>
      <c r="AX1009" s="130"/>
      <c r="AY1009" s="130"/>
    </row>
    <row r="1010" spans="1:51" s="5" customFormat="1" ht="13.6" customHeight="1" x14ac:dyDescent="0.3">
      <c r="A1010" s="130"/>
      <c r="B1010" s="130"/>
      <c r="C1010" s="130"/>
      <c r="D1010" s="130"/>
      <c r="E1010" s="130"/>
      <c r="F1010" s="130"/>
      <c r="G1010" s="130"/>
      <c r="H1010" s="130"/>
      <c r="I1010" s="130"/>
      <c r="J1010" s="130"/>
      <c r="K1010" s="130"/>
      <c r="L1010" s="130"/>
      <c r="M1010" s="130"/>
      <c r="N1010" s="130"/>
      <c r="O1010" s="130"/>
      <c r="P1010" s="130"/>
      <c r="Q1010" s="130"/>
      <c r="R1010" s="130"/>
      <c r="S1010" s="130"/>
      <c r="T1010" s="130"/>
      <c r="U1010" s="130"/>
      <c r="V1010" s="130"/>
      <c r="W1010" s="130"/>
      <c r="X1010" s="130"/>
      <c r="Y1010" s="130"/>
      <c r="Z1010" s="130"/>
      <c r="AA1010" s="130"/>
      <c r="AB1010" s="130"/>
      <c r="AC1010" s="130"/>
      <c r="AD1010" s="130"/>
      <c r="AE1010" s="130"/>
      <c r="AF1010" s="130"/>
      <c r="AG1010" s="130"/>
      <c r="AH1010" s="130"/>
      <c r="AI1010" s="130"/>
      <c r="AJ1010" s="130"/>
      <c r="AK1010" s="130"/>
      <c r="AL1010" s="130"/>
      <c r="AM1010" s="130"/>
      <c r="AN1010" s="130"/>
      <c r="AO1010" s="130"/>
      <c r="AP1010" s="130"/>
      <c r="AQ1010" s="130"/>
      <c r="AR1010" s="130"/>
      <c r="AS1010" s="130"/>
      <c r="AT1010" s="130"/>
      <c r="AU1010" s="130"/>
      <c r="AV1010" s="130"/>
      <c r="AW1010" s="130"/>
      <c r="AX1010" s="130"/>
      <c r="AY1010" s="130"/>
    </row>
    <row r="1011" spans="1:51" s="5" customFormat="1" ht="13.6" customHeight="1" x14ac:dyDescent="0.3">
      <c r="A1011" s="130"/>
      <c r="B1011" s="130"/>
      <c r="C1011" s="130"/>
      <c r="D1011" s="130"/>
      <c r="E1011" s="130"/>
      <c r="F1011" s="130"/>
      <c r="G1011" s="130"/>
      <c r="H1011" s="130"/>
      <c r="I1011" s="130"/>
      <c r="J1011" s="130"/>
      <c r="K1011" s="130"/>
      <c r="L1011" s="130"/>
      <c r="M1011" s="130"/>
      <c r="N1011" s="130"/>
      <c r="O1011" s="130"/>
      <c r="P1011" s="130"/>
      <c r="Q1011" s="130"/>
      <c r="R1011" s="130"/>
      <c r="S1011" s="130"/>
      <c r="T1011" s="130"/>
      <c r="U1011" s="130"/>
      <c r="V1011" s="130"/>
      <c r="W1011" s="130"/>
      <c r="X1011" s="130"/>
      <c r="Y1011" s="130"/>
      <c r="Z1011" s="130"/>
      <c r="AA1011" s="130"/>
      <c r="AB1011" s="130"/>
      <c r="AC1011" s="130"/>
      <c r="AD1011" s="130"/>
      <c r="AE1011" s="130"/>
      <c r="AF1011" s="130"/>
      <c r="AG1011" s="130"/>
      <c r="AH1011" s="130"/>
      <c r="AI1011" s="130"/>
      <c r="AJ1011" s="130"/>
      <c r="AK1011" s="130"/>
      <c r="AL1011" s="130"/>
      <c r="AM1011" s="130"/>
      <c r="AN1011" s="130"/>
      <c r="AO1011" s="130"/>
      <c r="AP1011" s="130"/>
      <c r="AQ1011" s="130"/>
      <c r="AR1011" s="130"/>
      <c r="AS1011" s="130"/>
      <c r="AT1011" s="130"/>
      <c r="AU1011" s="130"/>
      <c r="AV1011" s="130"/>
      <c r="AW1011" s="130"/>
      <c r="AX1011" s="130"/>
      <c r="AY1011" s="130"/>
    </row>
    <row r="1012" spans="1:51" s="5" customFormat="1" ht="13.6" customHeight="1" x14ac:dyDescent="0.3">
      <c r="A1012" s="130"/>
      <c r="B1012" s="130"/>
      <c r="C1012" s="130"/>
      <c r="D1012" s="130"/>
      <c r="E1012" s="130"/>
      <c r="F1012" s="130"/>
      <c r="G1012" s="130"/>
      <c r="H1012" s="130"/>
      <c r="I1012" s="130"/>
      <c r="J1012" s="130"/>
      <c r="K1012" s="130"/>
      <c r="L1012" s="130"/>
      <c r="M1012" s="130"/>
      <c r="N1012" s="130"/>
      <c r="O1012" s="130"/>
      <c r="P1012" s="130"/>
      <c r="Q1012" s="130"/>
      <c r="R1012" s="130"/>
      <c r="S1012" s="130"/>
      <c r="T1012" s="130"/>
      <c r="U1012" s="130"/>
      <c r="V1012" s="130"/>
      <c r="W1012" s="130"/>
      <c r="X1012" s="130"/>
      <c r="Y1012" s="130"/>
      <c r="Z1012" s="130"/>
      <c r="AA1012" s="130"/>
      <c r="AB1012" s="130"/>
      <c r="AC1012" s="130"/>
      <c r="AD1012" s="130"/>
      <c r="AE1012" s="130"/>
      <c r="AF1012" s="130"/>
      <c r="AG1012" s="130"/>
      <c r="AH1012" s="130"/>
      <c r="AI1012" s="130"/>
      <c r="AJ1012" s="130"/>
      <c r="AK1012" s="130"/>
      <c r="AL1012" s="130"/>
      <c r="AM1012" s="130"/>
      <c r="AN1012" s="130"/>
      <c r="AO1012" s="130"/>
      <c r="AP1012" s="130"/>
      <c r="AQ1012" s="130"/>
      <c r="AR1012" s="130"/>
      <c r="AS1012" s="130"/>
      <c r="AT1012" s="130"/>
      <c r="AU1012" s="130"/>
      <c r="AV1012" s="130"/>
      <c r="AW1012" s="130"/>
      <c r="AX1012" s="130"/>
      <c r="AY1012" s="130"/>
    </row>
    <row r="1013" spans="1:51" s="5" customFormat="1" ht="13.6" customHeight="1" x14ac:dyDescent="0.3">
      <c r="A1013" s="130"/>
      <c r="B1013" s="130"/>
      <c r="C1013" s="130"/>
      <c r="D1013" s="130"/>
      <c r="E1013" s="130"/>
      <c r="F1013" s="130"/>
      <c r="G1013" s="130"/>
      <c r="H1013" s="130"/>
      <c r="I1013" s="130"/>
      <c r="J1013" s="130"/>
      <c r="K1013" s="130"/>
      <c r="L1013" s="130"/>
      <c r="M1013" s="130"/>
      <c r="N1013" s="130"/>
      <c r="O1013" s="130"/>
      <c r="P1013" s="130"/>
      <c r="Q1013" s="130"/>
      <c r="R1013" s="130"/>
      <c r="S1013" s="130"/>
      <c r="T1013" s="130"/>
      <c r="U1013" s="130"/>
      <c r="V1013" s="130"/>
      <c r="W1013" s="130"/>
      <c r="X1013" s="130"/>
      <c r="Y1013" s="130"/>
      <c r="Z1013" s="130"/>
      <c r="AA1013" s="130"/>
      <c r="AB1013" s="130"/>
      <c r="AC1013" s="130"/>
      <c r="AD1013" s="130"/>
      <c r="AE1013" s="130"/>
      <c r="AF1013" s="130"/>
      <c r="AG1013" s="130"/>
      <c r="AH1013" s="130"/>
      <c r="AI1013" s="130"/>
      <c r="AJ1013" s="130"/>
      <c r="AK1013" s="130"/>
      <c r="AL1013" s="130"/>
      <c r="AM1013" s="130"/>
      <c r="AN1013" s="130"/>
      <c r="AO1013" s="130"/>
      <c r="AP1013" s="130"/>
      <c r="AQ1013" s="130"/>
      <c r="AR1013" s="130"/>
      <c r="AS1013" s="130"/>
      <c r="AT1013" s="130"/>
      <c r="AU1013" s="130"/>
      <c r="AV1013" s="130"/>
      <c r="AW1013" s="130"/>
      <c r="AX1013" s="130"/>
      <c r="AY1013" s="130"/>
    </row>
    <row r="1014" spans="1:51" s="5" customFormat="1" ht="13.6" customHeight="1" x14ac:dyDescent="0.3">
      <c r="A1014" s="130"/>
      <c r="B1014" s="130"/>
      <c r="C1014" s="130"/>
      <c r="D1014" s="130"/>
      <c r="E1014" s="130"/>
      <c r="F1014" s="130"/>
      <c r="G1014" s="130"/>
      <c r="H1014" s="130"/>
      <c r="I1014" s="130"/>
      <c r="J1014" s="130"/>
      <c r="K1014" s="130"/>
      <c r="L1014" s="130"/>
      <c r="M1014" s="130"/>
      <c r="N1014" s="130"/>
      <c r="O1014" s="130"/>
      <c r="P1014" s="130"/>
      <c r="Q1014" s="130"/>
      <c r="R1014" s="130"/>
      <c r="S1014" s="130"/>
      <c r="T1014" s="130"/>
      <c r="U1014" s="130"/>
      <c r="V1014" s="130"/>
      <c r="W1014" s="130"/>
      <c r="X1014" s="130"/>
      <c r="Y1014" s="130"/>
      <c r="Z1014" s="130"/>
      <c r="AA1014" s="130"/>
      <c r="AB1014" s="130"/>
      <c r="AC1014" s="130"/>
      <c r="AD1014" s="130"/>
      <c r="AE1014" s="130"/>
      <c r="AF1014" s="130"/>
      <c r="AG1014" s="130"/>
      <c r="AH1014" s="130"/>
      <c r="AI1014" s="130"/>
      <c r="AJ1014" s="130"/>
      <c r="AK1014" s="130"/>
      <c r="AL1014" s="130"/>
      <c r="AM1014" s="130"/>
      <c r="AN1014" s="130"/>
      <c r="AO1014" s="130"/>
      <c r="AP1014" s="130"/>
      <c r="AQ1014" s="130"/>
      <c r="AR1014" s="130"/>
      <c r="AS1014" s="130"/>
      <c r="AT1014" s="130"/>
      <c r="AU1014" s="130"/>
      <c r="AV1014" s="130"/>
      <c r="AW1014" s="130"/>
      <c r="AX1014" s="130"/>
      <c r="AY1014" s="130"/>
    </row>
    <row r="1015" spans="1:51" s="5" customFormat="1" ht="13.6" customHeight="1" x14ac:dyDescent="0.3">
      <c r="A1015" s="130"/>
      <c r="B1015" s="130"/>
      <c r="C1015" s="130"/>
      <c r="D1015" s="130"/>
      <c r="E1015" s="130"/>
      <c r="F1015" s="130"/>
      <c r="G1015" s="130"/>
      <c r="H1015" s="130"/>
      <c r="I1015" s="130"/>
      <c r="J1015" s="130"/>
      <c r="K1015" s="130"/>
      <c r="L1015" s="130"/>
      <c r="M1015" s="130"/>
      <c r="N1015" s="130"/>
      <c r="O1015" s="130"/>
      <c r="P1015" s="130"/>
      <c r="Q1015" s="130"/>
      <c r="R1015" s="130"/>
      <c r="S1015" s="130"/>
      <c r="T1015" s="130"/>
      <c r="U1015" s="130"/>
      <c r="V1015" s="130"/>
      <c r="W1015" s="130"/>
      <c r="X1015" s="130"/>
      <c r="Y1015" s="130"/>
      <c r="Z1015" s="130"/>
      <c r="AA1015" s="130"/>
      <c r="AB1015" s="130"/>
      <c r="AC1015" s="130"/>
      <c r="AD1015" s="130"/>
      <c r="AE1015" s="130"/>
      <c r="AF1015" s="130"/>
      <c r="AG1015" s="130"/>
      <c r="AH1015" s="130"/>
      <c r="AI1015" s="130"/>
      <c r="AJ1015" s="130"/>
      <c r="AK1015" s="130"/>
      <c r="AL1015" s="130"/>
      <c r="AM1015" s="130"/>
      <c r="AN1015" s="130"/>
      <c r="AO1015" s="130"/>
      <c r="AP1015" s="130"/>
      <c r="AQ1015" s="130"/>
      <c r="AR1015" s="130"/>
      <c r="AS1015" s="130"/>
      <c r="AT1015" s="130"/>
      <c r="AU1015" s="130"/>
      <c r="AV1015" s="130"/>
      <c r="AW1015" s="130"/>
      <c r="AX1015" s="130"/>
      <c r="AY1015" s="130"/>
    </row>
    <row r="1016" spans="1:51" s="5" customFormat="1" ht="13.6" customHeight="1" x14ac:dyDescent="0.3">
      <c r="A1016" s="130"/>
      <c r="B1016" s="130"/>
      <c r="C1016" s="130"/>
      <c r="D1016" s="130"/>
      <c r="E1016" s="130"/>
      <c r="F1016" s="130"/>
      <c r="G1016" s="130"/>
      <c r="H1016" s="130"/>
      <c r="I1016" s="130"/>
      <c r="J1016" s="130"/>
      <c r="K1016" s="130"/>
      <c r="L1016" s="130"/>
      <c r="M1016" s="130"/>
      <c r="N1016" s="130"/>
      <c r="O1016" s="130"/>
      <c r="P1016" s="130"/>
      <c r="Q1016" s="130"/>
      <c r="R1016" s="130"/>
      <c r="S1016" s="130"/>
      <c r="T1016" s="130"/>
      <c r="U1016" s="130"/>
      <c r="V1016" s="130"/>
      <c r="W1016" s="130"/>
      <c r="X1016" s="130"/>
      <c r="Y1016" s="130"/>
      <c r="Z1016" s="130"/>
      <c r="AA1016" s="130"/>
      <c r="AB1016" s="130"/>
      <c r="AC1016" s="130"/>
      <c r="AD1016" s="130"/>
      <c r="AE1016" s="130"/>
      <c r="AF1016" s="130"/>
      <c r="AG1016" s="130"/>
      <c r="AH1016" s="130"/>
      <c r="AI1016" s="130"/>
      <c r="AJ1016" s="130"/>
      <c r="AK1016" s="130"/>
      <c r="AL1016" s="130"/>
      <c r="AM1016" s="130"/>
      <c r="AN1016" s="130"/>
      <c r="AO1016" s="130"/>
      <c r="AP1016" s="130"/>
      <c r="AQ1016" s="130"/>
      <c r="AR1016" s="130"/>
      <c r="AS1016" s="130"/>
      <c r="AT1016" s="130"/>
      <c r="AU1016" s="130"/>
      <c r="AV1016" s="130"/>
      <c r="AW1016" s="130"/>
      <c r="AX1016" s="130"/>
      <c r="AY1016" s="130"/>
    </row>
    <row r="1017" spans="1:51" s="5" customFormat="1" ht="13.6" customHeight="1" x14ac:dyDescent="0.3">
      <c r="A1017" s="130"/>
      <c r="B1017" s="130"/>
      <c r="C1017" s="130"/>
      <c r="D1017" s="130"/>
      <c r="E1017" s="130"/>
      <c r="F1017" s="130"/>
      <c r="G1017" s="130"/>
      <c r="H1017" s="130"/>
      <c r="I1017" s="130"/>
      <c r="J1017" s="130"/>
      <c r="K1017" s="130"/>
      <c r="L1017" s="130"/>
      <c r="M1017" s="130"/>
      <c r="N1017" s="130"/>
      <c r="O1017" s="130"/>
      <c r="P1017" s="130"/>
      <c r="Q1017" s="130"/>
      <c r="R1017" s="130"/>
      <c r="S1017" s="130"/>
      <c r="T1017" s="130"/>
      <c r="U1017" s="130"/>
      <c r="V1017" s="130"/>
      <c r="W1017" s="130"/>
      <c r="X1017" s="130"/>
      <c r="Y1017" s="130"/>
      <c r="Z1017" s="130"/>
      <c r="AA1017" s="130"/>
      <c r="AB1017" s="130"/>
      <c r="AC1017" s="130"/>
      <c r="AD1017" s="130"/>
      <c r="AE1017" s="130"/>
      <c r="AF1017" s="130"/>
      <c r="AG1017" s="130"/>
      <c r="AH1017" s="130"/>
      <c r="AI1017" s="130"/>
      <c r="AJ1017" s="130"/>
      <c r="AK1017" s="130"/>
      <c r="AL1017" s="130"/>
      <c r="AM1017" s="130"/>
      <c r="AN1017" s="130"/>
      <c r="AO1017" s="130"/>
      <c r="AP1017" s="130"/>
      <c r="AQ1017" s="130"/>
      <c r="AR1017" s="130"/>
      <c r="AS1017" s="130"/>
      <c r="AT1017" s="130"/>
      <c r="AU1017" s="130"/>
      <c r="AV1017" s="130"/>
      <c r="AW1017" s="130"/>
      <c r="AX1017" s="130"/>
      <c r="AY1017" s="130"/>
    </row>
    <row r="1018" spans="1:51" s="5" customFormat="1" ht="13.6" customHeight="1" x14ac:dyDescent="0.3">
      <c r="A1018" s="130"/>
      <c r="B1018" s="130"/>
      <c r="C1018" s="130"/>
      <c r="D1018" s="130"/>
      <c r="E1018" s="130"/>
      <c r="F1018" s="130"/>
      <c r="G1018" s="130"/>
      <c r="H1018" s="130"/>
      <c r="I1018" s="130"/>
      <c r="J1018" s="130"/>
      <c r="K1018" s="130"/>
      <c r="L1018" s="130"/>
      <c r="M1018" s="130"/>
      <c r="N1018" s="130"/>
      <c r="O1018" s="130"/>
      <c r="P1018" s="130"/>
      <c r="Q1018" s="130"/>
      <c r="R1018" s="130"/>
      <c r="S1018" s="130"/>
      <c r="T1018" s="130"/>
      <c r="U1018" s="130"/>
      <c r="V1018" s="130"/>
      <c r="W1018" s="130"/>
      <c r="X1018" s="130"/>
      <c r="Y1018" s="130"/>
      <c r="Z1018" s="130"/>
      <c r="AA1018" s="130"/>
      <c r="AB1018" s="130"/>
      <c r="AC1018" s="130"/>
      <c r="AD1018" s="130"/>
      <c r="AE1018" s="130"/>
      <c r="AF1018" s="130"/>
      <c r="AG1018" s="130"/>
      <c r="AH1018" s="130"/>
      <c r="AI1018" s="130"/>
      <c r="AJ1018" s="130"/>
      <c r="AK1018" s="130"/>
      <c r="AL1018" s="130"/>
      <c r="AM1018" s="130"/>
      <c r="AN1018" s="130"/>
      <c r="AO1018" s="130"/>
      <c r="AP1018" s="130"/>
      <c r="AQ1018" s="130"/>
      <c r="AR1018" s="130"/>
      <c r="AS1018" s="130"/>
      <c r="AT1018" s="130"/>
      <c r="AU1018" s="130"/>
      <c r="AV1018" s="130"/>
      <c r="AW1018" s="130"/>
      <c r="AX1018" s="130"/>
      <c r="AY1018" s="130"/>
    </row>
    <row r="1019" spans="1:51" s="5" customFormat="1" ht="13.6" customHeight="1" x14ac:dyDescent="0.3">
      <c r="A1019" s="130"/>
      <c r="B1019" s="130"/>
      <c r="C1019" s="130"/>
      <c r="D1019" s="130"/>
      <c r="E1019" s="130"/>
      <c r="F1019" s="130"/>
      <c r="G1019" s="130"/>
      <c r="H1019" s="130"/>
      <c r="I1019" s="130"/>
      <c r="J1019" s="130"/>
      <c r="K1019" s="130"/>
      <c r="L1019" s="130"/>
      <c r="M1019" s="130"/>
      <c r="N1019" s="130"/>
      <c r="O1019" s="130"/>
      <c r="P1019" s="130"/>
      <c r="Q1019" s="130"/>
      <c r="R1019" s="130"/>
      <c r="S1019" s="130"/>
      <c r="T1019" s="130"/>
      <c r="U1019" s="130"/>
      <c r="V1019" s="130"/>
      <c r="W1019" s="130"/>
      <c r="X1019" s="130"/>
      <c r="Y1019" s="130"/>
      <c r="Z1019" s="130"/>
      <c r="AA1019" s="130"/>
      <c r="AB1019" s="130"/>
      <c r="AC1019" s="130"/>
      <c r="AD1019" s="130"/>
      <c r="AE1019" s="130"/>
      <c r="AF1019" s="130"/>
      <c r="AG1019" s="130"/>
      <c r="AH1019" s="130"/>
      <c r="AI1019" s="130"/>
      <c r="AJ1019" s="130"/>
      <c r="AK1019" s="130"/>
      <c r="AL1019" s="130"/>
      <c r="AM1019" s="130"/>
      <c r="AN1019" s="130"/>
      <c r="AO1019" s="130"/>
      <c r="AP1019" s="130"/>
      <c r="AQ1019" s="130"/>
      <c r="AR1019" s="130"/>
      <c r="AS1019" s="130"/>
      <c r="AT1019" s="130"/>
      <c r="AU1019" s="130"/>
      <c r="AV1019" s="130"/>
      <c r="AW1019" s="130"/>
      <c r="AX1019" s="130"/>
      <c r="AY1019" s="130"/>
    </row>
    <row r="1020" spans="1:51" s="5" customFormat="1" ht="13.6" customHeight="1" x14ac:dyDescent="0.3">
      <c r="A1020" s="130"/>
      <c r="B1020" s="130"/>
      <c r="C1020" s="130"/>
      <c r="D1020" s="130"/>
      <c r="E1020" s="130"/>
      <c r="F1020" s="130"/>
      <c r="G1020" s="130"/>
      <c r="H1020" s="130"/>
      <c r="I1020" s="130"/>
      <c r="J1020" s="130"/>
      <c r="K1020" s="130"/>
      <c r="L1020" s="130"/>
      <c r="M1020" s="130"/>
      <c r="N1020" s="130"/>
      <c r="O1020" s="130"/>
      <c r="P1020" s="130"/>
      <c r="Q1020" s="130"/>
      <c r="R1020" s="130"/>
      <c r="S1020" s="130"/>
      <c r="T1020" s="130"/>
      <c r="U1020" s="130"/>
      <c r="V1020" s="130"/>
      <c r="W1020" s="130"/>
      <c r="X1020" s="130"/>
      <c r="Y1020" s="130"/>
      <c r="Z1020" s="130"/>
      <c r="AA1020" s="130"/>
      <c r="AB1020" s="130"/>
      <c r="AC1020" s="130"/>
      <c r="AD1020" s="130"/>
      <c r="AE1020" s="130"/>
      <c r="AF1020" s="130"/>
      <c r="AG1020" s="130"/>
      <c r="AH1020" s="130"/>
      <c r="AI1020" s="130"/>
      <c r="AJ1020" s="130"/>
      <c r="AK1020" s="130"/>
      <c r="AL1020" s="130"/>
      <c r="AM1020" s="130"/>
      <c r="AN1020" s="130"/>
      <c r="AO1020" s="130"/>
      <c r="AP1020" s="130"/>
      <c r="AQ1020" s="130"/>
      <c r="AR1020" s="130"/>
      <c r="AS1020" s="130"/>
      <c r="AT1020" s="130"/>
      <c r="AU1020" s="130"/>
      <c r="AV1020" s="130"/>
      <c r="AW1020" s="130"/>
      <c r="AX1020" s="130"/>
      <c r="AY1020" s="130"/>
    </row>
    <row r="1021" spans="1:51" s="5" customFormat="1" ht="13.6" customHeight="1" x14ac:dyDescent="0.3">
      <c r="A1021" s="130"/>
      <c r="B1021" s="130"/>
      <c r="C1021" s="130"/>
      <c r="D1021" s="130"/>
      <c r="E1021" s="130"/>
      <c r="F1021" s="130"/>
      <c r="G1021" s="130"/>
      <c r="H1021" s="130"/>
      <c r="I1021" s="130"/>
      <c r="J1021" s="130"/>
      <c r="K1021" s="130"/>
      <c r="L1021" s="130"/>
      <c r="M1021" s="130"/>
      <c r="N1021" s="130"/>
      <c r="O1021" s="130"/>
      <c r="P1021" s="130"/>
      <c r="Q1021" s="130"/>
      <c r="R1021" s="130"/>
      <c r="S1021" s="130"/>
      <c r="T1021" s="130"/>
      <c r="U1021" s="130"/>
      <c r="V1021" s="130"/>
      <c r="W1021" s="130"/>
      <c r="X1021" s="130"/>
      <c r="Y1021" s="130"/>
      <c r="Z1021" s="130"/>
      <c r="AA1021" s="130"/>
      <c r="AB1021" s="130"/>
      <c r="AC1021" s="130"/>
      <c r="AD1021" s="130"/>
      <c r="AE1021" s="130"/>
      <c r="AF1021" s="130"/>
      <c r="AG1021" s="130"/>
      <c r="AH1021" s="130"/>
      <c r="AI1021" s="130"/>
      <c r="AJ1021" s="130"/>
      <c r="AK1021" s="130"/>
      <c r="AL1021" s="130"/>
      <c r="AM1021" s="130"/>
      <c r="AN1021" s="130"/>
      <c r="AO1021" s="130"/>
      <c r="AP1021" s="130"/>
      <c r="AQ1021" s="130"/>
      <c r="AR1021" s="130"/>
      <c r="AS1021" s="130"/>
      <c r="AT1021" s="130"/>
      <c r="AU1021" s="130"/>
      <c r="AV1021" s="130"/>
      <c r="AW1021" s="130"/>
      <c r="AX1021" s="130"/>
      <c r="AY1021" s="130"/>
    </row>
    <row r="1022" spans="1:51" s="5" customFormat="1" ht="13.6" customHeight="1" x14ac:dyDescent="0.3">
      <c r="A1022" s="130"/>
      <c r="B1022" s="130"/>
      <c r="C1022" s="130"/>
      <c r="D1022" s="130"/>
      <c r="E1022" s="130"/>
      <c r="F1022" s="130"/>
      <c r="G1022" s="130"/>
      <c r="H1022" s="130"/>
      <c r="I1022" s="130"/>
      <c r="J1022" s="130"/>
      <c r="K1022" s="130"/>
      <c r="L1022" s="130"/>
      <c r="M1022" s="130"/>
      <c r="N1022" s="130"/>
      <c r="O1022" s="130"/>
      <c r="P1022" s="130"/>
      <c r="Q1022" s="130"/>
      <c r="R1022" s="130"/>
      <c r="S1022" s="130"/>
      <c r="T1022" s="130"/>
      <c r="U1022" s="130"/>
      <c r="V1022" s="130"/>
      <c r="W1022" s="130"/>
      <c r="X1022" s="130"/>
      <c r="Y1022" s="130"/>
      <c r="Z1022" s="130"/>
      <c r="AA1022" s="130"/>
      <c r="AB1022" s="130"/>
      <c r="AC1022" s="130"/>
      <c r="AD1022" s="130"/>
      <c r="AE1022" s="130"/>
      <c r="AF1022" s="130"/>
      <c r="AG1022" s="130"/>
      <c r="AH1022" s="130"/>
      <c r="AI1022" s="130"/>
      <c r="AJ1022" s="130"/>
      <c r="AK1022" s="130"/>
      <c r="AL1022" s="130"/>
      <c r="AM1022" s="130"/>
      <c r="AN1022" s="130"/>
      <c r="AO1022" s="130"/>
      <c r="AP1022" s="130"/>
      <c r="AQ1022" s="130"/>
      <c r="AR1022" s="130"/>
      <c r="AS1022" s="130"/>
      <c r="AT1022" s="130"/>
      <c r="AU1022" s="130"/>
      <c r="AV1022" s="130"/>
      <c r="AW1022" s="130"/>
      <c r="AX1022" s="130"/>
      <c r="AY1022" s="130"/>
    </row>
    <row r="1023" spans="1:51" s="5" customFormat="1" ht="13.6" customHeight="1" x14ac:dyDescent="0.3">
      <c r="A1023" s="130"/>
      <c r="B1023" s="130"/>
      <c r="C1023" s="130"/>
      <c r="D1023" s="130"/>
      <c r="E1023" s="130"/>
      <c r="F1023" s="130"/>
      <c r="G1023" s="130"/>
      <c r="H1023" s="130"/>
      <c r="I1023" s="130"/>
      <c r="J1023" s="130"/>
      <c r="K1023" s="130"/>
      <c r="L1023" s="130"/>
      <c r="M1023" s="130"/>
      <c r="N1023" s="130"/>
      <c r="O1023" s="130"/>
      <c r="P1023" s="130"/>
      <c r="Q1023" s="130"/>
      <c r="R1023" s="130"/>
      <c r="S1023" s="130"/>
      <c r="T1023" s="130"/>
      <c r="U1023" s="130"/>
      <c r="V1023" s="130"/>
      <c r="W1023" s="130"/>
      <c r="X1023" s="130"/>
      <c r="Y1023" s="130"/>
      <c r="Z1023" s="130"/>
      <c r="AA1023" s="130"/>
      <c r="AB1023" s="130"/>
      <c r="AC1023" s="130"/>
      <c r="AD1023" s="130"/>
      <c r="AE1023" s="130"/>
      <c r="AF1023" s="130"/>
      <c r="AG1023" s="130"/>
      <c r="AH1023" s="130"/>
      <c r="AI1023" s="130"/>
      <c r="AJ1023" s="130"/>
      <c r="AK1023" s="130"/>
      <c r="AL1023" s="130"/>
      <c r="AM1023" s="130"/>
      <c r="AN1023" s="130"/>
      <c r="AO1023" s="130"/>
      <c r="AP1023" s="130"/>
      <c r="AQ1023" s="130"/>
      <c r="AR1023" s="130"/>
      <c r="AS1023" s="130"/>
      <c r="AT1023" s="130"/>
      <c r="AU1023" s="130"/>
      <c r="AV1023" s="130"/>
      <c r="AW1023" s="130"/>
      <c r="AX1023" s="130"/>
      <c r="AY1023" s="130"/>
    </row>
    <row r="1024" spans="1:51" s="5" customFormat="1" ht="13.6" customHeight="1" x14ac:dyDescent="0.3">
      <c r="A1024" s="130"/>
      <c r="B1024" s="130"/>
      <c r="C1024" s="130"/>
      <c r="D1024" s="130"/>
      <c r="E1024" s="130"/>
      <c r="F1024" s="130"/>
      <c r="G1024" s="130"/>
      <c r="H1024" s="130"/>
      <c r="I1024" s="130"/>
      <c r="J1024" s="130"/>
      <c r="K1024" s="130"/>
      <c r="L1024" s="130"/>
      <c r="M1024" s="130"/>
      <c r="N1024" s="130"/>
      <c r="O1024" s="130"/>
      <c r="P1024" s="130"/>
      <c r="Q1024" s="130"/>
      <c r="R1024" s="130"/>
      <c r="S1024" s="130"/>
      <c r="T1024" s="130"/>
      <c r="U1024" s="130"/>
      <c r="V1024" s="130"/>
      <c r="W1024" s="130"/>
      <c r="X1024" s="130"/>
      <c r="Y1024" s="130"/>
      <c r="Z1024" s="130"/>
      <c r="AA1024" s="130"/>
      <c r="AB1024" s="130"/>
      <c r="AC1024" s="130"/>
      <c r="AD1024" s="130"/>
      <c r="AE1024" s="130"/>
      <c r="AF1024" s="130"/>
      <c r="AG1024" s="130"/>
      <c r="AH1024" s="130"/>
      <c r="AI1024" s="130"/>
      <c r="AJ1024" s="130"/>
      <c r="AK1024" s="130"/>
      <c r="AL1024" s="130"/>
      <c r="AM1024" s="130"/>
      <c r="AN1024" s="130"/>
      <c r="AO1024" s="130"/>
      <c r="AP1024" s="130"/>
      <c r="AQ1024" s="130"/>
      <c r="AR1024" s="130"/>
      <c r="AS1024" s="130"/>
      <c r="AT1024" s="130"/>
      <c r="AU1024" s="130"/>
      <c r="AV1024" s="130"/>
      <c r="AW1024" s="130"/>
      <c r="AX1024" s="130"/>
      <c r="AY1024" s="130"/>
    </row>
    <row r="1025" spans="1:51" s="5" customFormat="1" ht="13.6" customHeight="1" x14ac:dyDescent="0.3">
      <c r="A1025" s="130"/>
      <c r="B1025" s="130"/>
      <c r="C1025" s="130"/>
      <c r="D1025" s="130"/>
      <c r="E1025" s="130"/>
      <c r="F1025" s="130"/>
      <c r="G1025" s="130"/>
      <c r="H1025" s="130"/>
      <c r="I1025" s="130"/>
      <c r="J1025" s="130"/>
      <c r="K1025" s="130"/>
      <c r="L1025" s="130"/>
      <c r="M1025" s="130"/>
      <c r="N1025" s="130"/>
      <c r="O1025" s="130"/>
      <c r="P1025" s="130"/>
      <c r="Q1025" s="130"/>
      <c r="R1025" s="130"/>
      <c r="S1025" s="130"/>
      <c r="T1025" s="130"/>
      <c r="U1025" s="130"/>
      <c r="V1025" s="130"/>
      <c r="W1025" s="130"/>
      <c r="X1025" s="130"/>
      <c r="Y1025" s="130"/>
      <c r="Z1025" s="130"/>
      <c r="AA1025" s="130"/>
      <c r="AB1025" s="130"/>
      <c r="AC1025" s="130"/>
      <c r="AD1025" s="130"/>
      <c r="AE1025" s="130"/>
      <c r="AF1025" s="130"/>
      <c r="AG1025" s="130"/>
      <c r="AH1025" s="130"/>
      <c r="AI1025" s="130"/>
      <c r="AJ1025" s="130"/>
      <c r="AK1025" s="130"/>
      <c r="AL1025" s="130"/>
      <c r="AM1025" s="130"/>
      <c r="AN1025" s="130"/>
      <c r="AO1025" s="130"/>
      <c r="AP1025" s="130"/>
      <c r="AQ1025" s="130"/>
      <c r="AR1025" s="130"/>
      <c r="AS1025" s="130"/>
      <c r="AT1025" s="130"/>
      <c r="AU1025" s="130"/>
      <c r="AV1025" s="130"/>
      <c r="AW1025" s="130"/>
      <c r="AX1025" s="130"/>
      <c r="AY1025" s="130"/>
    </row>
    <row r="1026" spans="1:51" s="5" customFormat="1" ht="13.6" customHeight="1" x14ac:dyDescent="0.3">
      <c r="A1026" s="130"/>
      <c r="B1026" s="130"/>
      <c r="C1026" s="130"/>
      <c r="D1026" s="130"/>
      <c r="E1026" s="130"/>
      <c r="F1026" s="130"/>
      <c r="G1026" s="130"/>
      <c r="H1026" s="130"/>
      <c r="I1026" s="130"/>
      <c r="J1026" s="130"/>
      <c r="K1026" s="130"/>
      <c r="L1026" s="130"/>
      <c r="M1026" s="130"/>
      <c r="N1026" s="130"/>
      <c r="O1026" s="130"/>
      <c r="P1026" s="130"/>
      <c r="Q1026" s="130"/>
      <c r="R1026" s="130"/>
      <c r="S1026" s="130"/>
      <c r="T1026" s="130"/>
      <c r="U1026" s="130"/>
      <c r="V1026" s="130"/>
      <c r="W1026" s="130"/>
      <c r="X1026" s="130"/>
      <c r="Y1026" s="130"/>
      <c r="Z1026" s="130"/>
      <c r="AA1026" s="130"/>
      <c r="AB1026" s="130"/>
      <c r="AC1026" s="130"/>
      <c r="AD1026" s="130"/>
      <c r="AE1026" s="130"/>
      <c r="AF1026" s="130"/>
      <c r="AG1026" s="130"/>
      <c r="AH1026" s="130"/>
      <c r="AI1026" s="130"/>
      <c r="AJ1026" s="130"/>
      <c r="AK1026" s="130"/>
      <c r="AL1026" s="130"/>
      <c r="AM1026" s="130"/>
      <c r="AN1026" s="130"/>
      <c r="AO1026" s="130"/>
      <c r="AP1026" s="130"/>
      <c r="AQ1026" s="130"/>
      <c r="AR1026" s="130"/>
      <c r="AS1026" s="130"/>
      <c r="AT1026" s="130"/>
      <c r="AU1026" s="130"/>
      <c r="AV1026" s="130"/>
      <c r="AW1026" s="130"/>
      <c r="AX1026" s="130"/>
      <c r="AY1026" s="130"/>
    </row>
    <row r="1027" spans="1:51" s="5" customFormat="1" ht="13.6" customHeight="1" x14ac:dyDescent="0.3">
      <c r="A1027" s="130"/>
      <c r="B1027" s="130"/>
      <c r="C1027" s="130"/>
      <c r="D1027" s="130"/>
      <c r="E1027" s="130"/>
      <c r="F1027" s="130"/>
      <c r="G1027" s="130"/>
      <c r="H1027" s="130"/>
      <c r="I1027" s="130"/>
      <c r="J1027" s="130"/>
      <c r="K1027" s="130"/>
      <c r="L1027" s="130"/>
      <c r="M1027" s="130"/>
      <c r="N1027" s="130"/>
      <c r="O1027" s="130"/>
      <c r="P1027" s="130"/>
      <c r="Q1027" s="130"/>
      <c r="R1027" s="130"/>
      <c r="S1027" s="130"/>
      <c r="T1027" s="130"/>
      <c r="U1027" s="130"/>
      <c r="V1027" s="130"/>
      <c r="W1027" s="130"/>
      <c r="X1027" s="130"/>
      <c r="Y1027" s="130"/>
      <c r="Z1027" s="130"/>
      <c r="AA1027" s="130"/>
      <c r="AB1027" s="130"/>
      <c r="AC1027" s="130"/>
      <c r="AD1027" s="130"/>
      <c r="AE1027" s="130"/>
      <c r="AF1027" s="130"/>
      <c r="AG1027" s="130"/>
      <c r="AH1027" s="130"/>
      <c r="AI1027" s="130"/>
      <c r="AJ1027" s="130"/>
      <c r="AK1027" s="130"/>
      <c r="AL1027" s="130"/>
      <c r="AM1027" s="130"/>
      <c r="AN1027" s="130"/>
      <c r="AO1027" s="130"/>
      <c r="AP1027" s="130"/>
      <c r="AQ1027" s="130"/>
      <c r="AR1027" s="130"/>
      <c r="AS1027" s="130"/>
      <c r="AT1027" s="130"/>
      <c r="AU1027" s="130"/>
      <c r="AV1027" s="130"/>
      <c r="AW1027" s="130"/>
      <c r="AX1027" s="130"/>
      <c r="AY1027" s="130"/>
    </row>
    <row r="1028" spans="1:51" s="5" customFormat="1" ht="13.6" customHeight="1" x14ac:dyDescent="0.3">
      <c r="A1028" s="130"/>
      <c r="B1028" s="130"/>
      <c r="C1028" s="130"/>
      <c r="D1028" s="130"/>
      <c r="E1028" s="130"/>
      <c r="F1028" s="130"/>
      <c r="G1028" s="130"/>
      <c r="H1028" s="130"/>
      <c r="I1028" s="130"/>
      <c r="J1028" s="130"/>
      <c r="K1028" s="130"/>
      <c r="L1028" s="130"/>
      <c r="M1028" s="130"/>
      <c r="N1028" s="130"/>
      <c r="O1028" s="130"/>
      <c r="P1028" s="130"/>
      <c r="Q1028" s="130"/>
      <c r="R1028" s="130"/>
      <c r="S1028" s="130"/>
      <c r="T1028" s="130"/>
      <c r="U1028" s="130"/>
      <c r="V1028" s="130"/>
      <c r="W1028" s="130"/>
      <c r="X1028" s="130"/>
      <c r="Y1028" s="130"/>
      <c r="Z1028" s="130"/>
      <c r="AA1028" s="130"/>
      <c r="AB1028" s="130"/>
      <c r="AC1028" s="130"/>
      <c r="AD1028" s="130"/>
      <c r="AE1028" s="130"/>
      <c r="AF1028" s="130"/>
      <c r="AG1028" s="130"/>
      <c r="AH1028" s="130"/>
      <c r="AI1028" s="130"/>
      <c r="AJ1028" s="130"/>
      <c r="AK1028" s="130"/>
      <c r="AL1028" s="130"/>
      <c r="AM1028" s="130"/>
      <c r="AN1028" s="130"/>
      <c r="AO1028" s="130"/>
      <c r="AP1028" s="130"/>
      <c r="AQ1028" s="130"/>
      <c r="AR1028" s="130"/>
      <c r="AS1028" s="130"/>
      <c r="AT1028" s="130"/>
      <c r="AU1028" s="130"/>
      <c r="AV1028" s="130"/>
      <c r="AW1028" s="130"/>
      <c r="AX1028" s="130"/>
      <c r="AY1028" s="130"/>
    </row>
    <row r="1029" spans="1:51" s="5" customFormat="1" ht="13.6" customHeight="1" x14ac:dyDescent="0.3">
      <c r="A1029" s="130"/>
      <c r="B1029" s="130"/>
      <c r="C1029" s="130"/>
      <c r="D1029" s="130"/>
      <c r="E1029" s="130"/>
      <c r="F1029" s="130"/>
      <c r="G1029" s="130"/>
      <c r="H1029" s="130"/>
      <c r="I1029" s="130"/>
      <c r="J1029" s="130"/>
      <c r="K1029" s="130"/>
      <c r="L1029" s="130"/>
      <c r="M1029" s="130"/>
      <c r="N1029" s="130"/>
      <c r="O1029" s="130"/>
      <c r="P1029" s="130"/>
      <c r="Q1029" s="130"/>
      <c r="R1029" s="130"/>
      <c r="S1029" s="130"/>
      <c r="T1029" s="130"/>
      <c r="U1029" s="130"/>
      <c r="V1029" s="130"/>
      <c r="W1029" s="130"/>
      <c r="X1029" s="130"/>
      <c r="Y1029" s="130"/>
      <c r="Z1029" s="130"/>
      <c r="AA1029" s="130"/>
      <c r="AB1029" s="130"/>
      <c r="AC1029" s="130"/>
      <c r="AD1029" s="130"/>
      <c r="AE1029" s="130"/>
      <c r="AF1029" s="130"/>
      <c r="AG1029" s="130"/>
      <c r="AH1029" s="130"/>
      <c r="AI1029" s="130"/>
      <c r="AJ1029" s="130"/>
      <c r="AK1029" s="130"/>
      <c r="AL1029" s="130"/>
      <c r="AM1029" s="130"/>
      <c r="AN1029" s="130"/>
      <c r="AO1029" s="130"/>
      <c r="AP1029" s="130"/>
      <c r="AQ1029" s="130"/>
      <c r="AR1029" s="130"/>
      <c r="AS1029" s="130"/>
      <c r="AT1029" s="130"/>
      <c r="AU1029" s="130"/>
      <c r="AV1029" s="130"/>
      <c r="AW1029" s="130"/>
      <c r="AX1029" s="130"/>
      <c r="AY1029" s="130"/>
    </row>
    <row r="1030" spans="1:51" s="5" customFormat="1" ht="13.6" customHeight="1" x14ac:dyDescent="0.3">
      <c r="A1030" s="130"/>
      <c r="B1030" s="130"/>
      <c r="C1030" s="130"/>
      <c r="D1030" s="130"/>
      <c r="E1030" s="130"/>
      <c r="F1030" s="130"/>
      <c r="G1030" s="130"/>
      <c r="H1030" s="130"/>
      <c r="I1030" s="130"/>
      <c r="J1030" s="130"/>
      <c r="K1030" s="130"/>
      <c r="L1030" s="130"/>
      <c r="M1030" s="130"/>
      <c r="N1030" s="130"/>
      <c r="O1030" s="130"/>
      <c r="P1030" s="130"/>
      <c r="Q1030" s="130"/>
      <c r="R1030" s="130"/>
      <c r="S1030" s="130"/>
      <c r="T1030" s="130"/>
      <c r="U1030" s="130"/>
      <c r="V1030" s="130"/>
      <c r="W1030" s="130"/>
      <c r="X1030" s="130"/>
      <c r="Y1030" s="130"/>
      <c r="Z1030" s="130"/>
      <c r="AA1030" s="130"/>
      <c r="AB1030" s="130"/>
      <c r="AC1030" s="130"/>
      <c r="AD1030" s="130"/>
      <c r="AE1030" s="130"/>
      <c r="AF1030" s="130"/>
      <c r="AG1030" s="130"/>
      <c r="AH1030" s="130"/>
      <c r="AI1030" s="130"/>
      <c r="AJ1030" s="130"/>
      <c r="AK1030" s="130"/>
      <c r="AL1030" s="130"/>
      <c r="AM1030" s="130"/>
      <c r="AN1030" s="130"/>
      <c r="AO1030" s="130"/>
      <c r="AP1030" s="130"/>
      <c r="AQ1030" s="130"/>
      <c r="AR1030" s="130"/>
      <c r="AS1030" s="130"/>
      <c r="AT1030" s="130"/>
      <c r="AU1030" s="130"/>
      <c r="AV1030" s="130"/>
      <c r="AW1030" s="130"/>
      <c r="AX1030" s="130"/>
      <c r="AY1030" s="130"/>
    </row>
    <row r="1031" spans="1:51" s="5" customFormat="1" ht="13.6" customHeight="1" x14ac:dyDescent="0.3">
      <c r="A1031" s="130"/>
      <c r="B1031" s="130"/>
      <c r="C1031" s="130"/>
      <c r="D1031" s="130"/>
      <c r="E1031" s="130"/>
      <c r="F1031" s="130"/>
      <c r="G1031" s="130"/>
      <c r="H1031" s="130"/>
      <c r="I1031" s="130"/>
      <c r="J1031" s="130"/>
      <c r="K1031" s="130"/>
      <c r="L1031" s="130"/>
      <c r="M1031" s="130"/>
      <c r="N1031" s="130"/>
      <c r="O1031" s="130"/>
      <c r="P1031" s="130"/>
      <c r="Q1031" s="130"/>
      <c r="R1031" s="130"/>
      <c r="S1031" s="130"/>
      <c r="T1031" s="130"/>
      <c r="U1031" s="130"/>
      <c r="V1031" s="130"/>
      <c r="W1031" s="130"/>
      <c r="X1031" s="130"/>
      <c r="Y1031" s="130"/>
      <c r="Z1031" s="130"/>
      <c r="AA1031" s="130"/>
      <c r="AB1031" s="130"/>
      <c r="AC1031" s="130"/>
      <c r="AD1031" s="130"/>
      <c r="AE1031" s="130"/>
      <c r="AF1031" s="130"/>
      <c r="AG1031" s="130"/>
      <c r="AH1031" s="130"/>
      <c r="AI1031" s="130"/>
      <c r="AJ1031" s="130"/>
      <c r="AK1031" s="130"/>
      <c r="AL1031" s="130"/>
      <c r="AM1031" s="130"/>
      <c r="AN1031" s="130"/>
      <c r="AO1031" s="130"/>
      <c r="AP1031" s="130"/>
      <c r="AQ1031" s="130"/>
      <c r="AR1031" s="130"/>
      <c r="AS1031" s="130"/>
      <c r="AT1031" s="130"/>
      <c r="AU1031" s="130"/>
      <c r="AV1031" s="130"/>
      <c r="AW1031" s="130"/>
      <c r="AX1031" s="130"/>
      <c r="AY1031" s="130"/>
    </row>
    <row r="1032" spans="1:51" s="5" customFormat="1" ht="13.6" customHeight="1" x14ac:dyDescent="0.3">
      <c r="A1032" s="130"/>
      <c r="B1032" s="130"/>
      <c r="C1032" s="130"/>
      <c r="D1032" s="130"/>
      <c r="E1032" s="130"/>
      <c r="F1032" s="130"/>
      <c r="G1032" s="130"/>
      <c r="H1032" s="130"/>
      <c r="I1032" s="130"/>
      <c r="J1032" s="130"/>
      <c r="K1032" s="130"/>
      <c r="L1032" s="130"/>
      <c r="M1032" s="130"/>
      <c r="N1032" s="130"/>
      <c r="O1032" s="130"/>
      <c r="P1032" s="130"/>
      <c r="Q1032" s="130"/>
      <c r="R1032" s="130"/>
      <c r="S1032" s="130"/>
      <c r="T1032" s="130"/>
      <c r="U1032" s="130"/>
      <c r="V1032" s="130"/>
      <c r="W1032" s="130"/>
      <c r="X1032" s="130"/>
      <c r="Y1032" s="130"/>
      <c r="Z1032" s="130"/>
      <c r="AA1032" s="130"/>
      <c r="AB1032" s="130"/>
      <c r="AC1032" s="130"/>
      <c r="AD1032" s="130"/>
      <c r="AE1032" s="130"/>
      <c r="AF1032" s="130"/>
      <c r="AG1032" s="130"/>
      <c r="AH1032" s="130"/>
      <c r="AI1032" s="130"/>
      <c r="AJ1032" s="130"/>
      <c r="AK1032" s="130"/>
      <c r="AL1032" s="130"/>
      <c r="AM1032" s="130"/>
      <c r="AN1032" s="130"/>
      <c r="AO1032" s="130"/>
      <c r="AP1032" s="130"/>
      <c r="AQ1032" s="130"/>
      <c r="AR1032" s="130"/>
      <c r="AS1032" s="130"/>
      <c r="AT1032" s="130"/>
      <c r="AU1032" s="130"/>
      <c r="AV1032" s="130"/>
      <c r="AW1032" s="130"/>
      <c r="AX1032" s="130"/>
      <c r="AY1032" s="130"/>
    </row>
    <row r="1033" spans="1:51" s="5" customFormat="1" ht="13.6" customHeight="1" x14ac:dyDescent="0.3">
      <c r="A1033" s="130"/>
      <c r="B1033" s="130"/>
      <c r="C1033" s="130"/>
      <c r="D1033" s="130"/>
      <c r="E1033" s="130"/>
      <c r="F1033" s="130"/>
      <c r="G1033" s="130"/>
      <c r="H1033" s="130"/>
      <c r="I1033" s="130"/>
      <c r="J1033" s="130"/>
      <c r="K1033" s="130"/>
      <c r="L1033" s="130"/>
      <c r="M1033" s="130"/>
      <c r="N1033" s="130"/>
      <c r="O1033" s="130"/>
      <c r="P1033" s="130"/>
      <c r="Q1033" s="130"/>
      <c r="R1033" s="130"/>
      <c r="S1033" s="130"/>
      <c r="T1033" s="130"/>
      <c r="U1033" s="130"/>
      <c r="V1033" s="130"/>
      <c r="W1033" s="130"/>
      <c r="X1033" s="130"/>
      <c r="Y1033" s="130"/>
      <c r="Z1033" s="130"/>
      <c r="AA1033" s="130"/>
      <c r="AB1033" s="130"/>
      <c r="AC1033" s="130"/>
      <c r="AD1033" s="130"/>
      <c r="AE1033" s="130"/>
      <c r="AF1033" s="130"/>
      <c r="AG1033" s="130"/>
      <c r="AH1033" s="130"/>
      <c r="AI1033" s="130"/>
      <c r="AJ1033" s="130"/>
      <c r="AK1033" s="130"/>
      <c r="AL1033" s="130"/>
      <c r="AM1033" s="130"/>
      <c r="AN1033" s="130"/>
      <c r="AO1033" s="130"/>
      <c r="AP1033" s="130"/>
      <c r="AQ1033" s="130"/>
      <c r="AR1033" s="130"/>
      <c r="AS1033" s="130"/>
      <c r="AT1033" s="130"/>
      <c r="AU1033" s="130"/>
      <c r="AV1033" s="130"/>
      <c r="AW1033" s="130"/>
      <c r="AX1033" s="130"/>
      <c r="AY1033" s="130"/>
    </row>
    <row r="1034" spans="1:51" s="5" customFormat="1" ht="13.6" customHeight="1" x14ac:dyDescent="0.3">
      <c r="A1034" s="130"/>
      <c r="B1034" s="130"/>
      <c r="C1034" s="130"/>
      <c r="D1034" s="130"/>
      <c r="E1034" s="130"/>
      <c r="F1034" s="130"/>
      <c r="G1034" s="130"/>
      <c r="H1034" s="130"/>
      <c r="I1034" s="130"/>
      <c r="J1034" s="130"/>
      <c r="K1034" s="130"/>
      <c r="L1034" s="130"/>
      <c r="M1034" s="130"/>
      <c r="N1034" s="130"/>
      <c r="O1034" s="130"/>
      <c r="P1034" s="130"/>
      <c r="Q1034" s="130"/>
      <c r="R1034" s="130"/>
      <c r="S1034" s="130"/>
      <c r="T1034" s="130"/>
      <c r="U1034" s="130"/>
      <c r="V1034" s="130"/>
      <c r="W1034" s="130"/>
      <c r="X1034" s="130"/>
      <c r="Y1034" s="130"/>
      <c r="Z1034" s="130"/>
      <c r="AA1034" s="130"/>
      <c r="AB1034" s="130"/>
      <c r="AC1034" s="130"/>
      <c r="AD1034" s="130"/>
      <c r="AE1034" s="130"/>
      <c r="AF1034" s="130"/>
      <c r="AG1034" s="130"/>
      <c r="AH1034" s="130"/>
      <c r="AI1034" s="130"/>
      <c r="AJ1034" s="130"/>
      <c r="AK1034" s="130"/>
      <c r="AL1034" s="130"/>
      <c r="AM1034" s="130"/>
      <c r="AN1034" s="130"/>
      <c r="AO1034" s="130"/>
      <c r="AP1034" s="130"/>
      <c r="AQ1034" s="130"/>
      <c r="AR1034" s="130"/>
      <c r="AS1034" s="130"/>
      <c r="AT1034" s="130"/>
      <c r="AU1034" s="130"/>
      <c r="AV1034" s="130"/>
      <c r="AW1034" s="130"/>
      <c r="AX1034" s="130"/>
      <c r="AY1034" s="130"/>
    </row>
    <row r="1035" spans="1:51" s="5" customFormat="1" ht="13.6" customHeight="1" x14ac:dyDescent="0.3">
      <c r="A1035" s="130"/>
      <c r="B1035" s="130"/>
      <c r="C1035" s="130"/>
      <c r="D1035" s="130"/>
      <c r="E1035" s="130"/>
      <c r="F1035" s="130"/>
      <c r="G1035" s="130"/>
      <c r="H1035" s="130"/>
      <c r="I1035" s="130"/>
      <c r="J1035" s="130"/>
      <c r="K1035" s="130"/>
      <c r="L1035" s="130"/>
      <c r="M1035" s="130"/>
      <c r="N1035" s="130"/>
      <c r="O1035" s="130"/>
      <c r="P1035" s="130"/>
      <c r="Q1035" s="130"/>
      <c r="R1035" s="130"/>
      <c r="S1035" s="130"/>
      <c r="T1035" s="130"/>
      <c r="U1035" s="130"/>
      <c r="V1035" s="130"/>
      <c r="W1035" s="130"/>
      <c r="X1035" s="130"/>
      <c r="Y1035" s="130"/>
      <c r="Z1035" s="130"/>
      <c r="AA1035" s="130"/>
      <c r="AB1035" s="130"/>
      <c r="AC1035" s="130"/>
      <c r="AD1035" s="130"/>
      <c r="AE1035" s="130"/>
      <c r="AF1035" s="130"/>
      <c r="AG1035" s="130"/>
      <c r="AH1035" s="130"/>
      <c r="AI1035" s="130"/>
      <c r="AJ1035" s="130"/>
      <c r="AK1035" s="130"/>
      <c r="AL1035" s="130"/>
      <c r="AM1035" s="130"/>
      <c r="AN1035" s="130"/>
      <c r="AO1035" s="130"/>
      <c r="AP1035" s="130"/>
      <c r="AQ1035" s="130"/>
      <c r="AR1035" s="130"/>
      <c r="AS1035" s="130"/>
      <c r="AT1035" s="130"/>
      <c r="AU1035" s="130"/>
      <c r="AV1035" s="130"/>
      <c r="AW1035" s="130"/>
      <c r="AX1035" s="130"/>
      <c r="AY1035" s="130"/>
    </row>
    <row r="1036" spans="1:51" s="5" customFormat="1" ht="13.6" customHeight="1" x14ac:dyDescent="0.3">
      <c r="A1036" s="130"/>
      <c r="B1036" s="130"/>
      <c r="C1036" s="130"/>
      <c r="D1036" s="130"/>
      <c r="E1036" s="130"/>
      <c r="F1036" s="130"/>
      <c r="G1036" s="130"/>
      <c r="H1036" s="130"/>
      <c r="I1036" s="130"/>
      <c r="J1036" s="130"/>
      <c r="K1036" s="130"/>
      <c r="L1036" s="130"/>
      <c r="M1036" s="130"/>
      <c r="N1036" s="130"/>
      <c r="O1036" s="130"/>
      <c r="P1036" s="130"/>
      <c r="Q1036" s="130"/>
      <c r="R1036" s="130"/>
      <c r="S1036" s="130"/>
      <c r="T1036" s="130"/>
      <c r="U1036" s="130"/>
      <c r="V1036" s="130"/>
      <c r="W1036" s="130"/>
      <c r="X1036" s="130"/>
      <c r="Y1036" s="130"/>
      <c r="Z1036" s="130"/>
      <c r="AA1036" s="130"/>
      <c r="AB1036" s="130"/>
      <c r="AC1036" s="130"/>
      <c r="AD1036" s="130"/>
      <c r="AE1036" s="130"/>
      <c r="AF1036" s="130"/>
      <c r="AG1036" s="130"/>
      <c r="AH1036" s="130"/>
      <c r="AI1036" s="130"/>
      <c r="AJ1036" s="130"/>
      <c r="AK1036" s="130"/>
      <c r="AL1036" s="130"/>
      <c r="AM1036" s="130"/>
      <c r="AN1036" s="130"/>
      <c r="AO1036" s="130"/>
      <c r="AP1036" s="130"/>
      <c r="AQ1036" s="130"/>
      <c r="AR1036" s="130"/>
      <c r="AS1036" s="130"/>
      <c r="AT1036" s="130"/>
      <c r="AU1036" s="130"/>
      <c r="AV1036" s="130"/>
      <c r="AW1036" s="130"/>
      <c r="AX1036" s="130"/>
      <c r="AY1036" s="130"/>
    </row>
    <row r="1037" spans="1:51" s="5" customFormat="1" ht="13.6" customHeight="1" x14ac:dyDescent="0.3">
      <c r="A1037" s="130"/>
      <c r="B1037" s="130"/>
      <c r="C1037" s="130"/>
      <c r="D1037" s="130"/>
      <c r="E1037" s="130"/>
      <c r="F1037" s="130"/>
      <c r="G1037" s="130"/>
      <c r="H1037" s="130"/>
      <c r="I1037" s="130"/>
      <c r="J1037" s="130"/>
      <c r="K1037" s="130"/>
      <c r="L1037" s="130"/>
      <c r="M1037" s="130"/>
      <c r="N1037" s="130"/>
      <c r="O1037" s="130"/>
      <c r="P1037" s="130"/>
      <c r="Q1037" s="130"/>
      <c r="R1037" s="130"/>
      <c r="S1037" s="130"/>
      <c r="T1037" s="130"/>
      <c r="U1037" s="130"/>
      <c r="V1037" s="130"/>
      <c r="W1037" s="130"/>
      <c r="X1037" s="130"/>
      <c r="Y1037" s="130"/>
      <c r="Z1037" s="130"/>
      <c r="AA1037" s="130"/>
      <c r="AB1037" s="130"/>
      <c r="AC1037" s="130"/>
      <c r="AD1037" s="130"/>
      <c r="AE1037" s="130"/>
      <c r="AF1037" s="130"/>
      <c r="AG1037" s="130"/>
      <c r="AH1037" s="130"/>
      <c r="AI1037" s="130"/>
      <c r="AJ1037" s="130"/>
      <c r="AK1037" s="130"/>
      <c r="AL1037" s="130"/>
      <c r="AM1037" s="130"/>
      <c r="AN1037" s="130"/>
      <c r="AO1037" s="130"/>
      <c r="AP1037" s="130"/>
      <c r="AQ1037" s="130"/>
      <c r="AR1037" s="130"/>
      <c r="AS1037" s="130"/>
      <c r="AT1037" s="130"/>
      <c r="AU1037" s="130"/>
      <c r="AV1037" s="130"/>
      <c r="AW1037" s="130"/>
      <c r="AX1037" s="130"/>
      <c r="AY1037" s="130"/>
    </row>
    <row r="1038" spans="1:51" s="5" customFormat="1" ht="13.6" customHeight="1" x14ac:dyDescent="0.3">
      <c r="A1038" s="130"/>
      <c r="B1038" s="130"/>
      <c r="C1038" s="130"/>
      <c r="D1038" s="130"/>
      <c r="E1038" s="130"/>
      <c r="F1038" s="130"/>
      <c r="G1038" s="130"/>
      <c r="H1038" s="130"/>
      <c r="I1038" s="130"/>
      <c r="J1038" s="130"/>
      <c r="K1038" s="130"/>
      <c r="L1038" s="130"/>
      <c r="M1038" s="130"/>
      <c r="N1038" s="130"/>
      <c r="O1038" s="130"/>
      <c r="P1038" s="130"/>
      <c r="Q1038" s="130"/>
      <c r="R1038" s="130"/>
      <c r="S1038" s="130"/>
      <c r="T1038" s="130"/>
      <c r="U1038" s="130"/>
      <c r="V1038" s="130"/>
      <c r="W1038" s="130"/>
      <c r="X1038" s="130"/>
      <c r="Y1038" s="130"/>
      <c r="Z1038" s="130"/>
      <c r="AA1038" s="130"/>
      <c r="AB1038" s="130"/>
      <c r="AC1038" s="130"/>
      <c r="AD1038" s="130"/>
      <c r="AE1038" s="130"/>
      <c r="AF1038" s="130"/>
      <c r="AG1038" s="130"/>
      <c r="AH1038" s="130"/>
      <c r="AI1038" s="130"/>
      <c r="AJ1038" s="130"/>
      <c r="AK1038" s="130"/>
      <c r="AL1038" s="130"/>
      <c r="AM1038" s="130"/>
      <c r="AN1038" s="130"/>
      <c r="AO1038" s="130"/>
      <c r="AP1038" s="130"/>
      <c r="AQ1038" s="130"/>
      <c r="AR1038" s="130"/>
      <c r="AS1038" s="130"/>
      <c r="AT1038" s="130"/>
      <c r="AU1038" s="130"/>
      <c r="AV1038" s="130"/>
      <c r="AW1038" s="130"/>
      <c r="AX1038" s="130"/>
      <c r="AY1038" s="130"/>
    </row>
    <row r="1039" spans="1:51" s="5" customFormat="1" ht="13.6" customHeight="1" x14ac:dyDescent="0.3">
      <c r="A1039" s="130"/>
      <c r="B1039" s="130"/>
      <c r="C1039" s="130"/>
      <c r="D1039" s="130"/>
      <c r="E1039" s="130"/>
      <c r="F1039" s="130"/>
      <c r="G1039" s="130"/>
      <c r="H1039" s="130"/>
      <c r="I1039" s="130"/>
      <c r="J1039" s="130"/>
      <c r="K1039" s="130"/>
      <c r="L1039" s="130"/>
      <c r="M1039" s="130"/>
      <c r="N1039" s="130"/>
      <c r="O1039" s="130"/>
      <c r="P1039" s="130"/>
      <c r="Q1039" s="130"/>
      <c r="R1039" s="130"/>
      <c r="S1039" s="130"/>
      <c r="T1039" s="130"/>
      <c r="U1039" s="130"/>
      <c r="V1039" s="130"/>
      <c r="W1039" s="130"/>
      <c r="X1039" s="130"/>
      <c r="Y1039" s="130"/>
      <c r="Z1039" s="130"/>
      <c r="AA1039" s="130"/>
      <c r="AB1039" s="130"/>
      <c r="AC1039" s="130"/>
      <c r="AD1039" s="130"/>
      <c r="AE1039" s="130"/>
      <c r="AF1039" s="130"/>
      <c r="AG1039" s="130"/>
      <c r="AH1039" s="130"/>
      <c r="AI1039" s="130"/>
      <c r="AJ1039" s="130"/>
      <c r="AK1039" s="130"/>
      <c r="AL1039" s="130"/>
      <c r="AM1039" s="130"/>
      <c r="AN1039" s="130"/>
      <c r="AO1039" s="130"/>
      <c r="AP1039" s="130"/>
      <c r="AQ1039" s="130"/>
      <c r="AR1039" s="130"/>
      <c r="AS1039" s="130"/>
      <c r="AT1039" s="130"/>
      <c r="AU1039" s="130"/>
      <c r="AV1039" s="130"/>
      <c r="AW1039" s="130"/>
      <c r="AX1039" s="130"/>
      <c r="AY1039" s="130"/>
    </row>
    <row r="1040" spans="1:51" s="5" customFormat="1" ht="13.6" customHeight="1" x14ac:dyDescent="0.3">
      <c r="A1040" s="130"/>
      <c r="B1040" s="130"/>
      <c r="C1040" s="130"/>
      <c r="D1040" s="130"/>
      <c r="E1040" s="130"/>
      <c r="F1040" s="130"/>
      <c r="G1040" s="130"/>
      <c r="H1040" s="130"/>
      <c r="I1040" s="130"/>
      <c r="J1040" s="130"/>
      <c r="K1040" s="130"/>
      <c r="L1040" s="130"/>
      <c r="M1040" s="130"/>
      <c r="N1040" s="130"/>
      <c r="O1040" s="130"/>
      <c r="P1040" s="130"/>
      <c r="Q1040" s="130"/>
      <c r="R1040" s="130"/>
      <c r="S1040" s="130"/>
      <c r="T1040" s="130"/>
      <c r="U1040" s="130"/>
      <c r="V1040" s="130"/>
      <c r="W1040" s="130"/>
      <c r="X1040" s="130"/>
      <c r="Y1040" s="130"/>
      <c r="Z1040" s="130"/>
      <c r="AA1040" s="130"/>
      <c r="AB1040" s="130"/>
      <c r="AC1040" s="130"/>
      <c r="AD1040" s="130"/>
      <c r="AE1040" s="130"/>
      <c r="AF1040" s="130"/>
      <c r="AG1040" s="130"/>
      <c r="AH1040" s="130"/>
      <c r="AI1040" s="130"/>
      <c r="AJ1040" s="130"/>
      <c r="AK1040" s="130"/>
      <c r="AL1040" s="130"/>
      <c r="AM1040" s="130"/>
      <c r="AN1040" s="130"/>
      <c r="AO1040" s="130"/>
      <c r="AP1040" s="130"/>
      <c r="AQ1040" s="130"/>
      <c r="AR1040" s="130"/>
      <c r="AS1040" s="130"/>
      <c r="AT1040" s="130"/>
      <c r="AU1040" s="130"/>
      <c r="AV1040" s="130"/>
      <c r="AW1040" s="130"/>
      <c r="AX1040" s="130"/>
      <c r="AY1040" s="130"/>
    </row>
    <row r="1041" spans="1:51" s="5" customFormat="1" ht="13.6" customHeight="1" x14ac:dyDescent="0.3">
      <c r="A1041" s="130"/>
      <c r="B1041" s="130"/>
      <c r="C1041" s="130"/>
      <c r="D1041" s="130"/>
      <c r="E1041" s="130"/>
      <c r="F1041" s="130"/>
      <c r="G1041" s="130"/>
      <c r="H1041" s="130"/>
      <c r="I1041" s="130"/>
      <c r="J1041" s="130"/>
      <c r="K1041" s="130"/>
      <c r="L1041" s="130"/>
      <c r="M1041" s="130"/>
      <c r="N1041" s="130"/>
      <c r="O1041" s="130"/>
      <c r="P1041" s="130"/>
      <c r="Q1041" s="130"/>
      <c r="R1041" s="130"/>
      <c r="S1041" s="130"/>
      <c r="T1041" s="130"/>
      <c r="U1041" s="130"/>
      <c r="V1041" s="130"/>
      <c r="W1041" s="130"/>
      <c r="X1041" s="130"/>
      <c r="Y1041" s="130"/>
      <c r="Z1041" s="130"/>
      <c r="AA1041" s="130"/>
      <c r="AB1041" s="130"/>
      <c r="AC1041" s="130"/>
      <c r="AD1041" s="130"/>
      <c r="AE1041" s="130"/>
      <c r="AF1041" s="130"/>
      <c r="AG1041" s="130"/>
      <c r="AH1041" s="130"/>
      <c r="AI1041" s="130"/>
      <c r="AJ1041" s="130"/>
      <c r="AK1041" s="130"/>
      <c r="AL1041" s="130"/>
      <c r="AM1041" s="130"/>
      <c r="AN1041" s="130"/>
      <c r="AO1041" s="130"/>
      <c r="AP1041" s="130"/>
      <c r="AQ1041" s="130"/>
      <c r="AR1041" s="130"/>
      <c r="AS1041" s="130"/>
      <c r="AT1041" s="130"/>
      <c r="AU1041" s="130"/>
      <c r="AV1041" s="130"/>
      <c r="AW1041" s="130"/>
      <c r="AX1041" s="130"/>
      <c r="AY1041" s="130"/>
    </row>
    <row r="1042" spans="1:51" s="5" customFormat="1" ht="13.6" customHeight="1" x14ac:dyDescent="0.3">
      <c r="A1042" s="130"/>
      <c r="B1042" s="130"/>
      <c r="C1042" s="130"/>
      <c r="D1042" s="130"/>
      <c r="E1042" s="130"/>
      <c r="F1042" s="130"/>
      <c r="G1042" s="130"/>
      <c r="H1042" s="130"/>
      <c r="I1042" s="130"/>
      <c r="J1042" s="130"/>
      <c r="K1042" s="130"/>
      <c r="L1042" s="130"/>
      <c r="M1042" s="130"/>
      <c r="N1042" s="130"/>
      <c r="O1042" s="130"/>
      <c r="P1042" s="130"/>
      <c r="Q1042" s="130"/>
      <c r="R1042" s="130"/>
      <c r="S1042" s="130"/>
      <c r="T1042" s="130"/>
      <c r="U1042" s="130"/>
      <c r="V1042" s="130"/>
      <c r="W1042" s="130"/>
      <c r="X1042" s="130"/>
      <c r="Y1042" s="130"/>
      <c r="Z1042" s="130"/>
      <c r="AA1042" s="130"/>
      <c r="AB1042" s="130"/>
      <c r="AC1042" s="130"/>
      <c r="AD1042" s="130"/>
      <c r="AE1042" s="130"/>
      <c r="AF1042" s="130"/>
      <c r="AG1042" s="130"/>
      <c r="AH1042" s="130"/>
      <c r="AI1042" s="130"/>
      <c r="AJ1042" s="130"/>
      <c r="AK1042" s="130"/>
      <c r="AL1042" s="130"/>
      <c r="AM1042" s="130"/>
      <c r="AN1042" s="130"/>
      <c r="AO1042" s="130"/>
      <c r="AP1042" s="130"/>
      <c r="AQ1042" s="130"/>
      <c r="AR1042" s="130"/>
      <c r="AS1042" s="130"/>
      <c r="AT1042" s="130"/>
      <c r="AU1042" s="130"/>
      <c r="AV1042" s="130"/>
      <c r="AW1042" s="130"/>
      <c r="AX1042" s="130"/>
      <c r="AY1042" s="130"/>
    </row>
    <row r="1043" spans="1:51" s="5" customFormat="1" ht="13.6" customHeight="1" x14ac:dyDescent="0.3">
      <c r="A1043" s="130"/>
      <c r="B1043" s="130"/>
      <c r="C1043" s="130"/>
      <c r="D1043" s="130"/>
      <c r="E1043" s="130"/>
      <c r="F1043" s="130"/>
      <c r="G1043" s="130"/>
      <c r="H1043" s="130"/>
      <c r="I1043" s="130"/>
      <c r="J1043" s="130"/>
      <c r="K1043" s="130"/>
      <c r="L1043" s="130"/>
      <c r="M1043" s="130"/>
      <c r="N1043" s="130"/>
      <c r="O1043" s="130"/>
      <c r="P1043" s="130"/>
      <c r="Q1043" s="130"/>
      <c r="R1043" s="130"/>
      <c r="S1043" s="130"/>
      <c r="T1043" s="130"/>
      <c r="U1043" s="130"/>
      <c r="V1043" s="130"/>
      <c r="W1043" s="130"/>
      <c r="X1043" s="130"/>
      <c r="Y1043" s="130"/>
      <c r="Z1043" s="130"/>
      <c r="AA1043" s="130"/>
      <c r="AB1043" s="130"/>
      <c r="AC1043" s="130"/>
      <c r="AD1043" s="130"/>
      <c r="AE1043" s="130"/>
      <c r="AF1043" s="130"/>
      <c r="AG1043" s="130"/>
      <c r="AH1043" s="130"/>
      <c r="AI1043" s="130"/>
      <c r="AJ1043" s="130"/>
      <c r="AK1043" s="130"/>
      <c r="AL1043" s="130"/>
      <c r="AM1043" s="130"/>
      <c r="AN1043" s="130"/>
      <c r="AO1043" s="130"/>
      <c r="AP1043" s="130"/>
      <c r="AQ1043" s="130"/>
      <c r="AR1043" s="130"/>
      <c r="AS1043" s="130"/>
      <c r="AT1043" s="130"/>
      <c r="AU1043" s="130"/>
      <c r="AV1043" s="130"/>
      <c r="AW1043" s="130"/>
      <c r="AX1043" s="130"/>
      <c r="AY1043" s="130"/>
    </row>
    <row r="1044" spans="1:51" s="5" customFormat="1" ht="13.6" customHeight="1" x14ac:dyDescent="0.3">
      <c r="A1044" s="130"/>
      <c r="B1044" s="130"/>
      <c r="C1044" s="130"/>
      <c r="D1044" s="130"/>
      <c r="E1044" s="130"/>
      <c r="F1044" s="130"/>
      <c r="G1044" s="130"/>
      <c r="H1044" s="130"/>
      <c r="I1044" s="130"/>
      <c r="J1044" s="130"/>
      <c r="K1044" s="130"/>
      <c r="L1044" s="130"/>
      <c r="M1044" s="130"/>
      <c r="N1044" s="130"/>
      <c r="O1044" s="130"/>
      <c r="P1044" s="130"/>
      <c r="Q1044" s="130"/>
      <c r="R1044" s="130"/>
      <c r="S1044" s="130"/>
      <c r="T1044" s="130"/>
      <c r="U1044" s="130"/>
      <c r="V1044" s="130"/>
      <c r="W1044" s="130"/>
      <c r="X1044" s="130"/>
      <c r="Y1044" s="130"/>
      <c r="Z1044" s="130"/>
      <c r="AA1044" s="130"/>
      <c r="AB1044" s="130"/>
      <c r="AC1044" s="130"/>
      <c r="AD1044" s="130"/>
      <c r="AE1044" s="130"/>
      <c r="AF1044" s="130"/>
      <c r="AG1044" s="130"/>
      <c r="AH1044" s="130"/>
      <c r="AI1044" s="130"/>
      <c r="AJ1044" s="130"/>
      <c r="AK1044" s="130"/>
      <c r="AL1044" s="130"/>
      <c r="AM1044" s="130"/>
      <c r="AN1044" s="130"/>
      <c r="AO1044" s="130"/>
      <c r="AP1044" s="130"/>
      <c r="AQ1044" s="130"/>
      <c r="AR1044" s="130"/>
      <c r="AS1044" s="130"/>
      <c r="AT1044" s="130"/>
      <c r="AU1044" s="130"/>
      <c r="AV1044" s="130"/>
      <c r="AW1044" s="130"/>
      <c r="AX1044" s="130"/>
      <c r="AY1044" s="130"/>
    </row>
    <row r="1045" spans="1:51" s="5" customFormat="1" ht="13.6" customHeight="1" x14ac:dyDescent="0.3">
      <c r="A1045" s="130"/>
      <c r="B1045" s="130"/>
      <c r="C1045" s="130"/>
      <c r="D1045" s="130"/>
      <c r="E1045" s="130"/>
      <c r="F1045" s="130"/>
      <c r="G1045" s="130"/>
      <c r="H1045" s="130"/>
      <c r="I1045" s="130"/>
      <c r="J1045" s="130"/>
      <c r="K1045" s="130"/>
      <c r="L1045" s="130"/>
      <c r="M1045" s="130"/>
      <c r="N1045" s="130"/>
      <c r="O1045" s="130"/>
      <c r="P1045" s="130"/>
      <c r="Q1045" s="130"/>
      <c r="R1045" s="130"/>
      <c r="S1045" s="130"/>
      <c r="T1045" s="130"/>
      <c r="U1045" s="130"/>
      <c r="V1045" s="130"/>
      <c r="W1045" s="130"/>
      <c r="X1045" s="130"/>
      <c r="Y1045" s="130"/>
      <c r="Z1045" s="130"/>
      <c r="AA1045" s="130"/>
      <c r="AB1045" s="130"/>
      <c r="AC1045" s="130"/>
      <c r="AD1045" s="130"/>
      <c r="AE1045" s="130"/>
      <c r="AF1045" s="130"/>
      <c r="AG1045" s="130"/>
      <c r="AH1045" s="130"/>
      <c r="AI1045" s="130"/>
      <c r="AJ1045" s="130"/>
      <c r="AK1045" s="130"/>
      <c r="AL1045" s="130"/>
      <c r="AM1045" s="130"/>
      <c r="AN1045" s="130"/>
      <c r="AO1045" s="130"/>
      <c r="AP1045" s="130"/>
      <c r="AQ1045" s="130"/>
      <c r="AR1045" s="130"/>
      <c r="AS1045" s="130"/>
      <c r="AT1045" s="130"/>
      <c r="AU1045" s="130"/>
      <c r="AV1045" s="130"/>
      <c r="AW1045" s="130"/>
      <c r="AX1045" s="130"/>
      <c r="AY1045" s="130"/>
    </row>
    <row r="1046" spans="1:51" s="5" customFormat="1" ht="13.6" customHeight="1" x14ac:dyDescent="0.3">
      <c r="A1046" s="130"/>
      <c r="B1046" s="130"/>
      <c r="C1046" s="130"/>
      <c r="D1046" s="130"/>
      <c r="E1046" s="130"/>
      <c r="F1046" s="130"/>
      <c r="G1046" s="130"/>
      <c r="H1046" s="130"/>
      <c r="I1046" s="130"/>
      <c r="J1046" s="130"/>
      <c r="K1046" s="130"/>
      <c r="L1046" s="130"/>
      <c r="M1046" s="130"/>
      <c r="N1046" s="130"/>
      <c r="O1046" s="130"/>
      <c r="P1046" s="130"/>
      <c r="Q1046" s="130"/>
      <c r="R1046" s="130"/>
      <c r="S1046" s="130"/>
      <c r="T1046" s="130"/>
      <c r="U1046" s="130"/>
      <c r="V1046" s="130"/>
      <c r="W1046" s="130"/>
      <c r="X1046" s="130"/>
      <c r="Y1046" s="130"/>
      <c r="Z1046" s="130"/>
      <c r="AA1046" s="130"/>
      <c r="AB1046" s="130"/>
      <c r="AC1046" s="130"/>
      <c r="AD1046" s="130"/>
      <c r="AE1046" s="130"/>
      <c r="AF1046" s="130"/>
      <c r="AG1046" s="130"/>
      <c r="AH1046" s="130"/>
      <c r="AI1046" s="130"/>
      <c r="AJ1046" s="130"/>
      <c r="AK1046" s="130"/>
      <c r="AL1046" s="130"/>
      <c r="AM1046" s="130"/>
      <c r="AN1046" s="130"/>
      <c r="AO1046" s="130"/>
      <c r="AP1046" s="130"/>
      <c r="AQ1046" s="130"/>
      <c r="AR1046" s="130"/>
      <c r="AS1046" s="130"/>
      <c r="AT1046" s="130"/>
      <c r="AU1046" s="130"/>
      <c r="AV1046" s="130"/>
      <c r="AW1046" s="130"/>
      <c r="AX1046" s="130"/>
      <c r="AY1046" s="130"/>
    </row>
    <row r="1047" spans="1:51" s="5" customFormat="1" ht="13.6" customHeight="1" x14ac:dyDescent="0.3">
      <c r="A1047" s="130"/>
      <c r="B1047" s="130"/>
      <c r="C1047" s="130"/>
      <c r="D1047" s="130"/>
      <c r="E1047" s="130"/>
      <c r="F1047" s="130"/>
      <c r="G1047" s="130"/>
      <c r="H1047" s="130"/>
      <c r="I1047" s="130"/>
      <c r="J1047" s="130"/>
      <c r="K1047" s="130"/>
      <c r="L1047" s="130"/>
      <c r="M1047" s="130"/>
      <c r="N1047" s="130"/>
      <c r="O1047" s="130"/>
      <c r="P1047" s="130"/>
      <c r="Q1047" s="130"/>
      <c r="R1047" s="130"/>
      <c r="S1047" s="130"/>
      <c r="T1047" s="130"/>
      <c r="U1047" s="130"/>
      <c r="V1047" s="130"/>
      <c r="W1047" s="130"/>
      <c r="X1047" s="130"/>
      <c r="Y1047" s="130"/>
      <c r="Z1047" s="130"/>
      <c r="AA1047" s="130"/>
      <c r="AB1047" s="130"/>
      <c r="AC1047" s="130"/>
      <c r="AD1047" s="130"/>
      <c r="AE1047" s="130"/>
      <c r="AF1047" s="130"/>
      <c r="AG1047" s="130"/>
      <c r="AH1047" s="130"/>
      <c r="AI1047" s="130"/>
      <c r="AJ1047" s="130"/>
      <c r="AK1047" s="130"/>
      <c r="AL1047" s="130"/>
      <c r="AM1047" s="130"/>
      <c r="AN1047" s="130"/>
      <c r="AO1047" s="130"/>
      <c r="AP1047" s="130"/>
      <c r="AQ1047" s="130"/>
      <c r="AR1047" s="130"/>
      <c r="AS1047" s="130"/>
      <c r="AT1047" s="130"/>
      <c r="AU1047" s="130"/>
      <c r="AV1047" s="130"/>
      <c r="AW1047" s="130"/>
      <c r="AX1047" s="130"/>
      <c r="AY1047" s="130"/>
    </row>
    <row r="1048" spans="1:51" s="5" customFormat="1" ht="13.6" customHeight="1" x14ac:dyDescent="0.3">
      <c r="A1048" s="130"/>
      <c r="B1048" s="130"/>
      <c r="C1048" s="130"/>
      <c r="D1048" s="130"/>
      <c r="E1048" s="130"/>
      <c r="F1048" s="130"/>
      <c r="G1048" s="130"/>
      <c r="H1048" s="130"/>
      <c r="I1048" s="130"/>
      <c r="J1048" s="130"/>
      <c r="K1048" s="130"/>
      <c r="L1048" s="130"/>
      <c r="M1048" s="130"/>
      <c r="N1048" s="130"/>
      <c r="O1048" s="130"/>
      <c r="P1048" s="130"/>
      <c r="Q1048" s="130"/>
      <c r="R1048" s="130"/>
      <c r="S1048" s="130"/>
      <c r="T1048" s="130"/>
      <c r="U1048" s="130"/>
      <c r="V1048" s="130"/>
      <c r="W1048" s="130"/>
      <c r="X1048" s="130"/>
      <c r="Y1048" s="130"/>
      <c r="Z1048" s="130"/>
      <c r="AA1048" s="130"/>
      <c r="AB1048" s="130"/>
      <c r="AC1048" s="130"/>
      <c r="AD1048" s="130"/>
      <c r="AE1048" s="130"/>
      <c r="AF1048" s="130"/>
      <c r="AG1048" s="130"/>
      <c r="AH1048" s="130"/>
      <c r="AI1048" s="130"/>
      <c r="AJ1048" s="130"/>
      <c r="AK1048" s="130"/>
      <c r="AL1048" s="130"/>
      <c r="AM1048" s="130"/>
      <c r="AN1048" s="130"/>
      <c r="AO1048" s="130"/>
      <c r="AP1048" s="130"/>
      <c r="AQ1048" s="130"/>
      <c r="AR1048" s="130"/>
      <c r="AS1048" s="130"/>
      <c r="AT1048" s="130"/>
      <c r="AU1048" s="130"/>
      <c r="AV1048" s="130"/>
      <c r="AW1048" s="130"/>
      <c r="AX1048" s="130"/>
      <c r="AY1048" s="130"/>
    </row>
    <row r="1049" spans="1:51" s="5" customFormat="1" ht="13.6" customHeight="1" x14ac:dyDescent="0.3">
      <c r="A1049" s="130"/>
      <c r="B1049" s="130"/>
      <c r="C1049" s="130"/>
      <c r="D1049" s="130"/>
      <c r="E1049" s="130"/>
      <c r="F1049" s="130"/>
      <c r="G1049" s="130"/>
      <c r="H1049" s="130"/>
      <c r="I1049" s="130"/>
      <c r="J1049" s="130"/>
      <c r="K1049" s="130"/>
      <c r="L1049" s="130"/>
      <c r="M1049" s="130"/>
      <c r="N1049" s="130"/>
      <c r="O1049" s="130"/>
      <c r="P1049" s="130"/>
      <c r="Q1049" s="130"/>
      <c r="R1049" s="130"/>
      <c r="S1049" s="130"/>
      <c r="T1049" s="130"/>
      <c r="U1049" s="130"/>
      <c r="V1049" s="130"/>
      <c r="W1049" s="130"/>
      <c r="X1049" s="130"/>
      <c r="Y1049" s="130"/>
      <c r="Z1049" s="130"/>
      <c r="AA1049" s="130"/>
      <c r="AB1049" s="130"/>
      <c r="AC1049" s="130"/>
      <c r="AD1049" s="130"/>
      <c r="AE1049" s="130"/>
      <c r="AF1049" s="130"/>
      <c r="AG1049" s="130"/>
      <c r="AH1049" s="130"/>
      <c r="AI1049" s="130"/>
      <c r="AJ1049" s="130"/>
      <c r="AK1049" s="130"/>
      <c r="AL1049" s="130"/>
      <c r="AM1049" s="130"/>
      <c r="AN1049" s="130"/>
      <c r="AO1049" s="130"/>
      <c r="AP1049" s="130"/>
      <c r="AQ1049" s="130"/>
      <c r="AR1049" s="130"/>
      <c r="AS1049" s="130"/>
      <c r="AT1049" s="130"/>
      <c r="AU1049" s="130"/>
      <c r="AV1049" s="130"/>
      <c r="AW1049" s="130"/>
      <c r="AX1049" s="130"/>
      <c r="AY1049" s="130"/>
    </row>
    <row r="1050" spans="1:51" s="5" customFormat="1" ht="13.6" customHeight="1" x14ac:dyDescent="0.3">
      <c r="A1050" s="130"/>
      <c r="B1050" s="130"/>
      <c r="C1050" s="130"/>
      <c r="D1050" s="130"/>
      <c r="E1050" s="130"/>
      <c r="F1050" s="130"/>
      <c r="G1050" s="130"/>
      <c r="H1050" s="130"/>
      <c r="I1050" s="130"/>
      <c r="J1050" s="130"/>
      <c r="K1050" s="130"/>
      <c r="L1050" s="130"/>
      <c r="M1050" s="130"/>
      <c r="N1050" s="130"/>
      <c r="O1050" s="130"/>
      <c r="P1050" s="130"/>
      <c r="Q1050" s="130"/>
      <c r="R1050" s="130"/>
      <c r="S1050" s="130"/>
      <c r="T1050" s="130"/>
      <c r="U1050" s="130"/>
      <c r="V1050" s="130"/>
      <c r="W1050" s="130"/>
      <c r="X1050" s="130"/>
      <c r="Y1050" s="130"/>
      <c r="Z1050" s="130"/>
      <c r="AA1050" s="130"/>
      <c r="AB1050" s="130"/>
      <c r="AC1050" s="130"/>
      <c r="AD1050" s="130"/>
      <c r="AE1050" s="130"/>
      <c r="AF1050" s="130"/>
      <c r="AG1050" s="130"/>
      <c r="AH1050" s="130"/>
      <c r="AI1050" s="130"/>
      <c r="AJ1050" s="130"/>
      <c r="AK1050" s="130"/>
      <c r="AL1050" s="130"/>
      <c r="AM1050" s="130"/>
      <c r="AN1050" s="130"/>
      <c r="AO1050" s="130"/>
      <c r="AP1050" s="130"/>
      <c r="AQ1050" s="130"/>
      <c r="AR1050" s="130"/>
      <c r="AS1050" s="130"/>
      <c r="AT1050" s="130"/>
      <c r="AU1050" s="130"/>
      <c r="AV1050" s="130"/>
      <c r="AW1050" s="130"/>
      <c r="AX1050" s="130"/>
      <c r="AY1050" s="130"/>
    </row>
    <row r="1051" spans="1:51" s="5" customFormat="1" ht="13.6" customHeight="1" x14ac:dyDescent="0.3">
      <c r="A1051" s="130"/>
      <c r="B1051" s="130"/>
      <c r="C1051" s="130"/>
      <c r="D1051" s="130"/>
      <c r="E1051" s="130"/>
      <c r="F1051" s="130"/>
      <c r="G1051" s="130"/>
      <c r="H1051" s="130"/>
      <c r="I1051" s="130"/>
      <c r="J1051" s="130"/>
      <c r="K1051" s="130"/>
      <c r="L1051" s="130"/>
      <c r="M1051" s="130"/>
      <c r="N1051" s="130"/>
      <c r="O1051" s="130"/>
      <c r="P1051" s="130"/>
      <c r="Q1051" s="130"/>
      <c r="R1051" s="130"/>
      <c r="S1051" s="130"/>
      <c r="T1051" s="130"/>
      <c r="U1051" s="130"/>
      <c r="V1051" s="130"/>
      <c r="W1051" s="130"/>
      <c r="X1051" s="130"/>
      <c r="Y1051" s="130"/>
      <c r="Z1051" s="130"/>
      <c r="AA1051" s="130"/>
      <c r="AB1051" s="130"/>
      <c r="AC1051" s="130"/>
      <c r="AD1051" s="130"/>
      <c r="AE1051" s="130"/>
      <c r="AF1051" s="130"/>
      <c r="AG1051" s="130"/>
      <c r="AH1051" s="130"/>
      <c r="AI1051" s="130"/>
      <c r="AJ1051" s="130"/>
      <c r="AK1051" s="130"/>
      <c r="AL1051" s="130"/>
      <c r="AM1051" s="130"/>
      <c r="AN1051" s="130"/>
      <c r="AO1051" s="130"/>
      <c r="AP1051" s="130"/>
      <c r="AQ1051" s="130"/>
      <c r="AR1051" s="130"/>
      <c r="AS1051" s="130"/>
      <c r="AT1051" s="130"/>
      <c r="AU1051" s="130"/>
      <c r="AV1051" s="130"/>
      <c r="AW1051" s="130"/>
      <c r="AX1051" s="130"/>
      <c r="AY1051" s="130"/>
    </row>
    <row r="1052" spans="1:51" s="5" customFormat="1" ht="13.6" customHeight="1" x14ac:dyDescent="0.3">
      <c r="A1052" s="130"/>
      <c r="B1052" s="130"/>
      <c r="C1052" s="130"/>
      <c r="D1052" s="130"/>
      <c r="E1052" s="130"/>
      <c r="F1052" s="130"/>
      <c r="G1052" s="130"/>
      <c r="H1052" s="130"/>
      <c r="I1052" s="130"/>
      <c r="J1052" s="130"/>
      <c r="K1052" s="130"/>
      <c r="L1052" s="130"/>
      <c r="M1052" s="130"/>
      <c r="N1052" s="130"/>
      <c r="O1052" s="130"/>
      <c r="P1052" s="130"/>
      <c r="Q1052" s="130"/>
      <c r="R1052" s="130"/>
      <c r="S1052" s="130"/>
      <c r="T1052" s="130"/>
      <c r="U1052" s="130"/>
      <c r="V1052" s="130"/>
      <c r="W1052" s="130"/>
      <c r="X1052" s="130"/>
      <c r="Y1052" s="130"/>
      <c r="Z1052" s="130"/>
      <c r="AA1052" s="130"/>
      <c r="AB1052" s="130"/>
      <c r="AC1052" s="130"/>
      <c r="AD1052" s="130"/>
      <c r="AE1052" s="130"/>
      <c r="AF1052" s="130"/>
      <c r="AG1052" s="130"/>
      <c r="AH1052" s="130"/>
      <c r="AI1052" s="130"/>
      <c r="AJ1052" s="130"/>
      <c r="AK1052" s="130"/>
      <c r="AL1052" s="130"/>
      <c r="AM1052" s="130"/>
      <c r="AN1052" s="130"/>
      <c r="AO1052" s="130"/>
      <c r="AP1052" s="130"/>
      <c r="AQ1052" s="130"/>
      <c r="AR1052" s="130"/>
      <c r="AS1052" s="130"/>
      <c r="AT1052" s="130"/>
      <c r="AU1052" s="130"/>
      <c r="AV1052" s="130"/>
      <c r="AW1052" s="130"/>
      <c r="AX1052" s="130"/>
      <c r="AY1052" s="130"/>
    </row>
    <row r="1053" spans="1:51" s="5" customFormat="1" ht="13.6" customHeight="1" x14ac:dyDescent="0.3">
      <c r="A1053" s="130"/>
      <c r="B1053" s="130"/>
      <c r="C1053" s="130"/>
      <c r="D1053" s="130"/>
      <c r="E1053" s="130"/>
      <c r="F1053" s="130"/>
      <c r="G1053" s="130"/>
      <c r="H1053" s="130"/>
      <c r="I1053" s="130"/>
      <c r="J1053" s="130"/>
      <c r="K1053" s="130"/>
      <c r="L1053" s="130"/>
      <c r="M1053" s="130"/>
      <c r="N1053" s="130"/>
      <c r="O1053" s="130"/>
      <c r="P1053" s="130"/>
      <c r="Q1053" s="130"/>
      <c r="R1053" s="130"/>
      <c r="S1053" s="130"/>
      <c r="T1053" s="130"/>
      <c r="U1053" s="130"/>
      <c r="V1053" s="130"/>
      <c r="W1053" s="130"/>
      <c r="X1053" s="130"/>
      <c r="Y1053" s="130"/>
      <c r="Z1053" s="130"/>
      <c r="AA1053" s="130"/>
      <c r="AB1053" s="130"/>
      <c r="AC1053" s="130"/>
      <c r="AD1053" s="130"/>
      <c r="AE1053" s="130"/>
      <c r="AF1053" s="130"/>
      <c r="AG1053" s="130"/>
      <c r="AH1053" s="130"/>
      <c r="AI1053" s="130"/>
      <c r="AJ1053" s="130"/>
      <c r="AK1053" s="130"/>
      <c r="AL1053" s="130"/>
      <c r="AM1053" s="130"/>
      <c r="AN1053" s="130"/>
      <c r="AO1053" s="130"/>
      <c r="AP1053" s="130"/>
      <c r="AQ1053" s="130"/>
      <c r="AR1053" s="130"/>
      <c r="AS1053" s="130"/>
      <c r="AT1053" s="130"/>
      <c r="AU1053" s="130"/>
      <c r="AV1053" s="130"/>
      <c r="AW1053" s="130"/>
      <c r="AX1053" s="130"/>
      <c r="AY1053" s="130"/>
    </row>
    <row r="1054" spans="1:51" s="5" customFormat="1" ht="13.6" customHeight="1" x14ac:dyDescent="0.3">
      <c r="A1054" s="130"/>
      <c r="B1054" s="130"/>
      <c r="C1054" s="130"/>
      <c r="D1054" s="130"/>
      <c r="E1054" s="130"/>
      <c r="F1054" s="130"/>
      <c r="G1054" s="130"/>
      <c r="H1054" s="130"/>
      <c r="I1054" s="130"/>
      <c r="J1054" s="130"/>
      <c r="K1054" s="130"/>
      <c r="L1054" s="130"/>
      <c r="M1054" s="130"/>
      <c r="N1054" s="130"/>
      <c r="O1054" s="130"/>
      <c r="P1054" s="130"/>
      <c r="Q1054" s="130"/>
      <c r="R1054" s="130"/>
      <c r="S1054" s="130"/>
      <c r="T1054" s="130"/>
      <c r="U1054" s="130"/>
      <c r="V1054" s="130"/>
      <c r="W1054" s="130"/>
      <c r="X1054" s="130"/>
      <c r="Y1054" s="130"/>
      <c r="Z1054" s="130"/>
      <c r="AA1054" s="130"/>
      <c r="AB1054" s="130"/>
      <c r="AC1054" s="130"/>
      <c r="AD1054" s="130"/>
      <c r="AE1054" s="130"/>
      <c r="AF1054" s="130"/>
      <c r="AG1054" s="130"/>
      <c r="AH1054" s="130"/>
      <c r="AI1054" s="130"/>
      <c r="AJ1054" s="130"/>
      <c r="AK1054" s="130"/>
      <c r="AL1054" s="130"/>
      <c r="AM1054" s="130"/>
      <c r="AN1054" s="130"/>
      <c r="AO1054" s="130"/>
      <c r="AP1054" s="130"/>
      <c r="AQ1054" s="130"/>
      <c r="AR1054" s="130"/>
      <c r="AS1054" s="130"/>
      <c r="AT1054" s="130"/>
      <c r="AU1054" s="130"/>
      <c r="AV1054" s="130"/>
      <c r="AW1054" s="130"/>
      <c r="AX1054" s="130"/>
      <c r="AY1054" s="130"/>
    </row>
    <row r="1055" spans="1:51" s="5" customFormat="1" ht="13.6" customHeight="1" x14ac:dyDescent="0.3">
      <c r="A1055" s="130"/>
      <c r="B1055" s="130"/>
      <c r="C1055" s="130"/>
      <c r="D1055" s="130"/>
      <c r="E1055" s="130"/>
      <c r="F1055" s="130"/>
      <c r="G1055" s="130"/>
      <c r="H1055" s="130"/>
      <c r="I1055" s="130"/>
      <c r="J1055" s="130"/>
      <c r="K1055" s="130"/>
      <c r="L1055" s="130"/>
      <c r="M1055" s="130"/>
      <c r="N1055" s="130"/>
      <c r="O1055" s="130"/>
      <c r="P1055" s="130"/>
      <c r="Q1055" s="130"/>
      <c r="R1055" s="130"/>
      <c r="S1055" s="130"/>
      <c r="T1055" s="130"/>
      <c r="U1055" s="130"/>
      <c r="V1055" s="130"/>
      <c r="W1055" s="130"/>
      <c r="X1055" s="130"/>
      <c r="Y1055" s="130"/>
      <c r="Z1055" s="130"/>
      <c r="AA1055" s="130"/>
      <c r="AB1055" s="130"/>
      <c r="AC1055" s="130"/>
      <c r="AD1055" s="130"/>
      <c r="AE1055" s="130"/>
      <c r="AF1055" s="130"/>
      <c r="AG1055" s="130"/>
      <c r="AH1055" s="130"/>
      <c r="AI1055" s="130"/>
      <c r="AJ1055" s="130"/>
      <c r="AK1055" s="130"/>
      <c r="AL1055" s="130"/>
      <c r="AM1055" s="130"/>
      <c r="AN1055" s="130"/>
      <c r="AO1055" s="130"/>
      <c r="AP1055" s="130"/>
      <c r="AQ1055" s="130"/>
      <c r="AR1055" s="130"/>
      <c r="AS1055" s="130"/>
      <c r="AT1055" s="130"/>
      <c r="AU1055" s="130"/>
      <c r="AV1055" s="130"/>
      <c r="AW1055" s="130"/>
      <c r="AX1055" s="130"/>
      <c r="AY1055" s="130"/>
    </row>
    <row r="1056" spans="1:51" s="5" customFormat="1" ht="13.6" customHeight="1" x14ac:dyDescent="0.3">
      <c r="A1056" s="130"/>
      <c r="B1056" s="130"/>
      <c r="C1056" s="130"/>
      <c r="D1056" s="130"/>
      <c r="E1056" s="130"/>
      <c r="F1056" s="130"/>
      <c r="G1056" s="130"/>
      <c r="H1056" s="130"/>
      <c r="I1056" s="130"/>
      <c r="J1056" s="130"/>
      <c r="K1056" s="130"/>
      <c r="L1056" s="130"/>
      <c r="M1056" s="130"/>
      <c r="N1056" s="130"/>
      <c r="O1056" s="130"/>
      <c r="P1056" s="130"/>
      <c r="Q1056" s="130"/>
      <c r="R1056" s="130"/>
      <c r="S1056" s="130"/>
      <c r="T1056" s="130"/>
      <c r="U1056" s="130"/>
      <c r="V1056" s="130"/>
      <c r="W1056" s="130"/>
      <c r="X1056" s="130"/>
      <c r="Y1056" s="130"/>
      <c r="Z1056" s="130"/>
      <c r="AA1056" s="130"/>
      <c r="AB1056" s="130"/>
      <c r="AC1056" s="130"/>
      <c r="AD1056" s="130"/>
      <c r="AE1056" s="130"/>
      <c r="AF1056" s="130"/>
      <c r="AG1056" s="130"/>
      <c r="AH1056" s="130"/>
      <c r="AI1056" s="130"/>
      <c r="AJ1056" s="130"/>
      <c r="AK1056" s="130"/>
      <c r="AL1056" s="130"/>
      <c r="AM1056" s="130"/>
      <c r="AN1056" s="130"/>
      <c r="AO1056" s="130"/>
      <c r="AP1056" s="130"/>
      <c r="AQ1056" s="130"/>
      <c r="AR1056" s="130"/>
      <c r="AS1056" s="130"/>
      <c r="AT1056" s="130"/>
      <c r="AU1056" s="130"/>
      <c r="AV1056" s="130"/>
      <c r="AW1056" s="130"/>
      <c r="AX1056" s="130"/>
      <c r="AY1056" s="130"/>
    </row>
    <row r="1057" spans="1:51" s="5" customFormat="1" ht="13.6" customHeight="1" x14ac:dyDescent="0.3">
      <c r="A1057" s="130"/>
      <c r="B1057" s="130"/>
      <c r="C1057" s="130"/>
      <c r="D1057" s="130"/>
      <c r="E1057" s="130"/>
      <c r="F1057" s="130"/>
      <c r="G1057" s="130"/>
      <c r="H1057" s="130"/>
      <c r="I1057" s="130"/>
      <c r="J1057" s="130"/>
      <c r="K1057" s="130"/>
      <c r="L1057" s="130"/>
      <c r="M1057" s="130"/>
      <c r="N1057" s="130"/>
      <c r="O1057" s="130"/>
      <c r="P1057" s="130"/>
      <c r="Q1057" s="130"/>
      <c r="R1057" s="130"/>
      <c r="S1057" s="130"/>
      <c r="T1057" s="130"/>
      <c r="U1057" s="130"/>
      <c r="V1057" s="130"/>
      <c r="W1057" s="130"/>
      <c r="X1057" s="130"/>
      <c r="Y1057" s="130"/>
      <c r="Z1057" s="130"/>
      <c r="AA1057" s="130"/>
      <c r="AB1057" s="130"/>
      <c r="AC1057" s="130"/>
      <c r="AD1057" s="130"/>
      <c r="AE1057" s="130"/>
      <c r="AF1057" s="130"/>
      <c r="AG1057" s="130"/>
      <c r="AH1057" s="130"/>
      <c r="AI1057" s="130"/>
      <c r="AJ1057" s="130"/>
      <c r="AK1057" s="130"/>
      <c r="AL1057" s="130"/>
      <c r="AM1057" s="130"/>
      <c r="AN1057" s="130"/>
      <c r="AO1057" s="130"/>
      <c r="AP1057" s="130"/>
      <c r="AQ1057" s="130"/>
      <c r="AR1057" s="130"/>
      <c r="AS1057" s="130"/>
      <c r="AT1057" s="130"/>
      <c r="AU1057" s="130"/>
      <c r="AV1057" s="130"/>
      <c r="AW1057" s="130"/>
      <c r="AX1057" s="130"/>
      <c r="AY1057" s="130"/>
    </row>
    <row r="1058" spans="1:51" s="5" customFormat="1" ht="13.6" customHeight="1" x14ac:dyDescent="0.3">
      <c r="A1058" s="130"/>
      <c r="B1058" s="130"/>
      <c r="C1058" s="130"/>
      <c r="D1058" s="130"/>
      <c r="E1058" s="130"/>
      <c r="F1058" s="130"/>
      <c r="G1058" s="130"/>
      <c r="H1058" s="130"/>
      <c r="I1058" s="130"/>
      <c r="J1058" s="130"/>
      <c r="K1058" s="130"/>
      <c r="L1058" s="130"/>
      <c r="M1058" s="130"/>
      <c r="N1058" s="130"/>
      <c r="O1058" s="130"/>
      <c r="P1058" s="130"/>
      <c r="Q1058" s="130"/>
      <c r="R1058" s="130"/>
      <c r="S1058" s="130"/>
      <c r="T1058" s="130"/>
      <c r="U1058" s="130"/>
      <c r="V1058" s="130"/>
      <c r="W1058" s="130"/>
      <c r="X1058" s="130"/>
      <c r="Y1058" s="130"/>
      <c r="Z1058" s="130"/>
      <c r="AA1058" s="130"/>
      <c r="AB1058" s="130"/>
      <c r="AC1058" s="130"/>
      <c r="AD1058" s="130"/>
      <c r="AE1058" s="130"/>
      <c r="AF1058" s="130"/>
      <c r="AG1058" s="130"/>
      <c r="AH1058" s="130"/>
      <c r="AI1058" s="130"/>
      <c r="AJ1058" s="130"/>
      <c r="AK1058" s="130"/>
      <c r="AL1058" s="130"/>
      <c r="AM1058" s="130"/>
      <c r="AN1058" s="130"/>
      <c r="AO1058" s="130"/>
      <c r="AP1058" s="130"/>
      <c r="AQ1058" s="130"/>
      <c r="AR1058" s="130"/>
      <c r="AS1058" s="130"/>
      <c r="AT1058" s="130"/>
      <c r="AU1058" s="130"/>
      <c r="AV1058" s="130"/>
      <c r="AW1058" s="130"/>
      <c r="AX1058" s="130"/>
      <c r="AY1058" s="130"/>
    </row>
    <row r="1059" spans="1:51" s="5" customFormat="1" ht="13.6" customHeight="1" x14ac:dyDescent="0.3">
      <c r="A1059" s="130"/>
      <c r="B1059" s="130"/>
      <c r="C1059" s="130"/>
      <c r="D1059" s="130"/>
      <c r="E1059" s="130"/>
      <c r="F1059" s="130"/>
      <c r="G1059" s="130"/>
      <c r="H1059" s="130"/>
      <c r="I1059" s="130"/>
      <c r="J1059" s="130"/>
      <c r="K1059" s="130"/>
      <c r="L1059" s="130"/>
      <c r="M1059" s="130"/>
      <c r="N1059" s="130"/>
      <c r="O1059" s="130"/>
      <c r="P1059" s="130"/>
      <c r="Q1059" s="130"/>
      <c r="R1059" s="130"/>
      <c r="S1059" s="130"/>
      <c r="T1059" s="130"/>
      <c r="U1059" s="130"/>
      <c r="V1059" s="130"/>
      <c r="W1059" s="130"/>
      <c r="X1059" s="130"/>
      <c r="Y1059" s="130"/>
      <c r="Z1059" s="130"/>
      <c r="AA1059" s="130"/>
      <c r="AB1059" s="130"/>
      <c r="AC1059" s="130"/>
      <c r="AD1059" s="130"/>
      <c r="AE1059" s="130"/>
      <c r="AF1059" s="130"/>
      <c r="AG1059" s="130"/>
      <c r="AH1059" s="130"/>
      <c r="AI1059" s="130"/>
      <c r="AJ1059" s="130"/>
      <c r="AK1059" s="130"/>
      <c r="AL1059" s="130"/>
      <c r="AM1059" s="130"/>
      <c r="AN1059" s="130"/>
      <c r="AO1059" s="130"/>
      <c r="AP1059" s="130"/>
      <c r="AQ1059" s="130"/>
      <c r="AR1059" s="130"/>
      <c r="AS1059" s="130"/>
      <c r="AT1059" s="130"/>
      <c r="AU1059" s="130"/>
      <c r="AV1059" s="130"/>
      <c r="AW1059" s="130"/>
      <c r="AX1059" s="130"/>
      <c r="AY1059" s="130"/>
    </row>
    <row r="1060" spans="1:51" s="5" customFormat="1" ht="13.6" customHeight="1" x14ac:dyDescent="0.3">
      <c r="A1060" s="130"/>
      <c r="B1060" s="130"/>
      <c r="C1060" s="130"/>
      <c r="D1060" s="130"/>
      <c r="E1060" s="130"/>
      <c r="F1060" s="130"/>
      <c r="G1060" s="130"/>
      <c r="H1060" s="130"/>
      <c r="I1060" s="130"/>
      <c r="J1060" s="130"/>
      <c r="K1060" s="130"/>
      <c r="L1060" s="130"/>
      <c r="M1060" s="130"/>
      <c r="N1060" s="130"/>
      <c r="O1060" s="130"/>
      <c r="P1060" s="130"/>
      <c r="Q1060" s="130"/>
      <c r="R1060" s="130"/>
      <c r="S1060" s="130"/>
      <c r="T1060" s="130"/>
      <c r="U1060" s="130"/>
      <c r="V1060" s="130"/>
      <c r="W1060" s="130"/>
      <c r="X1060" s="130"/>
      <c r="Y1060" s="130"/>
      <c r="Z1060" s="130"/>
      <c r="AA1060" s="130"/>
      <c r="AB1060" s="130"/>
      <c r="AC1060" s="130"/>
      <c r="AD1060" s="130"/>
      <c r="AE1060" s="130"/>
      <c r="AF1060" s="130"/>
      <c r="AG1060" s="130"/>
      <c r="AH1060" s="130"/>
      <c r="AI1060" s="130"/>
      <c r="AJ1060" s="130"/>
      <c r="AK1060" s="130"/>
      <c r="AL1060" s="130"/>
      <c r="AM1060" s="130"/>
      <c r="AN1060" s="130"/>
      <c r="AO1060" s="130"/>
      <c r="AP1060" s="130"/>
      <c r="AQ1060" s="130"/>
      <c r="AR1060" s="130"/>
      <c r="AS1060" s="130"/>
      <c r="AT1060" s="130"/>
      <c r="AU1060" s="130"/>
      <c r="AV1060" s="130"/>
      <c r="AW1060" s="130"/>
      <c r="AX1060" s="130"/>
      <c r="AY1060" s="130"/>
    </row>
    <row r="1061" spans="1:51" s="5" customFormat="1" ht="13.6" customHeight="1" x14ac:dyDescent="0.3">
      <c r="A1061" s="130"/>
      <c r="B1061" s="130"/>
      <c r="C1061" s="130"/>
      <c r="D1061" s="130"/>
      <c r="E1061" s="130"/>
      <c r="F1061" s="130"/>
      <c r="G1061" s="130"/>
      <c r="H1061" s="130"/>
      <c r="I1061" s="130"/>
      <c r="J1061" s="130"/>
      <c r="K1061" s="130"/>
      <c r="L1061" s="130"/>
      <c r="M1061" s="130"/>
      <c r="N1061" s="130"/>
      <c r="O1061" s="130"/>
      <c r="P1061" s="130"/>
      <c r="Q1061" s="130"/>
      <c r="R1061" s="130"/>
      <c r="S1061" s="130"/>
      <c r="T1061" s="130"/>
      <c r="U1061" s="130"/>
      <c r="V1061" s="130"/>
      <c r="W1061" s="130"/>
      <c r="X1061" s="130"/>
      <c r="Y1061" s="130"/>
      <c r="Z1061" s="130"/>
      <c r="AA1061" s="130"/>
      <c r="AB1061" s="130"/>
      <c r="AC1061" s="130"/>
      <c r="AD1061" s="130"/>
      <c r="AE1061" s="130"/>
      <c r="AF1061" s="130"/>
      <c r="AG1061" s="130"/>
      <c r="AH1061" s="130"/>
      <c r="AI1061" s="130"/>
      <c r="AJ1061" s="130"/>
      <c r="AK1061" s="130"/>
      <c r="AL1061" s="130"/>
      <c r="AM1061" s="130"/>
      <c r="AN1061" s="130"/>
      <c r="AO1061" s="130"/>
      <c r="AP1061" s="130"/>
      <c r="AQ1061" s="130"/>
      <c r="AR1061" s="130"/>
      <c r="AS1061" s="130"/>
      <c r="AT1061" s="130"/>
      <c r="AU1061" s="130"/>
      <c r="AV1061" s="130"/>
      <c r="AW1061" s="130"/>
      <c r="AX1061" s="130"/>
      <c r="AY1061" s="130"/>
    </row>
    <row r="1062" spans="1:51" s="5" customFormat="1" ht="13.6" customHeight="1" x14ac:dyDescent="0.3">
      <c r="A1062" s="130"/>
      <c r="B1062" s="130"/>
      <c r="C1062" s="130"/>
      <c r="D1062" s="130"/>
      <c r="E1062" s="130"/>
      <c r="F1062" s="130"/>
      <c r="G1062" s="130"/>
      <c r="H1062" s="130"/>
      <c r="I1062" s="130"/>
      <c r="J1062" s="130"/>
      <c r="K1062" s="130"/>
      <c r="L1062" s="130"/>
      <c r="M1062" s="130"/>
      <c r="N1062" s="130"/>
      <c r="O1062" s="130"/>
      <c r="P1062" s="130"/>
      <c r="Q1062" s="130"/>
      <c r="R1062" s="130"/>
      <c r="S1062" s="130"/>
      <c r="T1062" s="130"/>
      <c r="U1062" s="130"/>
      <c r="V1062" s="130"/>
      <c r="W1062" s="130"/>
      <c r="X1062" s="130"/>
      <c r="Y1062" s="130"/>
      <c r="Z1062" s="130"/>
      <c r="AA1062" s="130"/>
      <c r="AB1062" s="130"/>
      <c r="AC1062" s="130"/>
      <c r="AD1062" s="130"/>
      <c r="AE1062" s="130"/>
      <c r="AF1062" s="130"/>
      <c r="AG1062" s="130"/>
      <c r="AH1062" s="130"/>
      <c r="AI1062" s="130"/>
      <c r="AJ1062" s="130"/>
      <c r="AK1062" s="130"/>
      <c r="AL1062" s="130"/>
      <c r="AM1062" s="130"/>
      <c r="AN1062" s="130"/>
      <c r="AO1062" s="130"/>
      <c r="AP1062" s="130"/>
      <c r="AQ1062" s="130"/>
      <c r="AR1062" s="130"/>
      <c r="AS1062" s="130"/>
      <c r="AT1062" s="130"/>
      <c r="AU1062" s="130"/>
      <c r="AV1062" s="130"/>
      <c r="AW1062" s="130"/>
      <c r="AX1062" s="130"/>
      <c r="AY1062" s="130"/>
    </row>
    <row r="1063" spans="1:51" s="5" customFormat="1" ht="13.6" customHeight="1" x14ac:dyDescent="0.3">
      <c r="A1063" s="130"/>
      <c r="B1063" s="130"/>
      <c r="C1063" s="130"/>
      <c r="D1063" s="130"/>
      <c r="E1063" s="130"/>
      <c r="F1063" s="130"/>
      <c r="G1063" s="130"/>
      <c r="H1063" s="130"/>
      <c r="I1063" s="130"/>
      <c r="J1063" s="130"/>
      <c r="K1063" s="130"/>
      <c r="L1063" s="130"/>
      <c r="M1063" s="130"/>
      <c r="N1063" s="130"/>
      <c r="O1063" s="130"/>
      <c r="P1063" s="130"/>
      <c r="Q1063" s="130"/>
      <c r="R1063" s="130"/>
      <c r="S1063" s="130"/>
      <c r="T1063" s="130"/>
      <c r="U1063" s="130"/>
      <c r="V1063" s="130"/>
      <c r="W1063" s="130"/>
      <c r="X1063" s="130"/>
      <c r="Y1063" s="130"/>
      <c r="Z1063" s="130"/>
      <c r="AA1063" s="130"/>
      <c r="AB1063" s="130"/>
      <c r="AC1063" s="130"/>
      <c r="AD1063" s="130"/>
      <c r="AE1063" s="130"/>
      <c r="AF1063" s="130"/>
      <c r="AG1063" s="130"/>
      <c r="AH1063" s="130"/>
      <c r="AI1063" s="130"/>
      <c r="AJ1063" s="130"/>
      <c r="AK1063" s="130"/>
      <c r="AL1063" s="130"/>
      <c r="AM1063" s="130"/>
      <c r="AN1063" s="130"/>
      <c r="AO1063" s="130"/>
      <c r="AP1063" s="130"/>
      <c r="AQ1063" s="130"/>
      <c r="AR1063" s="130"/>
      <c r="AS1063" s="130"/>
      <c r="AT1063" s="130"/>
      <c r="AU1063" s="130"/>
      <c r="AV1063" s="130"/>
      <c r="AW1063" s="130"/>
      <c r="AX1063" s="130"/>
      <c r="AY1063" s="130"/>
    </row>
    <row r="1064" spans="1:51" s="5" customFormat="1" ht="13.6" customHeight="1" x14ac:dyDescent="0.3">
      <c r="A1064" s="130"/>
      <c r="B1064" s="130"/>
      <c r="C1064" s="130"/>
      <c r="D1064" s="130"/>
      <c r="E1064" s="130"/>
      <c r="F1064" s="130"/>
      <c r="G1064" s="130"/>
      <c r="H1064" s="130"/>
      <c r="I1064" s="130"/>
      <c r="J1064" s="130"/>
      <c r="K1064" s="130"/>
      <c r="L1064" s="130"/>
      <c r="M1064" s="130"/>
      <c r="N1064" s="130"/>
      <c r="O1064" s="130"/>
      <c r="P1064" s="130"/>
      <c r="Q1064" s="130"/>
      <c r="R1064" s="130"/>
      <c r="S1064" s="130"/>
      <c r="T1064" s="130"/>
      <c r="U1064" s="130"/>
      <c r="V1064" s="130"/>
      <c r="W1064" s="130"/>
      <c r="X1064" s="130"/>
      <c r="Y1064" s="130"/>
      <c r="Z1064" s="130"/>
      <c r="AA1064" s="130"/>
      <c r="AB1064" s="130"/>
      <c r="AC1064" s="130"/>
      <c r="AD1064" s="130"/>
      <c r="AE1064" s="130"/>
      <c r="AF1064" s="130"/>
      <c r="AG1064" s="130"/>
      <c r="AH1064" s="130"/>
      <c r="AI1064" s="130"/>
      <c r="AJ1064" s="130"/>
      <c r="AK1064" s="130"/>
      <c r="AL1064" s="130"/>
      <c r="AM1064" s="130"/>
      <c r="AN1064" s="130"/>
      <c r="AO1064" s="130"/>
      <c r="AP1064" s="130"/>
      <c r="AQ1064" s="130"/>
      <c r="AR1064" s="130"/>
      <c r="AS1064" s="130"/>
      <c r="AT1064" s="130"/>
      <c r="AU1064" s="130"/>
      <c r="AV1064" s="130"/>
      <c r="AW1064" s="130"/>
      <c r="AX1064" s="130"/>
      <c r="AY1064" s="130"/>
    </row>
    <row r="1065" spans="1:51" s="5" customFormat="1" ht="13.6" customHeight="1" x14ac:dyDescent="0.3">
      <c r="A1065" s="130"/>
      <c r="B1065" s="130"/>
      <c r="C1065" s="130"/>
      <c r="D1065" s="130"/>
      <c r="E1065" s="130"/>
      <c r="F1065" s="130"/>
      <c r="G1065" s="130"/>
      <c r="H1065" s="130"/>
      <c r="I1065" s="130"/>
      <c r="J1065" s="130"/>
      <c r="K1065" s="130"/>
      <c r="L1065" s="130"/>
      <c r="M1065" s="130"/>
      <c r="N1065" s="130"/>
      <c r="O1065" s="130"/>
      <c r="P1065" s="130"/>
      <c r="Q1065" s="130"/>
      <c r="R1065" s="130"/>
      <c r="S1065" s="130"/>
      <c r="T1065" s="130"/>
      <c r="U1065" s="130"/>
      <c r="V1065" s="130"/>
      <c r="W1065" s="130"/>
      <c r="X1065" s="130"/>
      <c r="Y1065" s="130"/>
      <c r="Z1065" s="130"/>
      <c r="AA1065" s="130"/>
      <c r="AB1065" s="130"/>
      <c r="AC1065" s="130"/>
      <c r="AD1065" s="130"/>
      <c r="AE1065" s="130"/>
      <c r="AF1065" s="130"/>
      <c r="AG1065" s="130"/>
      <c r="AH1065" s="130"/>
      <c r="AI1065" s="130"/>
      <c r="AJ1065" s="130"/>
      <c r="AK1065" s="130"/>
      <c r="AL1065" s="130"/>
      <c r="AM1065" s="130"/>
      <c r="AN1065" s="130"/>
      <c r="AO1065" s="130"/>
      <c r="AP1065" s="130"/>
      <c r="AQ1065" s="130"/>
      <c r="AR1065" s="130"/>
      <c r="AS1065" s="130"/>
      <c r="AT1065" s="130"/>
      <c r="AU1065" s="130"/>
      <c r="AV1065" s="130"/>
      <c r="AW1065" s="130"/>
      <c r="AX1065" s="130"/>
      <c r="AY1065" s="130"/>
    </row>
    <row r="1066" spans="1:51" s="5" customFormat="1" ht="13.6" customHeight="1" x14ac:dyDescent="0.3">
      <c r="A1066" s="130"/>
      <c r="B1066" s="130"/>
      <c r="C1066" s="130"/>
      <c r="D1066" s="130"/>
      <c r="E1066" s="130"/>
      <c r="F1066" s="130"/>
      <c r="G1066" s="130"/>
      <c r="H1066" s="130"/>
      <c r="I1066" s="130"/>
      <c r="J1066" s="130"/>
      <c r="K1066" s="130"/>
      <c r="L1066" s="130"/>
      <c r="M1066" s="130"/>
      <c r="N1066" s="130"/>
      <c r="O1066" s="130"/>
      <c r="P1066" s="130"/>
      <c r="Q1066" s="130"/>
      <c r="R1066" s="130"/>
      <c r="S1066" s="130"/>
      <c r="T1066" s="130"/>
      <c r="U1066" s="130"/>
      <c r="V1066" s="130"/>
      <c r="W1066" s="130"/>
      <c r="X1066" s="130"/>
      <c r="Y1066" s="130"/>
      <c r="Z1066" s="130"/>
      <c r="AA1066" s="130"/>
      <c r="AB1066" s="130"/>
      <c r="AC1066" s="130"/>
      <c r="AD1066" s="130"/>
      <c r="AE1066" s="130"/>
      <c r="AF1066" s="130"/>
      <c r="AG1066" s="130"/>
      <c r="AH1066" s="130"/>
      <c r="AI1066" s="130"/>
      <c r="AJ1066" s="130"/>
      <c r="AK1066" s="130"/>
      <c r="AL1066" s="130"/>
      <c r="AM1066" s="130"/>
      <c r="AN1066" s="130"/>
      <c r="AO1066" s="130"/>
      <c r="AP1066" s="130"/>
      <c r="AQ1066" s="130"/>
      <c r="AR1066" s="130"/>
      <c r="AS1066" s="130"/>
      <c r="AT1066" s="130"/>
      <c r="AU1066" s="130"/>
      <c r="AV1066" s="130"/>
      <c r="AW1066" s="130"/>
      <c r="AX1066" s="130"/>
      <c r="AY1066" s="130"/>
    </row>
    <row r="1067" spans="1:51" s="5" customFormat="1" ht="13.6" customHeight="1" x14ac:dyDescent="0.3">
      <c r="A1067" s="130"/>
      <c r="B1067" s="130"/>
      <c r="C1067" s="130"/>
      <c r="D1067" s="130"/>
      <c r="E1067" s="130"/>
      <c r="F1067" s="130"/>
      <c r="G1067" s="130"/>
      <c r="H1067" s="130"/>
      <c r="I1067" s="130"/>
      <c r="J1067" s="130"/>
      <c r="K1067" s="130"/>
      <c r="L1067" s="130"/>
      <c r="M1067" s="130"/>
      <c r="N1067" s="130"/>
      <c r="O1067" s="130"/>
      <c r="P1067" s="130"/>
      <c r="Q1067" s="130"/>
      <c r="R1067" s="130"/>
      <c r="S1067" s="130"/>
      <c r="T1067" s="130"/>
      <c r="U1067" s="130"/>
      <c r="V1067" s="130"/>
      <c r="W1067" s="130"/>
      <c r="X1067" s="130"/>
      <c r="Y1067" s="130"/>
      <c r="Z1067" s="130"/>
      <c r="AA1067" s="130"/>
      <c r="AB1067" s="130"/>
      <c r="AC1067" s="130"/>
      <c r="AD1067" s="130"/>
      <c r="AE1067" s="130"/>
      <c r="AF1067" s="130"/>
      <c r="AG1067" s="130"/>
      <c r="AH1067" s="130"/>
      <c r="AI1067" s="130"/>
      <c r="AJ1067" s="130"/>
      <c r="AK1067" s="130"/>
      <c r="AL1067" s="130"/>
      <c r="AM1067" s="130"/>
      <c r="AN1067" s="130"/>
      <c r="AO1067" s="130"/>
      <c r="AP1067" s="130"/>
      <c r="AQ1067" s="130"/>
      <c r="AR1067" s="130"/>
      <c r="AS1067" s="130"/>
      <c r="AT1067" s="130"/>
      <c r="AU1067" s="130"/>
      <c r="AV1067" s="130"/>
      <c r="AW1067" s="130"/>
      <c r="AX1067" s="130"/>
      <c r="AY1067" s="130"/>
    </row>
    <row r="1068" spans="1:51" s="5" customFormat="1" ht="13.6" customHeight="1" x14ac:dyDescent="0.3">
      <c r="A1068" s="130"/>
      <c r="B1068" s="130"/>
      <c r="C1068" s="130"/>
      <c r="D1068" s="130"/>
      <c r="E1068" s="130"/>
      <c r="F1068" s="130"/>
      <c r="G1068" s="130"/>
      <c r="H1068" s="130"/>
      <c r="I1068" s="130"/>
      <c r="J1068" s="130"/>
      <c r="K1068" s="130"/>
      <c r="L1068" s="130"/>
      <c r="M1068" s="130"/>
      <c r="N1068" s="130"/>
      <c r="O1068" s="130"/>
      <c r="P1068" s="130"/>
      <c r="Q1068" s="130"/>
      <c r="R1068" s="130"/>
      <c r="S1068" s="130"/>
      <c r="T1068" s="130"/>
      <c r="U1068" s="130"/>
      <c r="V1068" s="130"/>
      <c r="W1068" s="130"/>
      <c r="X1068" s="130"/>
      <c r="Y1068" s="130"/>
      <c r="Z1068" s="130"/>
      <c r="AA1068" s="130"/>
      <c r="AB1068" s="130"/>
      <c r="AC1068" s="130"/>
      <c r="AD1068" s="130"/>
      <c r="AE1068" s="130"/>
      <c r="AF1068" s="130"/>
      <c r="AG1068" s="130"/>
      <c r="AH1068" s="130"/>
      <c r="AI1068" s="130"/>
      <c r="AJ1068" s="130"/>
      <c r="AK1068" s="130"/>
      <c r="AL1068" s="130"/>
      <c r="AM1068" s="130"/>
      <c r="AN1068" s="130"/>
      <c r="AO1068" s="130"/>
      <c r="AP1068" s="130"/>
      <c r="AQ1068" s="130"/>
      <c r="AR1068" s="130"/>
      <c r="AS1068" s="130"/>
      <c r="AT1068" s="130"/>
      <c r="AU1068" s="130"/>
      <c r="AV1068" s="130"/>
      <c r="AW1068" s="130"/>
      <c r="AX1068" s="130"/>
      <c r="AY1068" s="130"/>
    </row>
    <row r="1069" spans="1:51" s="5" customFormat="1" ht="13.6" customHeight="1" x14ac:dyDescent="0.3">
      <c r="A1069" s="130"/>
      <c r="B1069" s="130"/>
      <c r="C1069" s="130"/>
      <c r="D1069" s="130"/>
      <c r="E1069" s="130"/>
      <c r="F1069" s="130"/>
      <c r="G1069" s="130"/>
      <c r="H1069" s="130"/>
      <c r="I1069" s="130"/>
      <c r="J1069" s="130"/>
      <c r="K1069" s="130"/>
      <c r="L1069" s="130"/>
      <c r="M1069" s="130"/>
      <c r="N1069" s="130"/>
      <c r="O1069" s="130"/>
      <c r="P1069" s="130"/>
      <c r="Q1069" s="130"/>
      <c r="R1069" s="130"/>
      <c r="S1069" s="130"/>
      <c r="T1069" s="130"/>
      <c r="U1069" s="130"/>
      <c r="V1069" s="130"/>
      <c r="W1069" s="130"/>
      <c r="X1069" s="130"/>
      <c r="Y1069" s="130"/>
      <c r="Z1069" s="130"/>
      <c r="AA1069" s="130"/>
      <c r="AB1069" s="130"/>
      <c r="AC1069" s="130"/>
      <c r="AD1069" s="130"/>
      <c r="AE1069" s="130"/>
      <c r="AF1069" s="130"/>
      <c r="AG1069" s="130"/>
      <c r="AH1069" s="130"/>
      <c r="AI1069" s="130"/>
      <c r="AJ1069" s="130"/>
      <c r="AK1069" s="130"/>
      <c r="AL1069" s="130"/>
      <c r="AM1069" s="130"/>
      <c r="AN1069" s="130"/>
      <c r="AO1069" s="130"/>
      <c r="AP1069" s="130"/>
      <c r="AQ1069" s="130"/>
      <c r="AR1069" s="130"/>
      <c r="AS1069" s="130"/>
      <c r="AT1069" s="130"/>
      <c r="AU1069" s="130"/>
      <c r="AV1069" s="130"/>
      <c r="AW1069" s="130"/>
      <c r="AX1069" s="130"/>
      <c r="AY1069" s="130"/>
    </row>
    <row r="1070" spans="1:51" s="5" customFormat="1" ht="13.6" customHeight="1" x14ac:dyDescent="0.3">
      <c r="A1070" s="130"/>
      <c r="B1070" s="130"/>
      <c r="C1070" s="130"/>
      <c r="D1070" s="130"/>
      <c r="E1070" s="130"/>
      <c r="F1070" s="130"/>
      <c r="G1070" s="130"/>
      <c r="H1070" s="130"/>
      <c r="I1070" s="130"/>
      <c r="J1070" s="130"/>
      <c r="K1070" s="130"/>
      <c r="L1070" s="130"/>
      <c r="M1070" s="130"/>
      <c r="N1070" s="130"/>
      <c r="O1070" s="130"/>
      <c r="P1070" s="130"/>
      <c r="Q1070" s="130"/>
      <c r="R1070" s="130"/>
      <c r="S1070" s="130"/>
      <c r="T1070" s="130"/>
      <c r="U1070" s="130"/>
      <c r="V1070" s="130"/>
      <c r="W1070" s="130"/>
      <c r="X1070" s="130"/>
      <c r="Y1070" s="130"/>
      <c r="Z1070" s="130"/>
      <c r="AA1070" s="130"/>
      <c r="AB1070" s="130"/>
      <c r="AC1070" s="130"/>
      <c r="AD1070" s="130"/>
      <c r="AE1070" s="130"/>
      <c r="AF1070" s="130"/>
      <c r="AG1070" s="130"/>
      <c r="AH1070" s="130"/>
      <c r="AI1070" s="130"/>
      <c r="AJ1070" s="130"/>
      <c r="AK1070" s="130"/>
      <c r="AL1070" s="130"/>
      <c r="AM1070" s="130"/>
      <c r="AN1070" s="130"/>
      <c r="AO1070" s="130"/>
      <c r="AP1070" s="130"/>
      <c r="AQ1070" s="130"/>
      <c r="AR1070" s="130"/>
      <c r="AS1070" s="130"/>
      <c r="AT1070" s="130"/>
      <c r="AU1070" s="130"/>
      <c r="AV1070" s="130"/>
      <c r="AW1070" s="130"/>
      <c r="AX1070" s="130"/>
      <c r="AY1070" s="130"/>
    </row>
    <row r="1071" spans="1:51" s="5" customFormat="1" ht="13.6" customHeight="1" x14ac:dyDescent="0.3">
      <c r="A1071" s="130"/>
      <c r="B1071" s="130"/>
      <c r="C1071" s="130"/>
      <c r="D1071" s="130"/>
      <c r="E1071" s="130"/>
      <c r="F1071" s="130"/>
      <c r="G1071" s="130"/>
      <c r="H1071" s="130"/>
      <c r="I1071" s="130"/>
      <c r="J1071" s="130"/>
      <c r="K1071" s="130"/>
      <c r="L1071" s="130"/>
      <c r="M1071" s="130"/>
      <c r="N1071" s="130"/>
      <c r="O1071" s="130"/>
      <c r="P1071" s="130"/>
      <c r="Q1071" s="130"/>
      <c r="R1071" s="130"/>
      <c r="S1071" s="130"/>
      <c r="T1071" s="130"/>
      <c r="U1071" s="130"/>
      <c r="V1071" s="130"/>
      <c r="W1071" s="130"/>
      <c r="X1071" s="130"/>
      <c r="Y1071" s="130"/>
      <c r="Z1071" s="130"/>
      <c r="AA1071" s="130"/>
      <c r="AB1071" s="130"/>
      <c r="AC1071" s="130"/>
      <c r="AD1071" s="130"/>
      <c r="AE1071" s="130"/>
      <c r="AF1071" s="130"/>
      <c r="AG1071" s="130"/>
      <c r="AH1071" s="130"/>
      <c r="AI1071" s="130"/>
      <c r="AJ1071" s="130"/>
      <c r="AK1071" s="130"/>
      <c r="AL1071" s="130"/>
      <c r="AM1071" s="130"/>
      <c r="AN1071" s="130"/>
      <c r="AO1071" s="130"/>
      <c r="AP1071" s="130"/>
      <c r="AQ1071" s="130"/>
      <c r="AR1071" s="130"/>
      <c r="AS1071" s="130"/>
      <c r="AT1071" s="130"/>
      <c r="AU1071" s="130"/>
      <c r="AV1071" s="130"/>
      <c r="AW1071" s="130"/>
      <c r="AX1071" s="130"/>
      <c r="AY1071" s="130"/>
    </row>
    <row r="1072" spans="1:51" s="5" customFormat="1" ht="13.6" customHeight="1" x14ac:dyDescent="0.3">
      <c r="A1072" s="130"/>
      <c r="B1072" s="130"/>
      <c r="C1072" s="130"/>
      <c r="D1072" s="130"/>
      <c r="E1072" s="130"/>
      <c r="F1072" s="130"/>
      <c r="G1072" s="130"/>
      <c r="H1072" s="130"/>
      <c r="I1072" s="130"/>
      <c r="J1072" s="130"/>
      <c r="K1072" s="130"/>
      <c r="L1072" s="130"/>
      <c r="M1072" s="130"/>
      <c r="N1072" s="130"/>
      <c r="O1072" s="130"/>
      <c r="P1072" s="130"/>
      <c r="Q1072" s="130"/>
      <c r="R1072" s="130"/>
      <c r="S1072" s="130"/>
      <c r="T1072" s="130"/>
      <c r="U1072" s="130"/>
      <c r="V1072" s="130"/>
      <c r="W1072" s="130"/>
      <c r="X1072" s="130"/>
      <c r="Y1072" s="130"/>
      <c r="Z1072" s="130"/>
      <c r="AA1072" s="130"/>
      <c r="AB1072" s="130"/>
      <c r="AC1072" s="130"/>
      <c r="AD1072" s="130"/>
      <c r="AE1072" s="130"/>
      <c r="AF1072" s="130"/>
      <c r="AG1072" s="130"/>
      <c r="AH1072" s="130"/>
      <c r="AI1072" s="130"/>
      <c r="AJ1072" s="130"/>
      <c r="AK1072" s="130"/>
      <c r="AL1072" s="130"/>
      <c r="AM1072" s="130"/>
      <c r="AN1072" s="130"/>
      <c r="AO1072" s="130"/>
      <c r="AP1072" s="130"/>
      <c r="AQ1072" s="130"/>
      <c r="AR1072" s="130"/>
      <c r="AS1072" s="130"/>
      <c r="AT1072" s="130"/>
      <c r="AU1072" s="130"/>
      <c r="AV1072" s="130"/>
      <c r="AW1072" s="130"/>
      <c r="AX1072" s="130"/>
      <c r="AY1072" s="130"/>
    </row>
    <row r="1073" spans="1:51" s="5" customFormat="1" ht="13.6" customHeight="1" x14ac:dyDescent="0.3">
      <c r="A1073" s="130"/>
      <c r="B1073" s="130"/>
      <c r="C1073" s="130"/>
      <c r="D1073" s="130"/>
      <c r="E1073" s="130"/>
      <c r="F1073" s="130"/>
      <c r="G1073" s="130"/>
      <c r="H1073" s="130"/>
      <c r="I1073" s="130"/>
      <c r="J1073" s="130"/>
      <c r="K1073" s="130"/>
      <c r="L1073" s="130"/>
      <c r="M1073" s="130"/>
      <c r="N1073" s="130"/>
      <c r="O1073" s="130"/>
      <c r="P1073" s="130"/>
      <c r="Q1073" s="130"/>
      <c r="R1073" s="130"/>
      <c r="S1073" s="130"/>
      <c r="T1073" s="130"/>
      <c r="U1073" s="130"/>
      <c r="V1073" s="130"/>
      <c r="W1073" s="130"/>
      <c r="X1073" s="130"/>
      <c r="Y1073" s="130"/>
      <c r="Z1073" s="130"/>
      <c r="AA1073" s="130"/>
      <c r="AB1073" s="130"/>
      <c r="AC1073" s="130"/>
      <c r="AD1073" s="130"/>
      <c r="AE1073" s="130"/>
      <c r="AF1073" s="130"/>
      <c r="AG1073" s="130"/>
      <c r="AH1073" s="130"/>
      <c r="AI1073" s="130"/>
      <c r="AJ1073" s="130"/>
      <c r="AK1073" s="130"/>
      <c r="AL1073" s="130"/>
      <c r="AM1073" s="130"/>
      <c r="AN1073" s="130"/>
      <c r="AO1073" s="130"/>
      <c r="AP1073" s="130"/>
      <c r="AQ1073" s="130"/>
      <c r="AR1073" s="130"/>
      <c r="AS1073" s="130"/>
      <c r="AT1073" s="130"/>
      <c r="AU1073" s="130"/>
      <c r="AV1073" s="130"/>
      <c r="AW1073" s="130"/>
      <c r="AX1073" s="130"/>
      <c r="AY1073" s="130"/>
    </row>
    <row r="1074" spans="1:51" s="5" customFormat="1" ht="13.6" customHeight="1" x14ac:dyDescent="0.3">
      <c r="A1074" s="130"/>
      <c r="B1074" s="130"/>
      <c r="C1074" s="130"/>
      <c r="D1074" s="130"/>
      <c r="E1074" s="130"/>
      <c r="F1074" s="130"/>
      <c r="G1074" s="130"/>
      <c r="H1074" s="130"/>
      <c r="I1074" s="130"/>
      <c r="J1074" s="130"/>
      <c r="K1074" s="130"/>
      <c r="L1074" s="130"/>
      <c r="M1074" s="130"/>
      <c r="N1074" s="130"/>
      <c r="O1074" s="130"/>
      <c r="P1074" s="130"/>
      <c r="Q1074" s="130"/>
      <c r="R1074" s="130"/>
      <c r="S1074" s="130"/>
      <c r="T1074" s="130"/>
      <c r="U1074" s="130"/>
      <c r="V1074" s="130"/>
      <c r="W1074" s="130"/>
      <c r="X1074" s="130"/>
      <c r="Y1074" s="130"/>
      <c r="Z1074" s="130"/>
      <c r="AA1074" s="130"/>
      <c r="AB1074" s="130"/>
      <c r="AC1074" s="130"/>
      <c r="AD1074" s="130"/>
      <c r="AE1074" s="130"/>
      <c r="AF1074" s="130"/>
      <c r="AG1074" s="130"/>
      <c r="AH1074" s="130"/>
      <c r="AI1074" s="130"/>
      <c r="AJ1074" s="130"/>
      <c r="AK1074" s="130"/>
      <c r="AL1074" s="130"/>
      <c r="AM1074" s="130"/>
      <c r="AN1074" s="130"/>
      <c r="AO1074" s="130"/>
      <c r="AP1074" s="130"/>
      <c r="AQ1074" s="130"/>
      <c r="AR1074" s="130"/>
      <c r="AS1074" s="130"/>
      <c r="AT1074" s="130"/>
      <c r="AU1074" s="130"/>
      <c r="AV1074" s="130"/>
      <c r="AW1074" s="130"/>
      <c r="AX1074" s="130"/>
      <c r="AY1074" s="130"/>
    </row>
    <row r="1075" spans="1:51" s="5" customFormat="1" ht="13.6" customHeight="1" x14ac:dyDescent="0.3">
      <c r="A1075" s="130"/>
      <c r="B1075" s="130"/>
      <c r="C1075" s="130"/>
      <c r="D1075" s="130"/>
      <c r="E1075" s="130"/>
      <c r="F1075" s="130"/>
      <c r="G1075" s="130"/>
      <c r="H1075" s="130"/>
      <c r="I1075" s="130"/>
      <c r="J1075" s="130"/>
      <c r="K1075" s="130"/>
      <c r="L1075" s="130"/>
      <c r="M1075" s="130"/>
      <c r="N1075" s="130"/>
      <c r="O1075" s="130"/>
      <c r="P1075" s="130"/>
      <c r="Q1075" s="130"/>
      <c r="R1075" s="130"/>
      <c r="S1075" s="130"/>
      <c r="T1075" s="130"/>
      <c r="U1075" s="130"/>
      <c r="V1075" s="130"/>
      <c r="W1075" s="130"/>
      <c r="X1075" s="130"/>
      <c r="Y1075" s="130"/>
      <c r="Z1075" s="130"/>
      <c r="AA1075" s="130"/>
      <c r="AB1075" s="130"/>
      <c r="AC1075" s="130"/>
      <c r="AD1075" s="130"/>
      <c r="AE1075" s="130"/>
      <c r="AF1075" s="130"/>
      <c r="AG1075" s="130"/>
      <c r="AH1075" s="130"/>
      <c r="AI1075" s="130"/>
      <c r="AJ1075" s="130"/>
      <c r="AK1075" s="130"/>
      <c r="AL1075" s="130"/>
      <c r="AM1075" s="130"/>
      <c r="AN1075" s="130"/>
      <c r="AO1075" s="130"/>
      <c r="AP1075" s="130"/>
      <c r="AQ1075" s="130"/>
      <c r="AR1075" s="130"/>
      <c r="AS1075" s="130"/>
      <c r="AT1075" s="130"/>
      <c r="AU1075" s="130"/>
      <c r="AV1075" s="130"/>
      <c r="AW1075" s="130"/>
      <c r="AX1075" s="130"/>
      <c r="AY1075" s="130"/>
    </row>
    <row r="1076" spans="1:51" s="5" customFormat="1" ht="13.6" customHeight="1" x14ac:dyDescent="0.3">
      <c r="A1076" s="130"/>
      <c r="B1076" s="130"/>
      <c r="C1076" s="130"/>
      <c r="D1076" s="130"/>
      <c r="E1076" s="130"/>
      <c r="F1076" s="130"/>
      <c r="G1076" s="130"/>
      <c r="H1076" s="130"/>
      <c r="I1076" s="130"/>
      <c r="J1076" s="130"/>
      <c r="K1076" s="130"/>
      <c r="L1076" s="130"/>
      <c r="M1076" s="130"/>
      <c r="N1076" s="130"/>
      <c r="O1076" s="130"/>
      <c r="P1076" s="130"/>
      <c r="Q1076" s="130"/>
      <c r="R1076" s="130"/>
      <c r="S1076" s="130"/>
      <c r="T1076" s="130"/>
      <c r="U1076" s="130"/>
      <c r="V1076" s="130"/>
      <c r="W1076" s="130"/>
      <c r="X1076" s="130"/>
      <c r="Y1076" s="130"/>
      <c r="Z1076" s="130"/>
      <c r="AA1076" s="130"/>
      <c r="AB1076" s="130"/>
      <c r="AC1076" s="130"/>
      <c r="AD1076" s="130"/>
      <c r="AE1076" s="130"/>
      <c r="AF1076" s="130"/>
      <c r="AG1076" s="130"/>
      <c r="AH1076" s="130"/>
      <c r="AI1076" s="130"/>
      <c r="AJ1076" s="130"/>
      <c r="AK1076" s="130"/>
      <c r="AL1076" s="130"/>
      <c r="AM1076" s="130"/>
      <c r="AN1076" s="130"/>
      <c r="AO1076" s="130"/>
      <c r="AP1076" s="130"/>
      <c r="AQ1076" s="130"/>
      <c r="AR1076" s="130"/>
      <c r="AS1076" s="130"/>
      <c r="AT1076" s="130"/>
      <c r="AU1076" s="130"/>
      <c r="AV1076" s="130"/>
      <c r="AW1076" s="130"/>
      <c r="AX1076" s="130"/>
      <c r="AY1076" s="130"/>
    </row>
    <row r="1077" spans="1:51" s="5" customFormat="1" ht="13.6" customHeight="1" x14ac:dyDescent="0.3">
      <c r="A1077" s="130"/>
      <c r="B1077" s="130"/>
      <c r="C1077" s="130"/>
      <c r="D1077" s="130"/>
      <c r="E1077" s="130"/>
      <c r="F1077" s="130"/>
      <c r="G1077" s="130"/>
      <c r="H1077" s="130"/>
      <c r="I1077" s="130"/>
      <c r="J1077" s="130"/>
      <c r="K1077" s="130"/>
      <c r="L1077" s="130"/>
      <c r="M1077" s="130"/>
      <c r="N1077" s="130"/>
      <c r="O1077" s="130"/>
      <c r="P1077" s="130"/>
      <c r="Q1077" s="130"/>
      <c r="R1077" s="130"/>
      <c r="S1077" s="130"/>
      <c r="T1077" s="130"/>
      <c r="U1077" s="130"/>
      <c r="V1077" s="130"/>
      <c r="W1077" s="130"/>
      <c r="X1077" s="130"/>
      <c r="Y1077" s="130"/>
      <c r="Z1077" s="130"/>
      <c r="AA1077" s="130"/>
      <c r="AB1077" s="130"/>
      <c r="AC1077" s="130"/>
      <c r="AD1077" s="130"/>
      <c r="AE1077" s="130"/>
      <c r="AF1077" s="130"/>
      <c r="AG1077" s="130"/>
      <c r="AH1077" s="130"/>
      <c r="AI1077" s="130"/>
      <c r="AJ1077" s="130"/>
      <c r="AK1077" s="130"/>
      <c r="AL1077" s="130"/>
      <c r="AM1077" s="130"/>
      <c r="AN1077" s="130"/>
      <c r="AO1077" s="130"/>
      <c r="AP1077" s="130"/>
      <c r="AQ1077" s="130"/>
      <c r="AR1077" s="130"/>
      <c r="AS1077" s="130"/>
      <c r="AT1077" s="130"/>
      <c r="AU1077" s="130"/>
      <c r="AV1077" s="130"/>
      <c r="AW1077" s="130"/>
      <c r="AX1077" s="130"/>
      <c r="AY1077" s="130"/>
    </row>
    <row r="1078" spans="1:51" s="5" customFormat="1" ht="13.6" customHeight="1" x14ac:dyDescent="0.3">
      <c r="A1078" s="130"/>
      <c r="B1078" s="130"/>
      <c r="C1078" s="130"/>
      <c r="D1078" s="130"/>
      <c r="E1078" s="130"/>
      <c r="F1078" s="130"/>
      <c r="G1078" s="130"/>
      <c r="H1078" s="130"/>
      <c r="I1078" s="130"/>
      <c r="J1078" s="130"/>
      <c r="K1078" s="130"/>
      <c r="L1078" s="130"/>
      <c r="M1078" s="130"/>
      <c r="N1078" s="130"/>
      <c r="O1078" s="130"/>
      <c r="P1078" s="130"/>
      <c r="Q1078" s="130"/>
      <c r="R1078" s="130"/>
      <c r="S1078" s="130"/>
      <c r="T1078" s="130"/>
      <c r="U1078" s="130"/>
      <c r="V1078" s="130"/>
      <c r="W1078" s="130"/>
      <c r="X1078" s="130"/>
      <c r="Y1078" s="130"/>
      <c r="Z1078" s="130"/>
      <c r="AA1078" s="130"/>
      <c r="AB1078" s="130"/>
      <c r="AC1078" s="130"/>
      <c r="AD1078" s="130"/>
      <c r="AE1078" s="130"/>
      <c r="AF1078" s="130"/>
      <c r="AG1078" s="130"/>
      <c r="AH1078" s="130"/>
      <c r="AI1078" s="130"/>
      <c r="AJ1078" s="130"/>
      <c r="AK1078" s="130"/>
      <c r="AL1078" s="130"/>
      <c r="AM1078" s="130"/>
      <c r="AN1078" s="130"/>
      <c r="AO1078" s="130"/>
      <c r="AP1078" s="130"/>
      <c r="AQ1078" s="130"/>
      <c r="AR1078" s="130"/>
      <c r="AS1078" s="130"/>
      <c r="AT1078" s="130"/>
      <c r="AU1078" s="130"/>
      <c r="AV1078" s="130"/>
      <c r="AW1078" s="130"/>
      <c r="AX1078" s="130"/>
      <c r="AY1078" s="130"/>
    </row>
    <row r="1079" spans="1:51" s="5" customFormat="1" ht="13.6" customHeight="1" x14ac:dyDescent="0.3">
      <c r="A1079" s="130"/>
      <c r="B1079" s="130"/>
      <c r="C1079" s="130"/>
      <c r="D1079" s="130"/>
      <c r="E1079" s="130"/>
      <c r="F1079" s="130"/>
      <c r="G1079" s="130"/>
      <c r="H1079" s="130"/>
      <c r="I1079" s="130"/>
      <c r="J1079" s="130"/>
      <c r="K1079" s="130"/>
      <c r="L1079" s="130"/>
      <c r="M1079" s="130"/>
      <c r="N1079" s="130"/>
      <c r="O1079" s="130"/>
      <c r="P1079" s="130"/>
      <c r="Q1079" s="130"/>
      <c r="R1079" s="130"/>
      <c r="S1079" s="130"/>
      <c r="T1079" s="130"/>
      <c r="U1079" s="130"/>
      <c r="V1079" s="130"/>
      <c r="W1079" s="130"/>
      <c r="X1079" s="130"/>
      <c r="Y1079" s="130"/>
      <c r="Z1079" s="130"/>
      <c r="AA1079" s="130"/>
      <c r="AB1079" s="130"/>
      <c r="AC1079" s="130"/>
      <c r="AD1079" s="130"/>
      <c r="AE1079" s="130"/>
      <c r="AF1079" s="130"/>
      <c r="AG1079" s="130"/>
      <c r="AH1079" s="130"/>
      <c r="AI1079" s="130"/>
      <c r="AJ1079" s="130"/>
      <c r="AK1079" s="130"/>
      <c r="AL1079" s="130"/>
      <c r="AM1079" s="130"/>
      <c r="AN1079" s="130"/>
      <c r="AO1079" s="130"/>
      <c r="AP1079" s="130"/>
      <c r="AQ1079" s="130"/>
      <c r="AR1079" s="130"/>
      <c r="AS1079" s="130"/>
      <c r="AT1079" s="130"/>
      <c r="AU1079" s="130"/>
      <c r="AV1079" s="130"/>
      <c r="AW1079" s="130"/>
      <c r="AX1079" s="130"/>
      <c r="AY1079" s="130"/>
    </row>
    <row r="1080" spans="1:51" s="5" customFormat="1" ht="13.6" customHeight="1" x14ac:dyDescent="0.3">
      <c r="A1080" s="130"/>
      <c r="B1080" s="130"/>
      <c r="C1080" s="130"/>
      <c r="D1080" s="130"/>
      <c r="E1080" s="130"/>
      <c r="F1080" s="130"/>
      <c r="G1080" s="130"/>
      <c r="H1080" s="130"/>
      <c r="I1080" s="130"/>
      <c r="J1080" s="130"/>
      <c r="K1080" s="130"/>
      <c r="L1080" s="130"/>
      <c r="M1080" s="130"/>
      <c r="N1080" s="130"/>
      <c r="O1080" s="130"/>
      <c r="P1080" s="130"/>
      <c r="Q1080" s="130"/>
      <c r="R1080" s="130"/>
      <c r="S1080" s="130"/>
      <c r="T1080" s="130"/>
      <c r="U1080" s="130"/>
      <c r="V1080" s="130"/>
      <c r="W1080" s="130"/>
      <c r="X1080" s="130"/>
      <c r="Y1080" s="130"/>
      <c r="Z1080" s="130"/>
      <c r="AA1080" s="130"/>
      <c r="AB1080" s="130"/>
      <c r="AC1080" s="130"/>
      <c r="AD1080" s="130"/>
      <c r="AE1080" s="130"/>
      <c r="AF1080" s="130"/>
      <c r="AG1080" s="130"/>
      <c r="AH1080" s="130"/>
      <c r="AI1080" s="130"/>
      <c r="AJ1080" s="130"/>
      <c r="AK1080" s="130"/>
      <c r="AL1080" s="130"/>
      <c r="AM1080" s="130"/>
      <c r="AN1080" s="130"/>
      <c r="AO1080" s="130"/>
      <c r="AP1080" s="130"/>
      <c r="AQ1080" s="130"/>
      <c r="AR1080" s="130"/>
      <c r="AS1080" s="130"/>
      <c r="AT1080" s="130"/>
      <c r="AU1080" s="130"/>
      <c r="AV1080" s="130"/>
      <c r="AW1080" s="130"/>
      <c r="AX1080" s="130"/>
      <c r="AY1080" s="130"/>
    </row>
    <row r="1081" spans="1:51" s="5" customFormat="1" ht="13.6" customHeight="1" x14ac:dyDescent="0.3">
      <c r="A1081" s="130"/>
      <c r="B1081" s="130"/>
      <c r="C1081" s="130"/>
      <c r="D1081" s="130"/>
      <c r="E1081" s="130"/>
      <c r="F1081" s="130"/>
      <c r="G1081" s="130"/>
      <c r="H1081" s="130"/>
      <c r="I1081" s="130"/>
      <c r="J1081" s="130"/>
      <c r="K1081" s="130"/>
      <c r="L1081" s="130"/>
      <c r="M1081" s="130"/>
      <c r="N1081" s="130"/>
      <c r="O1081" s="130"/>
      <c r="P1081" s="130"/>
      <c r="Q1081" s="130"/>
      <c r="R1081" s="130"/>
      <c r="S1081" s="130"/>
      <c r="T1081" s="130"/>
      <c r="U1081" s="130"/>
      <c r="V1081" s="130"/>
      <c r="W1081" s="130"/>
      <c r="X1081" s="130"/>
      <c r="Y1081" s="130"/>
      <c r="Z1081" s="130"/>
      <c r="AA1081" s="130"/>
      <c r="AB1081" s="130"/>
      <c r="AC1081" s="130"/>
      <c r="AD1081" s="130"/>
      <c r="AE1081" s="130"/>
      <c r="AF1081" s="130"/>
      <c r="AG1081" s="130"/>
      <c r="AH1081" s="130"/>
      <c r="AI1081" s="130"/>
      <c r="AJ1081" s="130"/>
      <c r="AK1081" s="130"/>
      <c r="AL1081" s="130"/>
      <c r="AM1081" s="130"/>
      <c r="AN1081" s="130"/>
      <c r="AO1081" s="130"/>
      <c r="AP1081" s="130"/>
      <c r="AQ1081" s="130"/>
      <c r="AR1081" s="130"/>
      <c r="AS1081" s="130"/>
      <c r="AT1081" s="130"/>
      <c r="AU1081" s="130"/>
      <c r="AV1081" s="130"/>
      <c r="AW1081" s="130"/>
      <c r="AX1081" s="130"/>
      <c r="AY1081" s="130"/>
    </row>
    <row r="1082" spans="1:51" s="5" customFormat="1" ht="13.6" customHeight="1" x14ac:dyDescent="0.3">
      <c r="A1082" s="130"/>
      <c r="B1082" s="130"/>
      <c r="C1082" s="130"/>
      <c r="D1082" s="130"/>
      <c r="E1082" s="130"/>
      <c r="F1082" s="130"/>
      <c r="G1082" s="130"/>
      <c r="H1082" s="130"/>
      <c r="I1082" s="130"/>
      <c r="J1082" s="130"/>
      <c r="K1082" s="130"/>
      <c r="L1082" s="130"/>
      <c r="M1082" s="130"/>
      <c r="N1082" s="130"/>
      <c r="O1082" s="130"/>
      <c r="P1082" s="130"/>
      <c r="Q1082" s="130"/>
      <c r="R1082" s="130"/>
      <c r="S1082" s="130"/>
      <c r="T1082" s="130"/>
      <c r="U1082" s="130"/>
      <c r="V1082" s="130"/>
      <c r="W1082" s="130"/>
      <c r="X1082" s="130"/>
      <c r="Y1082" s="130"/>
      <c r="Z1082" s="130"/>
      <c r="AA1082" s="130"/>
      <c r="AB1082" s="130"/>
      <c r="AC1082" s="130"/>
      <c r="AD1082" s="130"/>
      <c r="AE1082" s="130"/>
      <c r="AF1082" s="130"/>
      <c r="AG1082" s="130"/>
      <c r="AH1082" s="130"/>
      <c r="AI1082" s="130"/>
      <c r="AJ1082" s="130"/>
      <c r="AK1082" s="130"/>
      <c r="AL1082" s="130"/>
      <c r="AM1082" s="130"/>
      <c r="AN1082" s="130"/>
      <c r="AO1082" s="130"/>
      <c r="AP1082" s="130"/>
      <c r="AQ1082" s="130"/>
      <c r="AR1082" s="130"/>
      <c r="AS1082" s="130"/>
      <c r="AT1082" s="130"/>
      <c r="AU1082" s="130"/>
      <c r="AV1082" s="130"/>
      <c r="AW1082" s="130"/>
      <c r="AX1082" s="130"/>
      <c r="AY1082" s="130"/>
    </row>
    <row r="1083" spans="1:51" s="5" customFormat="1" ht="13.6" customHeight="1" x14ac:dyDescent="0.3">
      <c r="A1083" s="130"/>
      <c r="B1083" s="130"/>
      <c r="C1083" s="130"/>
      <c r="D1083" s="130"/>
      <c r="E1083" s="130"/>
      <c r="F1083" s="130"/>
      <c r="G1083" s="130"/>
      <c r="H1083" s="130"/>
      <c r="I1083" s="130"/>
      <c r="J1083" s="130"/>
      <c r="K1083" s="130"/>
      <c r="L1083" s="130"/>
      <c r="M1083" s="130"/>
      <c r="N1083" s="130"/>
      <c r="O1083" s="130"/>
      <c r="P1083" s="130"/>
      <c r="Q1083" s="130"/>
      <c r="R1083" s="130"/>
      <c r="S1083" s="130"/>
      <c r="T1083" s="130"/>
      <c r="U1083" s="130"/>
      <c r="V1083" s="130"/>
      <c r="W1083" s="130"/>
      <c r="X1083" s="130"/>
      <c r="Y1083" s="130"/>
      <c r="Z1083" s="130"/>
      <c r="AA1083" s="130"/>
      <c r="AB1083" s="130"/>
      <c r="AC1083" s="130"/>
      <c r="AD1083" s="130"/>
      <c r="AE1083" s="130"/>
      <c r="AF1083" s="130"/>
      <c r="AG1083" s="130"/>
      <c r="AH1083" s="130"/>
      <c r="AI1083" s="130"/>
      <c r="AJ1083" s="130"/>
      <c r="AK1083" s="130"/>
      <c r="AL1083" s="130"/>
      <c r="AM1083" s="130"/>
      <c r="AN1083" s="130"/>
      <c r="AO1083" s="130"/>
      <c r="AP1083" s="130"/>
      <c r="AQ1083" s="130"/>
      <c r="AR1083" s="130"/>
      <c r="AS1083" s="130"/>
      <c r="AT1083" s="130"/>
      <c r="AU1083" s="130"/>
      <c r="AV1083" s="130"/>
      <c r="AW1083" s="130"/>
      <c r="AX1083" s="130"/>
      <c r="AY1083" s="130"/>
    </row>
    <row r="1084" spans="1:51" s="5" customFormat="1" ht="13.6" customHeight="1" x14ac:dyDescent="0.3">
      <c r="A1084" s="130"/>
      <c r="B1084" s="130"/>
      <c r="C1084" s="130"/>
      <c r="D1084" s="130"/>
      <c r="E1084" s="130"/>
      <c r="F1084" s="130"/>
      <c r="G1084" s="130"/>
      <c r="H1084" s="130"/>
      <c r="I1084" s="130"/>
      <c r="J1084" s="130"/>
      <c r="K1084" s="130"/>
      <c r="L1084" s="130"/>
      <c r="M1084" s="130"/>
      <c r="N1084" s="130"/>
      <c r="O1084" s="130"/>
      <c r="P1084" s="130"/>
      <c r="Q1084" s="130"/>
      <c r="R1084" s="130"/>
      <c r="S1084" s="130"/>
      <c r="T1084" s="130"/>
      <c r="U1084" s="130"/>
      <c r="V1084" s="130"/>
      <c r="W1084" s="130"/>
      <c r="X1084" s="130"/>
      <c r="Y1084" s="130"/>
      <c r="Z1084" s="130"/>
      <c r="AA1084" s="130"/>
      <c r="AB1084" s="130"/>
      <c r="AC1084" s="130"/>
      <c r="AD1084" s="130"/>
      <c r="AE1084" s="130"/>
      <c r="AF1084" s="130"/>
      <c r="AG1084" s="130"/>
      <c r="AH1084" s="130"/>
      <c r="AI1084" s="130"/>
      <c r="AJ1084" s="130"/>
      <c r="AK1084" s="130"/>
      <c r="AL1084" s="130"/>
      <c r="AM1084" s="130"/>
      <c r="AN1084" s="130"/>
      <c r="AO1084" s="130"/>
      <c r="AP1084" s="130"/>
      <c r="AQ1084" s="130"/>
      <c r="AR1084" s="130"/>
      <c r="AS1084" s="130"/>
      <c r="AT1084" s="130"/>
      <c r="AU1084" s="130"/>
      <c r="AV1084" s="130"/>
      <c r="AW1084" s="130"/>
      <c r="AX1084" s="130"/>
      <c r="AY1084" s="130"/>
    </row>
    <row r="1085" spans="1:51" s="5" customFormat="1" ht="13.6" customHeight="1" x14ac:dyDescent="0.3">
      <c r="A1085" s="130"/>
      <c r="B1085" s="130"/>
      <c r="C1085" s="130"/>
      <c r="D1085" s="130"/>
      <c r="E1085" s="130"/>
      <c r="F1085" s="130"/>
      <c r="G1085" s="130"/>
      <c r="H1085" s="130"/>
      <c r="I1085" s="130"/>
      <c r="J1085" s="130"/>
      <c r="K1085" s="130"/>
      <c r="L1085" s="130"/>
      <c r="M1085" s="130"/>
      <c r="N1085" s="130"/>
      <c r="O1085" s="130"/>
      <c r="P1085" s="130"/>
      <c r="Q1085" s="130"/>
      <c r="R1085" s="130"/>
      <c r="S1085" s="130"/>
      <c r="T1085" s="130"/>
      <c r="U1085" s="130"/>
      <c r="V1085" s="130"/>
      <c r="W1085" s="130"/>
      <c r="X1085" s="130"/>
      <c r="Y1085" s="130"/>
      <c r="Z1085" s="130"/>
      <c r="AA1085" s="130"/>
      <c r="AB1085" s="130"/>
      <c r="AC1085" s="130"/>
      <c r="AD1085" s="130"/>
      <c r="AE1085" s="130"/>
      <c r="AF1085" s="130"/>
      <c r="AG1085" s="130"/>
      <c r="AH1085" s="130"/>
      <c r="AI1085" s="130"/>
      <c r="AJ1085" s="130"/>
      <c r="AK1085" s="130"/>
      <c r="AL1085" s="130"/>
      <c r="AM1085" s="130"/>
      <c r="AN1085" s="130"/>
      <c r="AO1085" s="130"/>
      <c r="AP1085" s="130"/>
      <c r="AQ1085" s="130"/>
      <c r="AR1085" s="130"/>
      <c r="AS1085" s="130"/>
      <c r="AT1085" s="130"/>
      <c r="AU1085" s="130"/>
      <c r="AV1085" s="130"/>
      <c r="AW1085" s="130"/>
      <c r="AX1085" s="130"/>
      <c r="AY1085" s="130"/>
    </row>
    <row r="1086" spans="1:51" s="5" customFormat="1" ht="13.6" customHeight="1" x14ac:dyDescent="0.3">
      <c r="A1086" s="130"/>
      <c r="B1086" s="130"/>
      <c r="C1086" s="130"/>
      <c r="D1086" s="130"/>
      <c r="E1086" s="130"/>
      <c r="F1086" s="130"/>
      <c r="G1086" s="130"/>
      <c r="H1086" s="130"/>
      <c r="I1086" s="130"/>
      <c r="J1086" s="130"/>
      <c r="K1086" s="130"/>
      <c r="L1086" s="130"/>
      <c r="M1086" s="130"/>
      <c r="N1086" s="130"/>
      <c r="O1086" s="130"/>
      <c r="P1086" s="130"/>
      <c r="Q1086" s="130"/>
      <c r="R1086" s="130"/>
      <c r="S1086" s="130"/>
      <c r="T1086" s="130"/>
      <c r="U1086" s="130"/>
      <c r="V1086" s="130"/>
      <c r="W1086" s="130"/>
      <c r="X1086" s="130"/>
      <c r="Y1086" s="130"/>
      <c r="Z1086" s="130"/>
      <c r="AA1086" s="130"/>
      <c r="AB1086" s="130"/>
      <c r="AC1086" s="130"/>
      <c r="AD1086" s="130"/>
      <c r="AE1086" s="130"/>
      <c r="AF1086" s="130"/>
      <c r="AG1086" s="130"/>
      <c r="AH1086" s="130"/>
      <c r="AI1086" s="130"/>
      <c r="AJ1086" s="130"/>
      <c r="AK1086" s="130"/>
      <c r="AL1086" s="130"/>
      <c r="AM1086" s="130"/>
      <c r="AN1086" s="130"/>
      <c r="AO1086" s="130"/>
      <c r="AP1086" s="130"/>
      <c r="AQ1086" s="130"/>
      <c r="AR1086" s="130"/>
      <c r="AS1086" s="130"/>
      <c r="AT1086" s="130"/>
      <c r="AU1086" s="130"/>
      <c r="AV1086" s="130"/>
      <c r="AW1086" s="130"/>
      <c r="AX1086" s="130"/>
      <c r="AY1086" s="130"/>
    </row>
    <row r="1087" spans="1:51" s="5" customFormat="1" ht="13.6" customHeight="1" x14ac:dyDescent="0.3">
      <c r="A1087" s="130"/>
      <c r="B1087" s="130"/>
      <c r="C1087" s="130"/>
      <c r="D1087" s="130"/>
      <c r="E1087" s="130"/>
      <c r="F1087" s="130"/>
      <c r="G1087" s="130"/>
      <c r="H1087" s="130"/>
      <c r="I1087" s="130"/>
      <c r="J1087" s="130"/>
      <c r="K1087" s="130"/>
      <c r="L1087" s="130"/>
      <c r="M1087" s="130"/>
      <c r="N1087" s="130"/>
      <c r="O1087" s="130"/>
      <c r="P1087" s="130"/>
      <c r="Q1087" s="130"/>
      <c r="R1087" s="130"/>
      <c r="S1087" s="130"/>
      <c r="T1087" s="130"/>
      <c r="U1087" s="130"/>
      <c r="V1087" s="130"/>
      <c r="W1087" s="130"/>
      <c r="X1087" s="130"/>
      <c r="Y1087" s="130"/>
      <c r="Z1087" s="130"/>
      <c r="AA1087" s="130"/>
      <c r="AB1087" s="130"/>
      <c r="AC1087" s="130"/>
      <c r="AD1087" s="130"/>
      <c r="AE1087" s="130"/>
      <c r="AF1087" s="130"/>
      <c r="AG1087" s="130"/>
      <c r="AH1087" s="130"/>
      <c r="AI1087" s="130"/>
      <c r="AJ1087" s="130"/>
      <c r="AK1087" s="130"/>
      <c r="AL1087" s="130"/>
      <c r="AM1087" s="130"/>
      <c r="AN1087" s="130"/>
      <c r="AO1087" s="130"/>
      <c r="AP1087" s="130"/>
      <c r="AQ1087" s="130"/>
      <c r="AR1087" s="130"/>
      <c r="AS1087" s="130"/>
      <c r="AT1087" s="130"/>
      <c r="AU1087" s="130"/>
      <c r="AV1087" s="130"/>
      <c r="AW1087" s="130"/>
      <c r="AX1087" s="130"/>
      <c r="AY1087" s="130"/>
    </row>
    <row r="1088" spans="1:51" s="5" customFormat="1" ht="13.6" customHeight="1" x14ac:dyDescent="0.3">
      <c r="A1088" s="130"/>
      <c r="B1088" s="130"/>
      <c r="C1088" s="130"/>
      <c r="D1088" s="130"/>
      <c r="E1088" s="130"/>
      <c r="F1088" s="130"/>
      <c r="G1088" s="130"/>
      <c r="H1088" s="130"/>
      <c r="I1088" s="130"/>
      <c r="J1088" s="130"/>
      <c r="K1088" s="130"/>
      <c r="L1088" s="130"/>
      <c r="M1088" s="130"/>
      <c r="N1088" s="130"/>
      <c r="O1088" s="130"/>
      <c r="P1088" s="130"/>
      <c r="Q1088" s="130"/>
      <c r="R1088" s="130"/>
      <c r="S1088" s="130"/>
      <c r="T1088" s="130"/>
      <c r="U1088" s="130"/>
      <c r="V1088" s="130"/>
      <c r="W1088" s="130"/>
      <c r="X1088" s="130"/>
      <c r="Y1088" s="130"/>
      <c r="Z1088" s="130"/>
      <c r="AA1088" s="130"/>
      <c r="AB1088" s="130"/>
      <c r="AC1088" s="130"/>
      <c r="AD1088" s="130"/>
      <c r="AE1088" s="130"/>
      <c r="AF1088" s="130"/>
      <c r="AG1088" s="130"/>
      <c r="AH1088" s="130"/>
      <c r="AI1088" s="130"/>
      <c r="AJ1088" s="130"/>
      <c r="AK1088" s="130"/>
      <c r="AL1088" s="130"/>
      <c r="AM1088" s="130"/>
      <c r="AN1088" s="130"/>
      <c r="AO1088" s="130"/>
      <c r="AP1088" s="130"/>
      <c r="AQ1088" s="130"/>
      <c r="AR1088" s="130"/>
      <c r="AS1088" s="130"/>
      <c r="AT1088" s="130"/>
      <c r="AU1088" s="130"/>
      <c r="AV1088" s="130"/>
      <c r="AW1088" s="130"/>
      <c r="AX1088" s="130"/>
      <c r="AY1088" s="130"/>
    </row>
    <row r="1089" spans="1:51" s="5" customFormat="1" ht="13.6" customHeight="1" x14ac:dyDescent="0.3">
      <c r="A1089" s="130"/>
      <c r="B1089" s="130"/>
      <c r="C1089" s="130"/>
      <c r="D1089" s="130"/>
      <c r="E1089" s="130"/>
      <c r="F1089" s="130"/>
      <c r="G1089" s="130"/>
      <c r="H1089" s="130"/>
      <c r="I1089" s="130"/>
      <c r="J1089" s="130"/>
      <c r="K1089" s="130"/>
      <c r="L1089" s="130"/>
      <c r="M1089" s="130"/>
      <c r="N1089" s="130"/>
      <c r="O1089" s="130"/>
      <c r="P1089" s="130"/>
      <c r="Q1089" s="130"/>
      <c r="R1089" s="130"/>
      <c r="S1089" s="130"/>
      <c r="T1089" s="130"/>
      <c r="U1089" s="130"/>
      <c r="V1089" s="130"/>
      <c r="W1089" s="130"/>
      <c r="X1089" s="130"/>
      <c r="Y1089" s="130"/>
      <c r="Z1089" s="130"/>
      <c r="AA1089" s="130"/>
      <c r="AB1089" s="130"/>
      <c r="AC1089" s="130"/>
      <c r="AD1089" s="130"/>
      <c r="AE1089" s="130"/>
      <c r="AF1089" s="130"/>
      <c r="AG1089" s="130"/>
      <c r="AH1089" s="130"/>
      <c r="AI1089" s="130"/>
      <c r="AJ1089" s="130"/>
      <c r="AK1089" s="130"/>
      <c r="AL1089" s="130"/>
      <c r="AM1089" s="130"/>
      <c r="AN1089" s="130"/>
      <c r="AO1089" s="130"/>
      <c r="AP1089" s="130"/>
      <c r="AQ1089" s="130"/>
      <c r="AR1089" s="130"/>
      <c r="AS1089" s="130"/>
      <c r="AT1089" s="130"/>
      <c r="AU1089" s="130"/>
      <c r="AV1089" s="130"/>
      <c r="AW1089" s="130"/>
      <c r="AX1089" s="130"/>
      <c r="AY1089" s="130"/>
    </row>
    <row r="1090" spans="1:51" s="5" customFormat="1" ht="13.6" customHeight="1" x14ac:dyDescent="0.3">
      <c r="A1090" s="130"/>
      <c r="B1090" s="130"/>
      <c r="C1090" s="130"/>
      <c r="D1090" s="130"/>
      <c r="E1090" s="130"/>
      <c r="F1090" s="130"/>
      <c r="G1090" s="130"/>
      <c r="H1090" s="130"/>
      <c r="I1090" s="130"/>
      <c r="J1090" s="130"/>
      <c r="K1090" s="130"/>
      <c r="L1090" s="130"/>
      <c r="M1090" s="130"/>
      <c r="N1090" s="130"/>
      <c r="O1090" s="130"/>
      <c r="P1090" s="130"/>
      <c r="Q1090" s="130"/>
      <c r="R1090" s="130"/>
      <c r="S1090" s="130"/>
      <c r="T1090" s="130"/>
      <c r="U1090" s="130"/>
      <c r="V1090" s="130"/>
      <c r="W1090" s="130"/>
      <c r="X1090" s="130"/>
      <c r="Y1090" s="130"/>
      <c r="Z1090" s="130"/>
      <c r="AA1090" s="130"/>
      <c r="AB1090" s="130"/>
      <c r="AC1090" s="130"/>
      <c r="AD1090" s="130"/>
      <c r="AE1090" s="130"/>
      <c r="AF1090" s="130"/>
      <c r="AG1090" s="130"/>
      <c r="AH1090" s="130"/>
      <c r="AI1090" s="130"/>
      <c r="AJ1090" s="130"/>
      <c r="AK1090" s="130"/>
      <c r="AL1090" s="130"/>
      <c r="AM1090" s="130"/>
      <c r="AN1090" s="130"/>
      <c r="AO1090" s="130"/>
      <c r="AP1090" s="130"/>
      <c r="AQ1090" s="130"/>
      <c r="AR1090" s="130"/>
      <c r="AS1090" s="130"/>
      <c r="AT1090" s="130"/>
      <c r="AU1090" s="130"/>
      <c r="AV1090" s="130"/>
      <c r="AW1090" s="130"/>
      <c r="AX1090" s="130"/>
      <c r="AY1090" s="130"/>
    </row>
    <row r="1091" spans="1:51" s="5" customFormat="1" ht="13.6" customHeight="1" x14ac:dyDescent="0.3">
      <c r="A1091" s="130"/>
      <c r="B1091" s="130"/>
      <c r="C1091" s="130"/>
      <c r="D1091" s="130"/>
      <c r="E1091" s="130"/>
      <c r="F1091" s="130"/>
      <c r="G1091" s="130"/>
      <c r="H1091" s="130"/>
      <c r="I1091" s="130"/>
      <c r="J1091" s="130"/>
      <c r="K1091" s="130"/>
      <c r="L1091" s="130"/>
      <c r="M1091" s="130"/>
      <c r="N1091" s="130"/>
      <c r="O1091" s="130"/>
      <c r="P1091" s="130"/>
      <c r="Q1091" s="130"/>
      <c r="R1091" s="130"/>
      <c r="S1091" s="130"/>
      <c r="T1091" s="130"/>
      <c r="U1091" s="130"/>
      <c r="V1091" s="130"/>
      <c r="W1091" s="130"/>
      <c r="X1091" s="130"/>
      <c r="Y1091" s="130"/>
      <c r="Z1091" s="130"/>
      <c r="AA1091" s="130"/>
      <c r="AB1091" s="130"/>
      <c r="AC1091" s="130"/>
      <c r="AD1091" s="130"/>
      <c r="AE1091" s="130"/>
      <c r="AF1091" s="130"/>
      <c r="AG1091" s="130"/>
      <c r="AH1091" s="130"/>
      <c r="AI1091" s="130"/>
      <c r="AJ1091" s="130"/>
      <c r="AK1091" s="130"/>
      <c r="AL1091" s="130"/>
      <c r="AM1091" s="130"/>
      <c r="AN1091" s="130"/>
      <c r="AO1091" s="130"/>
      <c r="AP1091" s="130"/>
      <c r="AQ1091" s="130"/>
      <c r="AR1091" s="130"/>
      <c r="AS1091" s="130"/>
      <c r="AT1091" s="130"/>
      <c r="AU1091" s="130"/>
      <c r="AV1091" s="130"/>
      <c r="AW1091" s="130"/>
      <c r="AX1091" s="130"/>
      <c r="AY1091" s="130"/>
    </row>
    <row r="1092" spans="1:51" s="5" customFormat="1" ht="13.6" customHeight="1" x14ac:dyDescent="0.3">
      <c r="A1092" s="130"/>
      <c r="B1092" s="130"/>
      <c r="C1092" s="130"/>
      <c r="D1092" s="130"/>
      <c r="E1092" s="130"/>
      <c r="F1092" s="130"/>
      <c r="G1092" s="130"/>
      <c r="H1092" s="130"/>
      <c r="I1092" s="130"/>
      <c r="J1092" s="130"/>
      <c r="K1092" s="130"/>
      <c r="L1092" s="130"/>
      <c r="M1092" s="130"/>
      <c r="N1092" s="130"/>
      <c r="O1092" s="130"/>
      <c r="P1092" s="130"/>
      <c r="Q1092" s="130"/>
      <c r="R1092" s="130"/>
      <c r="S1092" s="130"/>
      <c r="T1092" s="130"/>
      <c r="U1092" s="130"/>
      <c r="V1092" s="130"/>
      <c r="W1092" s="130"/>
      <c r="X1092" s="130"/>
      <c r="Y1092" s="130"/>
      <c r="Z1092" s="130"/>
      <c r="AA1092" s="130"/>
      <c r="AB1092" s="130"/>
      <c r="AC1092" s="130"/>
      <c r="AD1092" s="130"/>
      <c r="AE1092" s="130"/>
      <c r="AF1092" s="130"/>
      <c r="AG1092" s="130"/>
      <c r="AH1092" s="130"/>
      <c r="AI1092" s="130"/>
      <c r="AJ1092" s="130"/>
      <c r="AK1092" s="130"/>
      <c r="AL1092" s="130"/>
      <c r="AM1092" s="130"/>
      <c r="AN1092" s="130"/>
      <c r="AO1092" s="130"/>
      <c r="AP1092" s="130"/>
      <c r="AQ1092" s="130"/>
      <c r="AR1092" s="130"/>
      <c r="AS1092" s="130"/>
      <c r="AT1092" s="130"/>
      <c r="AU1092" s="130"/>
      <c r="AV1092" s="130"/>
      <c r="AW1092" s="130"/>
      <c r="AX1092" s="130"/>
      <c r="AY1092" s="130"/>
    </row>
    <row r="1093" spans="1:51" s="5" customFormat="1" ht="13.6" customHeight="1" x14ac:dyDescent="0.3">
      <c r="A1093" s="130"/>
      <c r="B1093" s="130"/>
      <c r="C1093" s="130"/>
      <c r="D1093" s="130"/>
      <c r="E1093" s="130"/>
      <c r="F1093" s="130"/>
      <c r="G1093" s="130"/>
      <c r="H1093" s="130"/>
      <c r="I1093" s="130"/>
      <c r="J1093" s="130"/>
      <c r="K1093" s="130"/>
      <c r="L1093" s="130"/>
      <c r="M1093" s="130"/>
      <c r="N1093" s="130"/>
      <c r="O1093" s="130"/>
      <c r="P1093" s="130"/>
      <c r="Q1093" s="130"/>
      <c r="R1093" s="130"/>
      <c r="S1093" s="130"/>
      <c r="T1093" s="130"/>
      <c r="U1093" s="130"/>
      <c r="V1093" s="130"/>
      <c r="W1093" s="130"/>
      <c r="X1093" s="130"/>
      <c r="Y1093" s="130"/>
      <c r="Z1093" s="130"/>
      <c r="AA1093" s="130"/>
      <c r="AB1093" s="130"/>
      <c r="AC1093" s="130"/>
      <c r="AD1093" s="130"/>
      <c r="AE1093" s="130"/>
      <c r="AF1093" s="130"/>
      <c r="AG1093" s="130"/>
      <c r="AH1093" s="130"/>
      <c r="AI1093" s="130"/>
      <c r="AJ1093" s="130"/>
      <c r="AK1093" s="130"/>
      <c r="AL1093" s="130"/>
      <c r="AM1093" s="130"/>
      <c r="AN1093" s="130"/>
      <c r="AO1093" s="130"/>
      <c r="AP1093" s="130"/>
      <c r="AQ1093" s="130"/>
      <c r="AR1093" s="130"/>
      <c r="AS1093" s="130"/>
      <c r="AT1093" s="130"/>
      <c r="AU1093" s="130"/>
      <c r="AV1093" s="130"/>
      <c r="AW1093" s="130"/>
      <c r="AX1093" s="130"/>
      <c r="AY1093" s="130"/>
    </row>
    <row r="1094" spans="1:51" s="5" customFormat="1" ht="13.6" customHeight="1" x14ac:dyDescent="0.3">
      <c r="A1094" s="130"/>
      <c r="B1094" s="130"/>
      <c r="C1094" s="130"/>
      <c r="D1094" s="130"/>
      <c r="E1094" s="130"/>
      <c r="F1094" s="130"/>
      <c r="G1094" s="130"/>
      <c r="H1094" s="130"/>
      <c r="I1094" s="130"/>
      <c r="J1094" s="130"/>
      <c r="K1094" s="130"/>
      <c r="L1094" s="130"/>
      <c r="M1094" s="130"/>
      <c r="N1094" s="130"/>
      <c r="O1094" s="130"/>
      <c r="P1094" s="130"/>
      <c r="Q1094" s="130"/>
      <c r="R1094" s="130"/>
      <c r="S1094" s="130"/>
      <c r="T1094" s="130"/>
      <c r="U1094" s="130"/>
      <c r="V1094" s="130"/>
      <c r="W1094" s="130"/>
      <c r="X1094" s="130"/>
      <c r="Y1094" s="130"/>
      <c r="Z1094" s="130"/>
      <c r="AA1094" s="130"/>
      <c r="AB1094" s="130"/>
      <c r="AC1094" s="130"/>
      <c r="AD1094" s="130"/>
      <c r="AE1094" s="130"/>
      <c r="AF1094" s="130"/>
      <c r="AG1094" s="130"/>
      <c r="AH1094" s="130"/>
      <c r="AI1094" s="130"/>
      <c r="AJ1094" s="130"/>
      <c r="AK1094" s="130"/>
      <c r="AL1094" s="130"/>
      <c r="AM1094" s="130"/>
      <c r="AN1094" s="130"/>
      <c r="AO1094" s="130"/>
      <c r="AP1094" s="130"/>
      <c r="AQ1094" s="130"/>
      <c r="AR1094" s="130"/>
      <c r="AS1094" s="130"/>
      <c r="AT1094" s="130"/>
      <c r="AU1094" s="130"/>
      <c r="AV1094" s="130"/>
      <c r="AW1094" s="130"/>
      <c r="AX1094" s="130"/>
      <c r="AY1094" s="130"/>
    </row>
    <row r="1095" spans="1:51" s="5" customFormat="1" ht="13.6" customHeight="1" x14ac:dyDescent="0.3">
      <c r="A1095" s="130"/>
      <c r="B1095" s="130"/>
      <c r="C1095" s="130"/>
      <c r="D1095" s="130"/>
      <c r="E1095" s="130"/>
      <c r="F1095" s="130"/>
      <c r="G1095" s="130"/>
      <c r="H1095" s="130"/>
      <c r="I1095" s="130"/>
      <c r="J1095" s="130"/>
      <c r="K1095" s="130"/>
      <c r="L1095" s="130"/>
      <c r="M1095" s="130"/>
      <c r="N1095" s="130"/>
      <c r="O1095" s="130"/>
      <c r="P1095" s="130"/>
      <c r="Q1095" s="130"/>
      <c r="R1095" s="130"/>
      <c r="S1095" s="130"/>
      <c r="T1095" s="130"/>
      <c r="U1095" s="130"/>
      <c r="V1095" s="130"/>
      <c r="W1095" s="130"/>
      <c r="X1095" s="130"/>
      <c r="Y1095" s="130"/>
      <c r="Z1095" s="130"/>
      <c r="AA1095" s="130"/>
      <c r="AB1095" s="130"/>
      <c r="AC1095" s="130"/>
      <c r="AD1095" s="130"/>
      <c r="AE1095" s="130"/>
      <c r="AF1095" s="130"/>
      <c r="AG1095" s="130"/>
      <c r="AH1095" s="130"/>
      <c r="AI1095" s="130"/>
      <c r="AJ1095" s="130"/>
      <c r="AK1095" s="130"/>
      <c r="AL1095" s="130"/>
      <c r="AM1095" s="130"/>
      <c r="AN1095" s="130"/>
      <c r="AO1095" s="130"/>
      <c r="AP1095" s="130"/>
      <c r="AQ1095" s="130"/>
      <c r="AR1095" s="130"/>
      <c r="AS1095" s="130"/>
      <c r="AT1095" s="130"/>
      <c r="AU1095" s="130"/>
      <c r="AV1095" s="130"/>
      <c r="AW1095" s="130"/>
      <c r="AX1095" s="130"/>
      <c r="AY1095" s="130"/>
    </row>
    <row r="1096" spans="1:51" s="5" customFormat="1" ht="13.6" customHeight="1" x14ac:dyDescent="0.3">
      <c r="A1096" s="130"/>
      <c r="B1096" s="130"/>
      <c r="C1096" s="130"/>
      <c r="D1096" s="130"/>
      <c r="E1096" s="130"/>
      <c r="F1096" s="130"/>
      <c r="G1096" s="130"/>
      <c r="H1096" s="130"/>
      <c r="I1096" s="130"/>
      <c r="J1096" s="130"/>
      <c r="K1096" s="130"/>
      <c r="L1096" s="130"/>
      <c r="M1096" s="130"/>
      <c r="N1096" s="130"/>
      <c r="O1096" s="130"/>
      <c r="P1096" s="130"/>
      <c r="Q1096" s="130"/>
      <c r="R1096" s="130"/>
      <c r="S1096" s="130"/>
      <c r="T1096" s="130"/>
      <c r="U1096" s="130"/>
      <c r="V1096" s="130"/>
      <c r="W1096" s="130"/>
      <c r="X1096" s="130"/>
      <c r="Y1096" s="130"/>
      <c r="Z1096" s="130"/>
      <c r="AA1096" s="130"/>
      <c r="AB1096" s="130"/>
      <c r="AC1096" s="130"/>
      <c r="AD1096" s="130"/>
      <c r="AE1096" s="130"/>
      <c r="AF1096" s="130"/>
      <c r="AG1096" s="130"/>
      <c r="AH1096" s="130"/>
      <c r="AI1096" s="130"/>
      <c r="AJ1096" s="130"/>
      <c r="AK1096" s="130"/>
      <c r="AL1096" s="130"/>
      <c r="AM1096" s="130"/>
      <c r="AN1096" s="130"/>
      <c r="AO1096" s="130"/>
      <c r="AP1096" s="130"/>
      <c r="AQ1096" s="130"/>
      <c r="AR1096" s="130"/>
      <c r="AS1096" s="130"/>
      <c r="AT1096" s="130"/>
      <c r="AU1096" s="130"/>
      <c r="AV1096" s="130"/>
      <c r="AW1096" s="130"/>
      <c r="AX1096" s="130"/>
      <c r="AY1096" s="130"/>
    </row>
    <row r="1097" spans="1:51" s="5" customFormat="1" ht="13.6" customHeight="1" x14ac:dyDescent="0.3">
      <c r="A1097" s="130"/>
      <c r="B1097" s="130"/>
      <c r="C1097" s="130"/>
      <c r="D1097" s="130"/>
      <c r="E1097" s="130"/>
      <c r="F1097" s="130"/>
      <c r="G1097" s="130"/>
      <c r="H1097" s="130"/>
      <c r="I1097" s="130"/>
      <c r="J1097" s="130"/>
      <c r="K1097" s="130"/>
      <c r="L1097" s="130"/>
      <c r="M1097" s="130"/>
      <c r="N1097" s="130"/>
      <c r="O1097" s="130"/>
      <c r="P1097" s="130"/>
      <c r="Q1097" s="130"/>
      <c r="R1097" s="130"/>
      <c r="S1097" s="130"/>
      <c r="T1097" s="130"/>
      <c r="U1097" s="130"/>
      <c r="V1097" s="130"/>
      <c r="W1097" s="130"/>
      <c r="X1097" s="130"/>
      <c r="Y1097" s="130"/>
      <c r="Z1097" s="130"/>
      <c r="AA1097" s="130"/>
      <c r="AB1097" s="130"/>
      <c r="AC1097" s="130"/>
      <c r="AD1097" s="130"/>
      <c r="AE1097" s="130"/>
      <c r="AF1097" s="130"/>
      <c r="AG1097" s="130"/>
      <c r="AH1097" s="130"/>
      <c r="AI1097" s="130"/>
      <c r="AJ1097" s="130"/>
      <c r="AK1097" s="130"/>
      <c r="AL1097" s="130"/>
      <c r="AM1097" s="130"/>
      <c r="AN1097" s="130"/>
      <c r="AO1097" s="130"/>
      <c r="AP1097" s="130"/>
      <c r="AQ1097" s="130"/>
      <c r="AR1097" s="130"/>
      <c r="AS1097" s="130"/>
      <c r="AT1097" s="130"/>
      <c r="AU1097" s="130"/>
      <c r="AV1097" s="130"/>
      <c r="AW1097" s="130"/>
      <c r="AX1097" s="130"/>
      <c r="AY1097" s="130"/>
    </row>
    <row r="1098" spans="1:51" s="5" customFormat="1" ht="13.6" customHeight="1" x14ac:dyDescent="0.3">
      <c r="A1098" s="130"/>
      <c r="B1098" s="130"/>
      <c r="C1098" s="130"/>
      <c r="D1098" s="130"/>
      <c r="E1098" s="130"/>
      <c r="F1098" s="130"/>
      <c r="G1098" s="130"/>
      <c r="H1098" s="130"/>
      <c r="I1098" s="130"/>
      <c r="J1098" s="130"/>
      <c r="K1098" s="130"/>
      <c r="L1098" s="130"/>
      <c r="M1098" s="130"/>
      <c r="N1098" s="130"/>
      <c r="O1098" s="130"/>
      <c r="P1098" s="130"/>
      <c r="Q1098" s="130"/>
      <c r="R1098" s="130"/>
      <c r="S1098" s="130"/>
      <c r="T1098" s="130"/>
      <c r="U1098" s="130"/>
      <c r="V1098" s="130"/>
      <c r="W1098" s="130"/>
      <c r="X1098" s="130"/>
      <c r="Y1098" s="130"/>
      <c r="Z1098" s="130"/>
      <c r="AA1098" s="130"/>
      <c r="AB1098" s="130"/>
      <c r="AC1098" s="130"/>
      <c r="AD1098" s="130"/>
      <c r="AE1098" s="130"/>
      <c r="AF1098" s="130"/>
      <c r="AG1098" s="130"/>
      <c r="AH1098" s="130"/>
      <c r="AI1098" s="130"/>
      <c r="AJ1098" s="130"/>
      <c r="AK1098" s="130"/>
      <c r="AL1098" s="130"/>
      <c r="AM1098" s="130"/>
      <c r="AN1098" s="130"/>
      <c r="AO1098" s="130"/>
      <c r="AP1098" s="130"/>
      <c r="AQ1098" s="130"/>
      <c r="AR1098" s="130"/>
      <c r="AS1098" s="130"/>
      <c r="AT1098" s="130"/>
      <c r="AU1098" s="130"/>
      <c r="AV1098" s="130"/>
      <c r="AW1098" s="130"/>
      <c r="AX1098" s="130"/>
      <c r="AY1098" s="130"/>
    </row>
    <row r="1099" spans="1:51" s="5" customFormat="1" ht="13.6" customHeight="1" x14ac:dyDescent="0.3">
      <c r="A1099" s="130"/>
      <c r="B1099" s="130"/>
      <c r="C1099" s="130"/>
      <c r="D1099" s="130"/>
      <c r="E1099" s="130"/>
      <c r="F1099" s="130"/>
      <c r="G1099" s="130"/>
      <c r="H1099" s="130"/>
      <c r="I1099" s="130"/>
      <c r="J1099" s="130"/>
      <c r="K1099" s="130"/>
      <c r="L1099" s="130"/>
      <c r="M1099" s="130"/>
      <c r="N1099" s="130"/>
      <c r="O1099" s="130"/>
      <c r="P1099" s="130"/>
      <c r="Q1099" s="130"/>
      <c r="R1099" s="130"/>
      <c r="S1099" s="130"/>
      <c r="T1099" s="130"/>
      <c r="U1099" s="130"/>
      <c r="V1099" s="130"/>
      <c r="W1099" s="130"/>
      <c r="X1099" s="130"/>
      <c r="Y1099" s="130"/>
      <c r="Z1099" s="130"/>
      <c r="AA1099" s="130"/>
      <c r="AB1099" s="130"/>
      <c r="AC1099" s="130"/>
      <c r="AD1099" s="130"/>
      <c r="AE1099" s="130"/>
      <c r="AF1099" s="130"/>
      <c r="AG1099" s="130"/>
      <c r="AH1099" s="130"/>
      <c r="AI1099" s="130"/>
      <c r="AJ1099" s="130"/>
      <c r="AK1099" s="130"/>
      <c r="AL1099" s="130"/>
      <c r="AM1099" s="130"/>
      <c r="AN1099" s="130"/>
      <c r="AO1099" s="130"/>
      <c r="AP1099" s="130"/>
      <c r="AQ1099" s="130"/>
      <c r="AR1099" s="130"/>
      <c r="AS1099" s="130"/>
      <c r="AT1099" s="130"/>
      <c r="AU1099" s="130"/>
      <c r="AV1099" s="130"/>
      <c r="AW1099" s="130"/>
      <c r="AX1099" s="130"/>
      <c r="AY1099" s="130"/>
    </row>
    <row r="1100" spans="1:51" s="5" customFormat="1" ht="13.6" customHeight="1" x14ac:dyDescent="0.3">
      <c r="A1100" s="130"/>
      <c r="B1100" s="130"/>
      <c r="C1100" s="130"/>
      <c r="D1100" s="130"/>
      <c r="E1100" s="130"/>
      <c r="F1100" s="130"/>
      <c r="G1100" s="130"/>
      <c r="H1100" s="130"/>
      <c r="I1100" s="130"/>
      <c r="J1100" s="130"/>
      <c r="K1100" s="130"/>
      <c r="L1100" s="130"/>
      <c r="M1100" s="130"/>
      <c r="N1100" s="130"/>
      <c r="O1100" s="130"/>
      <c r="P1100" s="130"/>
      <c r="Q1100" s="130"/>
      <c r="R1100" s="130"/>
      <c r="S1100" s="130"/>
      <c r="T1100" s="130"/>
      <c r="U1100" s="130"/>
      <c r="V1100" s="130"/>
      <c r="W1100" s="130"/>
      <c r="X1100" s="130"/>
      <c r="Y1100" s="130"/>
      <c r="Z1100" s="130"/>
      <c r="AA1100" s="130"/>
      <c r="AB1100" s="130"/>
      <c r="AC1100" s="130"/>
      <c r="AD1100" s="130"/>
      <c r="AE1100" s="130"/>
      <c r="AF1100" s="130"/>
      <c r="AG1100" s="130"/>
      <c r="AH1100" s="130"/>
      <c r="AI1100" s="130"/>
      <c r="AJ1100" s="130"/>
      <c r="AK1100" s="130"/>
      <c r="AL1100" s="130"/>
      <c r="AM1100" s="130"/>
      <c r="AN1100" s="130"/>
      <c r="AO1100" s="130"/>
      <c r="AP1100" s="130"/>
      <c r="AQ1100" s="130"/>
      <c r="AR1100" s="130"/>
      <c r="AS1100" s="130"/>
      <c r="AT1100" s="130"/>
      <c r="AU1100" s="130"/>
      <c r="AV1100" s="130"/>
      <c r="AW1100" s="130"/>
      <c r="AX1100" s="130"/>
      <c r="AY1100" s="130"/>
    </row>
    <row r="1101" spans="1:51" s="5" customFormat="1" ht="13.6" customHeight="1" x14ac:dyDescent="0.3">
      <c r="A1101" s="130"/>
      <c r="B1101" s="130"/>
      <c r="C1101" s="130"/>
      <c r="D1101" s="130"/>
      <c r="E1101" s="130"/>
      <c r="F1101" s="130"/>
      <c r="G1101" s="130"/>
      <c r="H1101" s="130"/>
      <c r="I1101" s="130"/>
      <c r="J1101" s="130"/>
      <c r="K1101" s="130"/>
      <c r="L1101" s="130"/>
      <c r="M1101" s="130"/>
      <c r="N1101" s="130"/>
      <c r="O1101" s="130"/>
      <c r="P1101" s="130"/>
      <c r="Q1101" s="130"/>
      <c r="R1101" s="130"/>
      <c r="S1101" s="130"/>
      <c r="T1101" s="130"/>
      <c r="U1101" s="130"/>
      <c r="V1101" s="130"/>
      <c r="W1101" s="130"/>
      <c r="X1101" s="130"/>
      <c r="Y1101" s="130"/>
      <c r="Z1101" s="130"/>
      <c r="AA1101" s="130"/>
      <c r="AB1101" s="130"/>
      <c r="AC1101" s="130"/>
      <c r="AD1101" s="130"/>
      <c r="AE1101" s="130"/>
      <c r="AF1101" s="130"/>
      <c r="AG1101" s="130"/>
      <c r="AH1101" s="130"/>
      <c r="AI1101" s="130"/>
      <c r="AJ1101" s="130"/>
      <c r="AK1101" s="130"/>
      <c r="AL1101" s="130"/>
      <c r="AM1101" s="130"/>
      <c r="AN1101" s="130"/>
      <c r="AO1101" s="130"/>
      <c r="AP1101" s="130"/>
      <c r="AQ1101" s="130"/>
      <c r="AR1101" s="130"/>
      <c r="AS1101" s="130"/>
      <c r="AT1101" s="130"/>
      <c r="AU1101" s="130"/>
      <c r="AV1101" s="130"/>
      <c r="AW1101" s="130"/>
      <c r="AX1101" s="130"/>
      <c r="AY1101" s="130"/>
    </row>
    <row r="1102" spans="1:51" s="5" customFormat="1" ht="13.6" customHeight="1" x14ac:dyDescent="0.3">
      <c r="A1102" s="130"/>
      <c r="B1102" s="130"/>
      <c r="C1102" s="130"/>
      <c r="D1102" s="130"/>
      <c r="E1102" s="130"/>
      <c r="F1102" s="130"/>
      <c r="G1102" s="130"/>
      <c r="H1102" s="130"/>
      <c r="I1102" s="130"/>
      <c r="J1102" s="130"/>
      <c r="K1102" s="130"/>
      <c r="L1102" s="130"/>
      <c r="M1102" s="130"/>
      <c r="N1102" s="130"/>
      <c r="O1102" s="130"/>
      <c r="P1102" s="130"/>
      <c r="Q1102" s="130"/>
      <c r="R1102" s="130"/>
      <c r="S1102" s="130"/>
      <c r="T1102" s="130"/>
      <c r="U1102" s="130"/>
      <c r="V1102" s="130"/>
      <c r="W1102" s="130"/>
      <c r="X1102" s="130"/>
      <c r="Y1102" s="130"/>
      <c r="Z1102" s="130"/>
      <c r="AA1102" s="130"/>
      <c r="AB1102" s="130"/>
      <c r="AC1102" s="130"/>
      <c r="AD1102" s="130"/>
      <c r="AE1102" s="130"/>
      <c r="AF1102" s="130"/>
      <c r="AG1102" s="130"/>
      <c r="AH1102" s="130"/>
      <c r="AI1102" s="130"/>
      <c r="AJ1102" s="130"/>
      <c r="AK1102" s="130"/>
      <c r="AL1102" s="130"/>
      <c r="AM1102" s="130"/>
      <c r="AN1102" s="130"/>
      <c r="AO1102" s="130"/>
      <c r="AP1102" s="130"/>
      <c r="AQ1102" s="130"/>
      <c r="AR1102" s="130"/>
      <c r="AS1102" s="130"/>
      <c r="AT1102" s="130"/>
      <c r="AU1102" s="130"/>
      <c r="AV1102" s="130"/>
      <c r="AW1102" s="130"/>
      <c r="AX1102" s="130"/>
      <c r="AY1102" s="130"/>
    </row>
    <row r="1103" spans="1:51" s="5" customFormat="1" ht="13.6" customHeight="1" x14ac:dyDescent="0.3">
      <c r="A1103" s="130"/>
      <c r="B1103" s="130"/>
      <c r="C1103" s="130"/>
      <c r="D1103" s="130"/>
      <c r="E1103" s="130"/>
      <c r="F1103" s="130"/>
      <c r="G1103" s="130"/>
      <c r="H1103" s="130"/>
      <c r="I1103" s="130"/>
      <c r="J1103" s="130"/>
      <c r="K1103" s="130"/>
      <c r="L1103" s="130"/>
      <c r="M1103" s="130"/>
      <c r="N1103" s="130"/>
      <c r="O1103" s="130"/>
      <c r="P1103" s="130"/>
      <c r="Q1103" s="130"/>
      <c r="R1103" s="130"/>
      <c r="S1103" s="130"/>
      <c r="T1103" s="130"/>
      <c r="U1103" s="130"/>
      <c r="V1103" s="130"/>
      <c r="W1103" s="130"/>
      <c r="X1103" s="130"/>
      <c r="Y1103" s="130"/>
      <c r="Z1103" s="130"/>
      <c r="AA1103" s="130"/>
      <c r="AB1103" s="130"/>
      <c r="AC1103" s="130"/>
      <c r="AD1103" s="130"/>
      <c r="AE1103" s="130"/>
      <c r="AF1103" s="130"/>
      <c r="AG1103" s="130"/>
      <c r="AH1103" s="130"/>
      <c r="AI1103" s="130"/>
      <c r="AJ1103" s="130"/>
      <c r="AK1103" s="130"/>
      <c r="AL1103" s="130"/>
      <c r="AM1103" s="130"/>
      <c r="AN1103" s="130"/>
      <c r="AO1103" s="130"/>
      <c r="AP1103" s="130"/>
      <c r="AQ1103" s="130"/>
      <c r="AR1103" s="130"/>
      <c r="AS1103" s="130"/>
      <c r="AT1103" s="130"/>
      <c r="AU1103" s="130"/>
      <c r="AV1103" s="130"/>
      <c r="AW1103" s="130"/>
      <c r="AX1103" s="130"/>
      <c r="AY1103" s="130"/>
    </row>
    <row r="1104" spans="1:51" s="5" customFormat="1" ht="13.6" customHeight="1" x14ac:dyDescent="0.3">
      <c r="A1104" s="130"/>
      <c r="B1104" s="130"/>
      <c r="C1104" s="130"/>
      <c r="D1104" s="130"/>
      <c r="E1104" s="130"/>
      <c r="F1104" s="130"/>
      <c r="G1104" s="130"/>
      <c r="H1104" s="130"/>
      <c r="I1104" s="130"/>
      <c r="J1104" s="130"/>
      <c r="K1104" s="130"/>
      <c r="L1104" s="130"/>
      <c r="M1104" s="130"/>
      <c r="N1104" s="130"/>
      <c r="O1104" s="130"/>
      <c r="P1104" s="130"/>
      <c r="Q1104" s="130"/>
      <c r="R1104" s="130"/>
      <c r="S1104" s="130"/>
      <c r="T1104" s="130"/>
      <c r="U1104" s="130"/>
      <c r="V1104" s="130"/>
      <c r="W1104" s="130"/>
      <c r="X1104" s="130"/>
      <c r="Y1104" s="130"/>
      <c r="Z1104" s="130"/>
      <c r="AA1104" s="130"/>
      <c r="AB1104" s="130"/>
      <c r="AC1104" s="130"/>
      <c r="AD1104" s="130"/>
      <c r="AE1104" s="130"/>
      <c r="AF1104" s="130"/>
      <c r="AG1104" s="130"/>
      <c r="AH1104" s="130"/>
      <c r="AI1104" s="130"/>
      <c r="AJ1104" s="130"/>
      <c r="AK1104" s="130"/>
      <c r="AL1104" s="130"/>
      <c r="AM1104" s="130"/>
      <c r="AN1104" s="130"/>
      <c r="AO1104" s="130"/>
      <c r="AP1104" s="130"/>
      <c r="AQ1104" s="130"/>
      <c r="AR1104" s="130"/>
      <c r="AS1104" s="130"/>
      <c r="AT1104" s="130"/>
      <c r="AU1104" s="130"/>
      <c r="AV1104" s="130"/>
      <c r="AW1104" s="130"/>
      <c r="AX1104" s="130"/>
      <c r="AY1104" s="130"/>
    </row>
    <row r="1105" spans="1:51" s="5" customFormat="1" ht="13.6" customHeight="1" x14ac:dyDescent="0.3">
      <c r="A1105" s="130"/>
      <c r="B1105" s="130"/>
      <c r="C1105" s="130"/>
      <c r="D1105" s="130"/>
      <c r="E1105" s="130"/>
      <c r="F1105" s="130"/>
      <c r="G1105" s="130"/>
      <c r="H1105" s="130"/>
      <c r="I1105" s="130"/>
      <c r="J1105" s="130"/>
      <c r="K1105" s="130"/>
      <c r="L1105" s="130"/>
      <c r="M1105" s="130"/>
      <c r="N1105" s="130"/>
      <c r="O1105" s="130"/>
      <c r="P1105" s="130"/>
      <c r="Q1105" s="130"/>
      <c r="R1105" s="130"/>
      <c r="S1105" s="130"/>
      <c r="T1105" s="130"/>
      <c r="U1105" s="130"/>
      <c r="V1105" s="130"/>
      <c r="W1105" s="130"/>
      <c r="X1105" s="130"/>
      <c r="Y1105" s="130"/>
      <c r="Z1105" s="130"/>
      <c r="AA1105" s="130"/>
      <c r="AB1105" s="130"/>
      <c r="AC1105" s="130"/>
      <c r="AD1105" s="130"/>
      <c r="AE1105" s="130"/>
      <c r="AF1105" s="130"/>
      <c r="AG1105" s="130"/>
      <c r="AH1105" s="130"/>
      <c r="AI1105" s="130"/>
      <c r="AJ1105" s="130"/>
      <c r="AK1105" s="130"/>
      <c r="AL1105" s="130"/>
      <c r="AM1105" s="130"/>
      <c r="AN1105" s="130"/>
      <c r="AO1105" s="130"/>
      <c r="AP1105" s="130"/>
      <c r="AQ1105" s="130"/>
      <c r="AR1105" s="130"/>
      <c r="AS1105" s="130"/>
      <c r="AT1105" s="130"/>
      <c r="AU1105" s="130"/>
      <c r="AV1105" s="130"/>
      <c r="AW1105" s="130"/>
      <c r="AX1105" s="130"/>
      <c r="AY1105" s="130"/>
    </row>
    <row r="1106" spans="1:51" s="5" customFormat="1" ht="13.6" customHeight="1" x14ac:dyDescent="0.3">
      <c r="A1106" s="130"/>
      <c r="B1106" s="130"/>
      <c r="C1106" s="130"/>
      <c r="D1106" s="130"/>
      <c r="E1106" s="130"/>
      <c r="F1106" s="130"/>
      <c r="G1106" s="130"/>
      <c r="H1106" s="130"/>
      <c r="I1106" s="130"/>
      <c r="J1106" s="130"/>
      <c r="K1106" s="130"/>
      <c r="L1106" s="130"/>
      <c r="M1106" s="130"/>
      <c r="N1106" s="130"/>
      <c r="O1106" s="130"/>
      <c r="P1106" s="130"/>
      <c r="Q1106" s="130"/>
      <c r="R1106" s="130"/>
      <c r="S1106" s="130"/>
      <c r="T1106" s="130"/>
      <c r="U1106" s="130"/>
      <c r="V1106" s="130"/>
      <c r="W1106" s="130"/>
      <c r="X1106" s="130"/>
      <c r="Y1106" s="130"/>
      <c r="Z1106" s="130"/>
      <c r="AA1106" s="130"/>
      <c r="AB1106" s="130"/>
      <c r="AC1106" s="130"/>
      <c r="AD1106" s="130"/>
      <c r="AE1106" s="130"/>
      <c r="AF1106" s="130"/>
      <c r="AG1106" s="130"/>
      <c r="AH1106" s="130"/>
      <c r="AI1106" s="130"/>
      <c r="AJ1106" s="130"/>
      <c r="AK1106" s="130"/>
      <c r="AL1106" s="130"/>
      <c r="AM1106" s="130"/>
      <c r="AN1106" s="130"/>
      <c r="AO1106" s="130"/>
      <c r="AP1106" s="130"/>
      <c r="AQ1106" s="130"/>
      <c r="AR1106" s="130"/>
      <c r="AS1106" s="130"/>
      <c r="AT1106" s="130"/>
      <c r="AU1106" s="130"/>
      <c r="AV1106" s="130"/>
      <c r="AW1106" s="130"/>
      <c r="AX1106" s="130"/>
      <c r="AY1106" s="130"/>
    </row>
    <row r="1107" spans="1:51" s="5" customFormat="1" ht="13.6" customHeight="1" x14ac:dyDescent="0.3">
      <c r="A1107" s="130"/>
      <c r="B1107" s="130"/>
      <c r="C1107" s="130"/>
      <c r="D1107" s="130"/>
      <c r="E1107" s="130"/>
      <c r="F1107" s="130"/>
      <c r="G1107" s="130"/>
      <c r="H1107" s="130"/>
      <c r="I1107" s="130"/>
      <c r="J1107" s="130"/>
      <c r="K1107" s="130"/>
      <c r="L1107" s="130"/>
      <c r="M1107" s="130"/>
      <c r="N1107" s="130"/>
      <c r="O1107" s="130"/>
      <c r="P1107" s="130"/>
      <c r="Q1107" s="130"/>
      <c r="R1107" s="130"/>
      <c r="S1107" s="130"/>
      <c r="T1107" s="130"/>
      <c r="U1107" s="130"/>
      <c r="V1107" s="130"/>
      <c r="W1107" s="130"/>
      <c r="X1107" s="130"/>
      <c r="Y1107" s="130"/>
      <c r="Z1107" s="130"/>
      <c r="AA1107" s="130"/>
      <c r="AB1107" s="130"/>
      <c r="AC1107" s="130"/>
      <c r="AD1107" s="130"/>
      <c r="AE1107" s="130"/>
      <c r="AF1107" s="130"/>
      <c r="AG1107" s="130"/>
      <c r="AH1107" s="130"/>
      <c r="AI1107" s="130"/>
      <c r="AJ1107" s="130"/>
      <c r="AK1107" s="130"/>
      <c r="AL1107" s="130"/>
      <c r="AM1107" s="130"/>
      <c r="AN1107" s="130"/>
      <c r="AO1107" s="130"/>
      <c r="AP1107" s="130"/>
      <c r="AQ1107" s="130"/>
      <c r="AR1107" s="130"/>
      <c r="AS1107" s="130"/>
      <c r="AT1107" s="130"/>
      <c r="AU1107" s="130"/>
      <c r="AV1107" s="130"/>
      <c r="AW1107" s="130"/>
      <c r="AX1107" s="130"/>
      <c r="AY1107" s="130"/>
    </row>
    <row r="1108" spans="1:51" s="5" customFormat="1" ht="13.6" customHeight="1" x14ac:dyDescent="0.3">
      <c r="A1108" s="130"/>
      <c r="B1108" s="130"/>
      <c r="C1108" s="130"/>
      <c r="D1108" s="130"/>
      <c r="E1108" s="130"/>
      <c r="F1108" s="130"/>
      <c r="G1108" s="130"/>
      <c r="H1108" s="130"/>
      <c r="I1108" s="130"/>
      <c r="J1108" s="130"/>
      <c r="K1108" s="130"/>
      <c r="L1108" s="130"/>
      <c r="M1108" s="130"/>
      <c r="N1108" s="130"/>
      <c r="O1108" s="130"/>
      <c r="P1108" s="130"/>
      <c r="Q1108" s="130"/>
      <c r="R1108" s="130"/>
      <c r="S1108" s="130"/>
      <c r="T1108" s="130"/>
      <c r="U1108" s="130"/>
      <c r="V1108" s="130"/>
      <c r="W1108" s="130"/>
      <c r="X1108" s="130"/>
      <c r="Y1108" s="130"/>
      <c r="Z1108" s="130"/>
      <c r="AA1108" s="130"/>
      <c r="AB1108" s="130"/>
      <c r="AC1108" s="130"/>
      <c r="AD1108" s="130"/>
      <c r="AE1108" s="130"/>
      <c r="AF1108" s="130"/>
      <c r="AG1108" s="130"/>
      <c r="AH1108" s="130"/>
      <c r="AI1108" s="130"/>
      <c r="AJ1108" s="130"/>
      <c r="AK1108" s="130"/>
      <c r="AL1108" s="130"/>
      <c r="AM1108" s="130"/>
      <c r="AN1108" s="130"/>
      <c r="AO1108" s="130"/>
      <c r="AP1108" s="130"/>
      <c r="AQ1108" s="130"/>
      <c r="AR1108" s="130"/>
      <c r="AS1108" s="130"/>
      <c r="AT1108" s="130"/>
      <c r="AU1108" s="130"/>
      <c r="AV1108" s="130"/>
      <c r="AW1108" s="130"/>
      <c r="AX1108" s="130"/>
      <c r="AY1108" s="130"/>
    </row>
    <row r="1109" spans="1:51" s="5" customFormat="1" ht="13.6" customHeight="1" x14ac:dyDescent="0.3">
      <c r="A1109" s="130"/>
      <c r="B1109" s="130"/>
      <c r="C1109" s="130"/>
      <c r="D1109" s="130"/>
      <c r="E1109" s="130"/>
      <c r="F1109" s="130"/>
      <c r="G1109" s="130"/>
      <c r="H1109" s="130"/>
      <c r="I1109" s="130"/>
      <c r="J1109" s="130"/>
      <c r="K1109" s="130"/>
      <c r="L1109" s="130"/>
      <c r="M1109" s="130"/>
      <c r="N1109" s="130"/>
      <c r="O1109" s="130"/>
      <c r="P1109" s="130"/>
      <c r="Q1109" s="130"/>
      <c r="R1109" s="130"/>
      <c r="S1109" s="130"/>
      <c r="T1109" s="130"/>
      <c r="U1109" s="130"/>
      <c r="V1109" s="130"/>
      <c r="W1109" s="130"/>
      <c r="X1109" s="130"/>
      <c r="Y1109" s="130"/>
      <c r="Z1109" s="130"/>
      <c r="AA1109" s="130"/>
      <c r="AB1109" s="130"/>
      <c r="AC1109" s="130"/>
      <c r="AD1109" s="130"/>
      <c r="AE1109" s="130"/>
      <c r="AF1109" s="130"/>
      <c r="AG1109" s="130"/>
      <c r="AH1109" s="130"/>
      <c r="AI1109" s="130"/>
      <c r="AJ1109" s="130"/>
      <c r="AK1109" s="130"/>
      <c r="AL1109" s="130"/>
      <c r="AM1109" s="130"/>
      <c r="AN1109" s="130"/>
      <c r="AO1109" s="130"/>
      <c r="AP1109" s="130"/>
      <c r="AQ1109" s="130"/>
      <c r="AR1109" s="130"/>
      <c r="AS1109" s="130"/>
      <c r="AT1109" s="130"/>
      <c r="AU1109" s="130"/>
      <c r="AV1109" s="130"/>
      <c r="AW1109" s="130"/>
      <c r="AX1109" s="130"/>
      <c r="AY1109" s="130"/>
    </row>
    <row r="1110" spans="1:51" s="5" customFormat="1" ht="13.6" customHeight="1" x14ac:dyDescent="0.3">
      <c r="A1110" s="130"/>
      <c r="B1110" s="130"/>
      <c r="C1110" s="130"/>
      <c r="D1110" s="130"/>
      <c r="E1110" s="130"/>
      <c r="F1110" s="130"/>
      <c r="G1110" s="130"/>
      <c r="H1110" s="130"/>
      <c r="I1110" s="130"/>
      <c r="J1110" s="130"/>
      <c r="K1110" s="130"/>
      <c r="L1110" s="130"/>
      <c r="M1110" s="130"/>
      <c r="N1110" s="130"/>
      <c r="O1110" s="130"/>
      <c r="P1110" s="130"/>
      <c r="Q1110" s="130"/>
      <c r="R1110" s="130"/>
      <c r="S1110" s="130"/>
      <c r="T1110" s="130"/>
      <c r="U1110" s="130"/>
      <c r="V1110" s="130"/>
      <c r="W1110" s="130"/>
      <c r="X1110" s="130"/>
      <c r="Y1110" s="130"/>
      <c r="Z1110" s="130"/>
      <c r="AA1110" s="130"/>
      <c r="AB1110" s="130"/>
      <c r="AC1110" s="130"/>
      <c r="AD1110" s="130"/>
      <c r="AE1110" s="130"/>
      <c r="AF1110" s="130"/>
      <c r="AG1110" s="130"/>
      <c r="AH1110" s="130"/>
      <c r="AI1110" s="130"/>
      <c r="AJ1110" s="130"/>
      <c r="AK1110" s="130"/>
      <c r="AL1110" s="130"/>
      <c r="AM1110" s="130"/>
      <c r="AN1110" s="130"/>
      <c r="AO1110" s="130"/>
      <c r="AP1110" s="130"/>
      <c r="AQ1110" s="130"/>
      <c r="AR1110" s="130"/>
      <c r="AS1110" s="130"/>
      <c r="AT1110" s="130"/>
      <c r="AU1110" s="130"/>
      <c r="AV1110" s="130"/>
      <c r="AW1110" s="130"/>
      <c r="AX1110" s="130"/>
      <c r="AY1110" s="130"/>
    </row>
    <row r="1111" spans="1:51" s="5" customFormat="1" ht="13.6" customHeight="1" x14ac:dyDescent="0.3">
      <c r="A1111" s="130"/>
      <c r="B1111" s="130"/>
      <c r="C1111" s="130"/>
      <c r="D1111" s="130"/>
      <c r="E1111" s="130"/>
      <c r="F1111" s="130"/>
      <c r="G1111" s="130"/>
      <c r="H1111" s="130"/>
      <c r="I1111" s="130"/>
      <c r="J1111" s="130"/>
      <c r="K1111" s="130"/>
      <c r="L1111" s="130"/>
      <c r="M1111" s="130"/>
      <c r="N1111" s="130"/>
      <c r="O1111" s="130"/>
      <c r="P1111" s="130"/>
      <c r="Q1111" s="130"/>
      <c r="R1111" s="130"/>
      <c r="S1111" s="130"/>
      <c r="T1111" s="130"/>
      <c r="U1111" s="130"/>
      <c r="V1111" s="130"/>
      <c r="W1111" s="130"/>
      <c r="X1111" s="130"/>
      <c r="Y1111" s="130"/>
      <c r="Z1111" s="130"/>
      <c r="AA1111" s="130"/>
      <c r="AB1111" s="130"/>
      <c r="AC1111" s="130"/>
      <c r="AD1111" s="130"/>
      <c r="AE1111" s="130"/>
      <c r="AF1111" s="130"/>
      <c r="AG1111" s="130"/>
      <c r="AH1111" s="130"/>
      <c r="AI1111" s="130"/>
      <c r="AJ1111" s="130"/>
      <c r="AK1111" s="130"/>
      <c r="AL1111" s="130"/>
      <c r="AM1111" s="130"/>
      <c r="AN1111" s="130"/>
      <c r="AO1111" s="130"/>
      <c r="AP1111" s="130"/>
      <c r="AQ1111" s="130"/>
      <c r="AR1111" s="130"/>
      <c r="AS1111" s="130"/>
      <c r="AT1111" s="130"/>
      <c r="AU1111" s="130"/>
      <c r="AV1111" s="130"/>
      <c r="AW1111" s="130"/>
      <c r="AX1111" s="130"/>
      <c r="AY1111" s="130"/>
    </row>
    <row r="1112" spans="1:51" s="5" customFormat="1" ht="13.6" customHeight="1" x14ac:dyDescent="0.3">
      <c r="A1112" s="130"/>
      <c r="B1112" s="130"/>
      <c r="C1112" s="130"/>
      <c r="D1112" s="130"/>
      <c r="E1112" s="130"/>
      <c r="F1112" s="130"/>
      <c r="G1112" s="130"/>
      <c r="H1112" s="130"/>
      <c r="I1112" s="130"/>
      <c r="J1112" s="130"/>
      <c r="K1112" s="130"/>
      <c r="L1112" s="130"/>
      <c r="M1112" s="130"/>
      <c r="N1112" s="130"/>
      <c r="O1112" s="130"/>
      <c r="P1112" s="130"/>
      <c r="Q1112" s="130"/>
      <c r="R1112" s="130"/>
      <c r="S1112" s="130"/>
      <c r="T1112" s="130"/>
      <c r="U1112" s="130"/>
      <c r="V1112" s="130"/>
      <c r="W1112" s="130"/>
      <c r="X1112" s="130"/>
      <c r="Y1112" s="130"/>
      <c r="Z1112" s="130"/>
      <c r="AA1112" s="130"/>
      <c r="AB1112" s="130"/>
      <c r="AC1112" s="130"/>
      <c r="AD1112" s="130"/>
      <c r="AE1112" s="130"/>
      <c r="AF1112" s="130"/>
      <c r="AG1112" s="130"/>
      <c r="AH1112" s="130"/>
      <c r="AI1112" s="130"/>
      <c r="AJ1112" s="130"/>
      <c r="AK1112" s="130"/>
      <c r="AL1112" s="130"/>
      <c r="AM1112" s="130"/>
      <c r="AN1112" s="130"/>
      <c r="AO1112" s="130"/>
      <c r="AP1112" s="130"/>
      <c r="AQ1112" s="130"/>
      <c r="AR1112" s="130"/>
      <c r="AS1112" s="130"/>
      <c r="AT1112" s="130"/>
      <c r="AU1112" s="130"/>
      <c r="AV1112" s="130"/>
      <c r="AW1112" s="130"/>
      <c r="AX1112" s="130"/>
      <c r="AY1112" s="130"/>
    </row>
    <row r="1113" spans="1:51" s="5" customFormat="1" ht="13.6" customHeight="1" x14ac:dyDescent="0.3">
      <c r="A1113" s="130"/>
      <c r="B1113" s="130"/>
      <c r="C1113" s="130"/>
      <c r="D1113" s="130"/>
      <c r="E1113" s="130"/>
      <c r="F1113" s="130"/>
      <c r="G1113" s="130"/>
      <c r="H1113" s="130"/>
      <c r="I1113" s="130"/>
      <c r="J1113" s="130"/>
      <c r="K1113" s="130"/>
      <c r="L1113" s="130"/>
      <c r="M1113" s="130"/>
      <c r="N1113" s="130"/>
      <c r="O1113" s="130"/>
      <c r="P1113" s="130"/>
      <c r="Q1113" s="130"/>
      <c r="R1113" s="130"/>
      <c r="S1113" s="130"/>
      <c r="T1113" s="130"/>
      <c r="U1113" s="130"/>
      <c r="V1113" s="130"/>
      <c r="W1113" s="130"/>
      <c r="X1113" s="130"/>
      <c r="Y1113" s="130"/>
      <c r="Z1113" s="130"/>
      <c r="AA1113" s="130"/>
      <c r="AB1113" s="130"/>
      <c r="AC1113" s="130"/>
      <c r="AD1113" s="130"/>
      <c r="AE1113" s="130"/>
      <c r="AF1113" s="130"/>
      <c r="AG1113" s="130"/>
      <c r="AH1113" s="130"/>
      <c r="AI1113" s="130"/>
      <c r="AJ1113" s="130"/>
      <c r="AK1113" s="130"/>
      <c r="AL1113" s="130"/>
      <c r="AM1113" s="130"/>
      <c r="AN1113" s="130"/>
      <c r="AO1113" s="130"/>
      <c r="AP1113" s="130"/>
      <c r="AQ1113" s="130"/>
      <c r="AR1113" s="130"/>
      <c r="AS1113" s="130"/>
      <c r="AT1113" s="130"/>
      <c r="AU1113" s="130"/>
      <c r="AV1113" s="130"/>
      <c r="AW1113" s="130"/>
      <c r="AX1113" s="130"/>
      <c r="AY1113" s="130"/>
    </row>
    <row r="1114" spans="1:51" s="5" customFormat="1" ht="13.6" customHeight="1" x14ac:dyDescent="0.3">
      <c r="A1114" s="130"/>
      <c r="B1114" s="130"/>
      <c r="C1114" s="130"/>
      <c r="D1114" s="130"/>
      <c r="E1114" s="130"/>
      <c r="F1114" s="130"/>
      <c r="G1114" s="130"/>
      <c r="H1114" s="130"/>
      <c r="I1114" s="130"/>
      <c r="J1114" s="130"/>
      <c r="K1114" s="130"/>
      <c r="L1114" s="130"/>
      <c r="M1114" s="130"/>
      <c r="N1114" s="130"/>
      <c r="O1114" s="130"/>
      <c r="P1114" s="130"/>
      <c r="Q1114" s="130"/>
      <c r="R1114" s="130"/>
      <c r="S1114" s="130"/>
      <c r="T1114" s="130"/>
      <c r="U1114" s="130"/>
      <c r="V1114" s="130"/>
      <c r="W1114" s="130"/>
      <c r="X1114" s="130"/>
      <c r="Y1114" s="130"/>
      <c r="Z1114" s="130"/>
      <c r="AA1114" s="130"/>
      <c r="AB1114" s="130"/>
      <c r="AC1114" s="130"/>
      <c r="AD1114" s="130"/>
      <c r="AE1114" s="130"/>
      <c r="AF1114" s="130"/>
      <c r="AG1114" s="130"/>
      <c r="AH1114" s="130"/>
      <c r="AI1114" s="130"/>
      <c r="AJ1114" s="130"/>
      <c r="AK1114" s="130"/>
      <c r="AL1114" s="130"/>
      <c r="AM1114" s="130"/>
      <c r="AN1114" s="130"/>
      <c r="AO1114" s="130"/>
      <c r="AP1114" s="130"/>
      <c r="AQ1114" s="130"/>
      <c r="AR1114" s="130"/>
      <c r="AS1114" s="130"/>
      <c r="AT1114" s="130"/>
      <c r="AU1114" s="130"/>
      <c r="AV1114" s="130"/>
      <c r="AW1114" s="130"/>
      <c r="AX1114" s="130"/>
      <c r="AY1114" s="130"/>
    </row>
    <row r="1115" spans="1:51" s="5" customFormat="1" ht="13.6" customHeight="1" x14ac:dyDescent="0.3">
      <c r="A1115" s="130"/>
      <c r="B1115" s="130"/>
      <c r="C1115" s="130"/>
      <c r="D1115" s="130"/>
      <c r="E1115" s="130"/>
      <c r="F1115" s="130"/>
      <c r="G1115" s="130"/>
      <c r="H1115" s="130"/>
      <c r="I1115" s="130"/>
      <c r="J1115" s="130"/>
      <c r="K1115" s="130"/>
      <c r="L1115" s="130"/>
      <c r="M1115" s="130"/>
      <c r="N1115" s="130"/>
      <c r="O1115" s="130"/>
      <c r="P1115" s="130"/>
      <c r="Q1115" s="130"/>
      <c r="R1115" s="130"/>
      <c r="S1115" s="130"/>
      <c r="T1115" s="130"/>
      <c r="U1115" s="130"/>
      <c r="V1115" s="130"/>
      <c r="W1115" s="130"/>
      <c r="X1115" s="130"/>
      <c r="Y1115" s="130"/>
      <c r="Z1115" s="130"/>
      <c r="AA1115" s="130"/>
      <c r="AB1115" s="130"/>
      <c r="AC1115" s="130"/>
      <c r="AD1115" s="130"/>
      <c r="AE1115" s="130"/>
      <c r="AF1115" s="130"/>
      <c r="AG1115" s="130"/>
      <c r="AH1115" s="130"/>
      <c r="AI1115" s="130"/>
      <c r="AJ1115" s="130"/>
      <c r="AK1115" s="130"/>
      <c r="AL1115" s="130"/>
      <c r="AM1115" s="130"/>
      <c r="AN1115" s="130"/>
      <c r="AO1115" s="130"/>
      <c r="AP1115" s="130"/>
      <c r="AQ1115" s="130"/>
      <c r="AR1115" s="130"/>
      <c r="AS1115" s="130"/>
      <c r="AT1115" s="130"/>
      <c r="AU1115" s="130"/>
      <c r="AV1115" s="130"/>
      <c r="AW1115" s="130"/>
      <c r="AX1115" s="130"/>
      <c r="AY1115" s="130"/>
    </row>
    <row r="1116" spans="1:51" s="5" customFormat="1" ht="13.6" customHeight="1" x14ac:dyDescent="0.3">
      <c r="A1116" s="130"/>
      <c r="B1116" s="130"/>
      <c r="C1116" s="130"/>
      <c r="D1116" s="130"/>
      <c r="E1116" s="130"/>
      <c r="F1116" s="130"/>
      <c r="G1116" s="130"/>
      <c r="H1116" s="130"/>
      <c r="I1116" s="130"/>
      <c r="J1116" s="130"/>
      <c r="K1116" s="130"/>
      <c r="L1116" s="130"/>
      <c r="M1116" s="130"/>
      <c r="N1116" s="130"/>
      <c r="O1116" s="130"/>
      <c r="P1116" s="130"/>
      <c r="Q1116" s="130"/>
      <c r="R1116" s="130"/>
      <c r="S1116" s="130"/>
      <c r="T1116" s="130"/>
      <c r="U1116" s="130"/>
      <c r="V1116" s="130"/>
      <c r="W1116" s="130"/>
      <c r="X1116" s="130"/>
      <c r="Y1116" s="130"/>
      <c r="Z1116" s="130"/>
      <c r="AA1116" s="130"/>
      <c r="AB1116" s="130"/>
      <c r="AC1116" s="130"/>
      <c r="AD1116" s="130"/>
      <c r="AE1116" s="130"/>
      <c r="AF1116" s="130"/>
      <c r="AG1116" s="130"/>
      <c r="AH1116" s="130"/>
      <c r="AI1116" s="130"/>
      <c r="AJ1116" s="130"/>
      <c r="AK1116" s="130"/>
      <c r="AL1116" s="130"/>
      <c r="AM1116" s="130"/>
      <c r="AN1116" s="130"/>
      <c r="AO1116" s="130"/>
      <c r="AP1116" s="130"/>
      <c r="AQ1116" s="130"/>
      <c r="AR1116" s="130"/>
      <c r="AS1116" s="130"/>
      <c r="AT1116" s="130"/>
      <c r="AU1116" s="130"/>
      <c r="AV1116" s="130"/>
      <c r="AW1116" s="130"/>
      <c r="AX1116" s="130"/>
      <c r="AY1116" s="130"/>
    </row>
    <row r="1117" spans="1:51" s="5" customFormat="1" ht="13.6" customHeight="1" x14ac:dyDescent="0.3">
      <c r="A1117" s="130"/>
      <c r="B1117" s="130"/>
      <c r="C1117" s="130"/>
      <c r="D1117" s="130"/>
      <c r="E1117" s="130"/>
      <c r="F1117" s="130"/>
      <c r="G1117" s="130"/>
      <c r="H1117" s="130"/>
      <c r="I1117" s="130"/>
      <c r="J1117" s="130"/>
      <c r="K1117" s="130"/>
      <c r="L1117" s="130"/>
      <c r="M1117" s="130"/>
      <c r="N1117" s="130"/>
      <c r="O1117" s="130"/>
      <c r="P1117" s="130"/>
      <c r="Q1117" s="130"/>
      <c r="R1117" s="130"/>
      <c r="S1117" s="130"/>
      <c r="T1117" s="130"/>
      <c r="U1117" s="130"/>
      <c r="V1117" s="130"/>
      <c r="W1117" s="130"/>
      <c r="X1117" s="130"/>
      <c r="Y1117" s="130"/>
      <c r="Z1117" s="130"/>
      <c r="AA1117" s="130"/>
      <c r="AB1117" s="130"/>
      <c r="AC1117" s="130"/>
      <c r="AD1117" s="130"/>
      <c r="AE1117" s="130"/>
      <c r="AF1117" s="130"/>
      <c r="AG1117" s="130"/>
      <c r="AH1117" s="130"/>
      <c r="AI1117" s="130"/>
      <c r="AJ1117" s="130"/>
      <c r="AK1117" s="130"/>
      <c r="AL1117" s="130"/>
      <c r="AM1117" s="130"/>
      <c r="AN1117" s="130"/>
      <c r="AO1117" s="130"/>
      <c r="AP1117" s="130"/>
      <c r="AQ1117" s="130"/>
      <c r="AR1117" s="130"/>
      <c r="AS1117" s="130"/>
      <c r="AT1117" s="130"/>
      <c r="AU1117" s="130"/>
      <c r="AV1117" s="130"/>
      <c r="AW1117" s="130"/>
      <c r="AX1117" s="130"/>
      <c r="AY1117" s="130"/>
    </row>
    <row r="1118" spans="1:51" s="5" customFormat="1" ht="13.6" customHeight="1" x14ac:dyDescent="0.3">
      <c r="A1118" s="130"/>
      <c r="B1118" s="130"/>
      <c r="C1118" s="130"/>
      <c r="D1118" s="130"/>
      <c r="E1118" s="130"/>
      <c r="F1118" s="130"/>
      <c r="G1118" s="130"/>
      <c r="H1118" s="130"/>
      <c r="I1118" s="130"/>
      <c r="J1118" s="130"/>
      <c r="K1118" s="130"/>
      <c r="L1118" s="130"/>
      <c r="M1118" s="130"/>
      <c r="N1118" s="130"/>
      <c r="O1118" s="130"/>
      <c r="P1118" s="130"/>
      <c r="Q1118" s="130"/>
      <c r="R1118" s="130"/>
      <c r="S1118" s="130"/>
      <c r="T1118" s="130"/>
      <c r="U1118" s="130"/>
      <c r="V1118" s="130"/>
      <c r="W1118" s="130"/>
      <c r="X1118" s="130"/>
      <c r="Y1118" s="130"/>
      <c r="Z1118" s="130"/>
      <c r="AA1118" s="130"/>
      <c r="AB1118" s="130"/>
      <c r="AC1118" s="130"/>
      <c r="AD1118" s="130"/>
      <c r="AE1118" s="130"/>
      <c r="AF1118" s="130"/>
      <c r="AG1118" s="130"/>
      <c r="AH1118" s="130"/>
      <c r="AI1118" s="130"/>
      <c r="AJ1118" s="130"/>
      <c r="AK1118" s="130"/>
      <c r="AL1118" s="130"/>
      <c r="AM1118" s="130"/>
      <c r="AN1118" s="130"/>
      <c r="AO1118" s="130"/>
      <c r="AP1118" s="130"/>
      <c r="AQ1118" s="130"/>
      <c r="AR1118" s="130"/>
      <c r="AS1118" s="130"/>
      <c r="AT1118" s="130"/>
      <c r="AU1118" s="130"/>
      <c r="AV1118" s="130"/>
      <c r="AW1118" s="130"/>
      <c r="AX1118" s="130"/>
      <c r="AY1118" s="130"/>
    </row>
    <row r="1119" spans="1:51" s="5" customFormat="1" ht="13.6" customHeight="1" x14ac:dyDescent="0.3">
      <c r="A1119" s="130"/>
      <c r="B1119" s="130"/>
      <c r="C1119" s="130"/>
      <c r="D1119" s="130"/>
      <c r="E1119" s="130"/>
      <c r="F1119" s="130"/>
      <c r="G1119" s="130"/>
      <c r="H1119" s="130"/>
      <c r="I1119" s="130"/>
      <c r="J1119" s="130"/>
      <c r="K1119" s="130"/>
      <c r="L1119" s="130"/>
      <c r="M1119" s="130"/>
      <c r="N1119" s="130"/>
      <c r="O1119" s="130"/>
      <c r="P1119" s="130"/>
      <c r="Q1119" s="130"/>
      <c r="R1119" s="130"/>
      <c r="S1119" s="130"/>
      <c r="T1119" s="130"/>
      <c r="U1119" s="130"/>
      <c r="V1119" s="130"/>
      <c r="W1119" s="130"/>
      <c r="X1119" s="130"/>
      <c r="Y1119" s="130"/>
      <c r="Z1119" s="130"/>
      <c r="AA1119" s="130"/>
      <c r="AB1119" s="130"/>
      <c r="AC1119" s="130"/>
      <c r="AD1119" s="130"/>
      <c r="AE1119" s="130"/>
      <c r="AF1119" s="130"/>
      <c r="AG1119" s="130"/>
      <c r="AH1119" s="130"/>
      <c r="AI1119" s="130"/>
      <c r="AJ1119" s="130"/>
      <c r="AK1119" s="130"/>
      <c r="AL1119" s="130"/>
      <c r="AM1119" s="130"/>
      <c r="AN1119" s="130"/>
      <c r="AO1119" s="130"/>
      <c r="AP1119" s="130"/>
      <c r="AQ1119" s="130"/>
      <c r="AR1119" s="130"/>
      <c r="AS1119" s="130"/>
      <c r="AT1119" s="130"/>
      <c r="AU1119" s="130"/>
      <c r="AV1119" s="130"/>
      <c r="AW1119" s="130"/>
      <c r="AX1119" s="130"/>
      <c r="AY1119" s="130"/>
    </row>
    <row r="1120" spans="1:51" s="5" customFormat="1" ht="13.6" customHeight="1" x14ac:dyDescent="0.3">
      <c r="A1120" s="130"/>
      <c r="B1120" s="130"/>
      <c r="C1120" s="130"/>
      <c r="D1120" s="130"/>
      <c r="E1120" s="130"/>
      <c r="F1120" s="130"/>
      <c r="G1120" s="130"/>
      <c r="H1120" s="130"/>
      <c r="I1120" s="130"/>
      <c r="J1120" s="130"/>
      <c r="K1120" s="130"/>
      <c r="L1120" s="130"/>
      <c r="M1120" s="130"/>
      <c r="N1120" s="130"/>
      <c r="O1120" s="130"/>
      <c r="P1120" s="130"/>
      <c r="Q1120" s="130"/>
      <c r="R1120" s="130"/>
      <c r="S1120" s="130"/>
      <c r="T1120" s="130"/>
      <c r="U1120" s="130"/>
      <c r="V1120" s="130"/>
      <c r="W1120" s="130"/>
      <c r="X1120" s="130"/>
      <c r="Y1120" s="130"/>
      <c r="Z1120" s="130"/>
      <c r="AA1120" s="130"/>
      <c r="AB1120" s="130"/>
      <c r="AC1120" s="130"/>
      <c r="AD1120" s="130"/>
      <c r="AE1120" s="130"/>
      <c r="AF1120" s="130"/>
      <c r="AG1120" s="130"/>
      <c r="AH1120" s="130"/>
      <c r="AI1120" s="130"/>
      <c r="AJ1120" s="130"/>
      <c r="AK1120" s="130"/>
      <c r="AL1120" s="130"/>
      <c r="AM1120" s="130"/>
      <c r="AN1120" s="130"/>
      <c r="AO1120" s="130"/>
      <c r="AP1120" s="130"/>
      <c r="AQ1120" s="130"/>
      <c r="AR1120" s="130"/>
      <c r="AS1120" s="130"/>
      <c r="AT1120" s="130"/>
      <c r="AU1120" s="130"/>
      <c r="AV1120" s="130"/>
      <c r="AW1120" s="130"/>
      <c r="AX1120" s="130"/>
      <c r="AY1120" s="130"/>
    </row>
    <row r="1121" spans="1:51" s="5" customFormat="1" ht="13.6" customHeight="1" x14ac:dyDescent="0.3">
      <c r="A1121" s="130"/>
      <c r="B1121" s="130"/>
      <c r="C1121" s="130"/>
      <c r="D1121" s="130"/>
      <c r="E1121" s="130"/>
      <c r="F1121" s="130"/>
      <c r="G1121" s="130"/>
      <c r="H1121" s="130"/>
      <c r="I1121" s="130"/>
      <c r="J1121" s="130"/>
      <c r="K1121" s="130"/>
      <c r="L1121" s="130"/>
      <c r="M1121" s="130"/>
      <c r="N1121" s="130"/>
      <c r="O1121" s="130"/>
      <c r="P1121" s="130"/>
      <c r="Q1121" s="130"/>
      <c r="R1121" s="130"/>
      <c r="S1121" s="130"/>
      <c r="T1121" s="130"/>
      <c r="U1121" s="130"/>
      <c r="V1121" s="130"/>
      <c r="W1121" s="130"/>
      <c r="X1121" s="130"/>
      <c r="Y1121" s="130"/>
      <c r="Z1121" s="130"/>
      <c r="AA1121" s="130"/>
      <c r="AB1121" s="130"/>
      <c r="AC1121" s="130"/>
      <c r="AD1121" s="130"/>
      <c r="AE1121" s="130"/>
      <c r="AF1121" s="130"/>
      <c r="AG1121" s="130"/>
      <c r="AH1121" s="130"/>
      <c r="AI1121" s="130"/>
      <c r="AJ1121" s="130"/>
      <c r="AK1121" s="130"/>
      <c r="AL1121" s="130"/>
      <c r="AM1121" s="130"/>
      <c r="AN1121" s="130"/>
      <c r="AO1121" s="130"/>
      <c r="AP1121" s="130"/>
      <c r="AQ1121" s="130"/>
      <c r="AR1121" s="130"/>
      <c r="AS1121" s="130"/>
      <c r="AT1121" s="130"/>
      <c r="AU1121" s="130"/>
      <c r="AV1121" s="130"/>
      <c r="AW1121" s="130"/>
      <c r="AX1121" s="130"/>
      <c r="AY1121" s="130"/>
    </row>
    <row r="1122" spans="1:51" s="5" customFormat="1" ht="13.6" customHeight="1" x14ac:dyDescent="0.3">
      <c r="A1122" s="130"/>
      <c r="B1122" s="130"/>
      <c r="C1122" s="130"/>
      <c r="D1122" s="130"/>
      <c r="E1122" s="130"/>
      <c r="F1122" s="130"/>
      <c r="G1122" s="130"/>
      <c r="H1122" s="130"/>
      <c r="I1122" s="130"/>
      <c r="J1122" s="130"/>
      <c r="K1122" s="130"/>
      <c r="L1122" s="130"/>
      <c r="M1122" s="130"/>
      <c r="N1122" s="130"/>
      <c r="O1122" s="130"/>
      <c r="P1122" s="130"/>
      <c r="Q1122" s="130"/>
      <c r="R1122" s="130"/>
      <c r="S1122" s="130"/>
      <c r="T1122" s="130"/>
      <c r="U1122" s="130"/>
      <c r="V1122" s="130"/>
      <c r="W1122" s="130"/>
      <c r="X1122" s="130"/>
      <c r="Y1122" s="130"/>
      <c r="Z1122" s="130"/>
      <c r="AA1122" s="130"/>
      <c r="AB1122" s="130"/>
      <c r="AC1122" s="130"/>
      <c r="AD1122" s="130"/>
      <c r="AE1122" s="130"/>
      <c r="AF1122" s="130"/>
      <c r="AG1122" s="130"/>
      <c r="AH1122" s="130"/>
      <c r="AI1122" s="130"/>
      <c r="AJ1122" s="130"/>
      <c r="AK1122" s="130"/>
      <c r="AL1122" s="130"/>
      <c r="AM1122" s="130"/>
      <c r="AN1122" s="130"/>
      <c r="AO1122" s="130"/>
      <c r="AP1122" s="130"/>
      <c r="AQ1122" s="130"/>
      <c r="AR1122" s="130"/>
      <c r="AS1122" s="130"/>
      <c r="AT1122" s="130"/>
      <c r="AU1122" s="130"/>
      <c r="AV1122" s="130"/>
      <c r="AW1122" s="130"/>
      <c r="AX1122" s="130"/>
      <c r="AY1122" s="130"/>
    </row>
    <row r="1123" spans="1:51" s="5" customFormat="1" ht="13.6" customHeight="1" x14ac:dyDescent="0.3">
      <c r="A1123" s="130"/>
      <c r="B1123" s="130"/>
      <c r="C1123" s="130"/>
      <c r="D1123" s="130"/>
      <c r="E1123" s="130"/>
      <c r="F1123" s="130"/>
      <c r="G1123" s="130"/>
      <c r="H1123" s="130"/>
      <c r="I1123" s="130"/>
      <c r="J1123" s="130"/>
      <c r="K1123" s="130"/>
      <c r="L1123" s="130"/>
      <c r="M1123" s="130"/>
      <c r="N1123" s="130"/>
      <c r="O1123" s="130"/>
      <c r="P1123" s="130"/>
      <c r="Q1123" s="130"/>
      <c r="R1123" s="130"/>
      <c r="S1123" s="130"/>
      <c r="T1123" s="130"/>
      <c r="U1123" s="130"/>
      <c r="V1123" s="130"/>
      <c r="W1123" s="130"/>
      <c r="X1123" s="130"/>
      <c r="Y1123" s="130"/>
      <c r="Z1123" s="130"/>
      <c r="AA1123" s="130"/>
      <c r="AB1123" s="130"/>
      <c r="AC1123" s="130"/>
      <c r="AD1123" s="130"/>
      <c r="AE1123" s="130"/>
      <c r="AF1123" s="130"/>
      <c r="AG1123" s="130"/>
      <c r="AH1123" s="130"/>
      <c r="AI1123" s="130"/>
      <c r="AJ1123" s="130"/>
      <c r="AK1123" s="130"/>
      <c r="AL1123" s="130"/>
      <c r="AM1123" s="130"/>
      <c r="AN1123" s="130"/>
      <c r="AO1123" s="130"/>
      <c r="AP1123" s="130"/>
      <c r="AQ1123" s="130"/>
      <c r="AR1123" s="130"/>
      <c r="AS1123" s="130"/>
      <c r="AT1123" s="130"/>
      <c r="AU1123" s="130"/>
      <c r="AV1123" s="130"/>
      <c r="AW1123" s="130"/>
      <c r="AX1123" s="130"/>
      <c r="AY1123" s="130"/>
    </row>
    <row r="1124" spans="1:51" s="5" customFormat="1" ht="13.6" customHeight="1" x14ac:dyDescent="0.3">
      <c r="A1124" s="130"/>
      <c r="B1124" s="130"/>
      <c r="C1124" s="130"/>
      <c r="D1124" s="130"/>
      <c r="E1124" s="130"/>
      <c r="F1124" s="130"/>
      <c r="G1124" s="130"/>
      <c r="H1124" s="130"/>
      <c r="I1124" s="130"/>
      <c r="J1124" s="130"/>
      <c r="K1124" s="130"/>
      <c r="L1124" s="130"/>
      <c r="M1124" s="130"/>
      <c r="N1124" s="130"/>
      <c r="O1124" s="130"/>
      <c r="P1124" s="130"/>
      <c r="Q1124" s="130"/>
      <c r="R1124" s="130"/>
      <c r="S1124" s="130"/>
      <c r="T1124" s="130"/>
      <c r="U1124" s="130"/>
      <c r="V1124" s="130"/>
      <c r="W1124" s="130"/>
      <c r="X1124" s="130"/>
      <c r="Y1124" s="130"/>
      <c r="Z1124" s="130"/>
      <c r="AA1124" s="130"/>
      <c r="AB1124" s="130"/>
      <c r="AC1124" s="130"/>
      <c r="AD1124" s="130"/>
      <c r="AE1124" s="130"/>
      <c r="AF1124" s="130"/>
      <c r="AG1124" s="130"/>
      <c r="AH1124" s="130"/>
      <c r="AI1124" s="130"/>
      <c r="AJ1124" s="130"/>
      <c r="AK1124" s="130"/>
      <c r="AL1124" s="130"/>
      <c r="AM1124" s="130"/>
      <c r="AN1124" s="130"/>
      <c r="AO1124" s="130"/>
      <c r="AP1124" s="130"/>
      <c r="AQ1124" s="130"/>
      <c r="AR1124" s="130"/>
      <c r="AS1124" s="130"/>
      <c r="AT1124" s="130"/>
      <c r="AU1124" s="130"/>
      <c r="AV1124" s="130"/>
      <c r="AW1124" s="130"/>
      <c r="AX1124" s="130"/>
      <c r="AY1124" s="130"/>
    </row>
    <row r="1125" spans="1:51" s="5" customFormat="1" ht="13.6" customHeight="1" x14ac:dyDescent="0.3">
      <c r="A1125" s="130"/>
      <c r="B1125" s="130"/>
      <c r="C1125" s="130"/>
      <c r="D1125" s="130"/>
      <c r="E1125" s="130"/>
      <c r="F1125" s="130"/>
      <c r="G1125" s="130"/>
      <c r="H1125" s="130"/>
      <c r="I1125" s="130"/>
      <c r="J1125" s="130"/>
      <c r="K1125" s="130"/>
      <c r="L1125" s="130"/>
      <c r="M1125" s="130"/>
      <c r="N1125" s="130"/>
      <c r="O1125" s="130"/>
      <c r="P1125" s="130"/>
      <c r="Q1125" s="130"/>
      <c r="R1125" s="130"/>
      <c r="S1125" s="130"/>
      <c r="T1125" s="130"/>
      <c r="U1125" s="130"/>
      <c r="V1125" s="130"/>
      <c r="W1125" s="130"/>
      <c r="X1125" s="130"/>
      <c r="Y1125" s="130"/>
      <c r="Z1125" s="130"/>
      <c r="AA1125" s="130"/>
      <c r="AB1125" s="130"/>
      <c r="AC1125" s="130"/>
      <c r="AD1125" s="130"/>
      <c r="AE1125" s="130"/>
      <c r="AF1125" s="130"/>
      <c r="AG1125" s="130"/>
      <c r="AH1125" s="130"/>
      <c r="AI1125" s="130"/>
      <c r="AJ1125" s="130"/>
      <c r="AK1125" s="130"/>
      <c r="AL1125" s="130"/>
      <c r="AM1125" s="130"/>
      <c r="AN1125" s="130"/>
      <c r="AO1125" s="130"/>
      <c r="AP1125" s="130"/>
      <c r="AQ1125" s="130"/>
      <c r="AR1125" s="130"/>
      <c r="AS1125" s="130"/>
      <c r="AT1125" s="130"/>
      <c r="AU1125" s="130"/>
      <c r="AV1125" s="130"/>
      <c r="AW1125" s="130"/>
      <c r="AX1125" s="130"/>
      <c r="AY1125" s="130"/>
    </row>
    <row r="1126" spans="1:51" s="5" customFormat="1" ht="13.6" customHeight="1" x14ac:dyDescent="0.3">
      <c r="A1126" s="130"/>
      <c r="B1126" s="130"/>
      <c r="C1126" s="130"/>
      <c r="D1126" s="130"/>
      <c r="E1126" s="130"/>
      <c r="F1126" s="130"/>
      <c r="G1126" s="130"/>
      <c r="H1126" s="130"/>
      <c r="I1126" s="130"/>
      <c r="J1126" s="130"/>
      <c r="K1126" s="130"/>
      <c r="L1126" s="130"/>
      <c r="M1126" s="130"/>
      <c r="N1126" s="130"/>
      <c r="O1126" s="130"/>
      <c r="P1126" s="130"/>
      <c r="Q1126" s="130"/>
      <c r="R1126" s="130"/>
      <c r="S1126" s="130"/>
      <c r="T1126" s="130"/>
      <c r="U1126" s="130"/>
      <c r="V1126" s="130"/>
      <c r="W1126" s="130"/>
      <c r="X1126" s="130"/>
      <c r="Y1126" s="130"/>
      <c r="Z1126" s="130"/>
      <c r="AA1126" s="130"/>
      <c r="AB1126" s="130"/>
      <c r="AC1126" s="130"/>
      <c r="AD1126" s="130"/>
      <c r="AE1126" s="130"/>
      <c r="AF1126" s="130"/>
      <c r="AG1126" s="130"/>
      <c r="AH1126" s="130"/>
      <c r="AI1126" s="130"/>
      <c r="AJ1126" s="130"/>
      <c r="AK1126" s="130"/>
      <c r="AL1126" s="130"/>
      <c r="AM1126" s="130"/>
      <c r="AN1126" s="130"/>
      <c r="AO1126" s="130"/>
      <c r="AP1126" s="130"/>
      <c r="AQ1126" s="130"/>
      <c r="AR1126" s="130"/>
      <c r="AS1126" s="130"/>
      <c r="AT1126" s="130"/>
      <c r="AU1126" s="130"/>
      <c r="AV1126" s="130"/>
      <c r="AW1126" s="130"/>
      <c r="AX1126" s="130"/>
      <c r="AY1126" s="130"/>
    </row>
    <row r="1127" spans="1:51" s="5" customFormat="1" ht="13.6" customHeight="1" x14ac:dyDescent="0.3">
      <c r="A1127" s="130"/>
      <c r="B1127" s="130"/>
      <c r="C1127" s="130"/>
      <c r="D1127" s="130"/>
      <c r="E1127" s="130"/>
      <c r="F1127" s="130"/>
      <c r="G1127" s="130"/>
      <c r="H1127" s="130"/>
      <c r="I1127" s="130"/>
      <c r="J1127" s="130"/>
      <c r="K1127" s="130"/>
      <c r="L1127" s="130"/>
      <c r="M1127" s="130"/>
      <c r="N1127" s="130"/>
      <c r="O1127" s="130"/>
      <c r="P1127" s="130"/>
      <c r="Q1127" s="130"/>
      <c r="R1127" s="130"/>
      <c r="S1127" s="130"/>
      <c r="T1127" s="130"/>
      <c r="U1127" s="130"/>
      <c r="V1127" s="130"/>
      <c r="W1127" s="130"/>
      <c r="X1127" s="130"/>
      <c r="Y1127" s="130"/>
      <c r="Z1127" s="130"/>
      <c r="AA1127" s="130"/>
      <c r="AB1127" s="130"/>
      <c r="AC1127" s="130"/>
      <c r="AD1127" s="130"/>
      <c r="AE1127" s="130"/>
      <c r="AF1127" s="130"/>
      <c r="AG1127" s="130"/>
      <c r="AH1127" s="130"/>
      <c r="AI1127" s="130"/>
      <c r="AJ1127" s="130"/>
      <c r="AK1127" s="130"/>
      <c r="AL1127" s="130"/>
      <c r="AM1127" s="130"/>
      <c r="AN1127" s="130"/>
      <c r="AO1127" s="130"/>
      <c r="AP1127" s="130"/>
      <c r="AQ1127" s="130"/>
      <c r="AR1127" s="130"/>
      <c r="AS1127" s="130"/>
      <c r="AT1127" s="130"/>
      <c r="AU1127" s="130"/>
      <c r="AV1127" s="130"/>
      <c r="AW1127" s="130"/>
      <c r="AX1127" s="130"/>
      <c r="AY1127" s="130"/>
    </row>
    <row r="1128" spans="1:51" s="5" customFormat="1" ht="13.6" customHeight="1" x14ac:dyDescent="0.3">
      <c r="A1128" s="130"/>
      <c r="B1128" s="130"/>
      <c r="C1128" s="130"/>
      <c r="D1128" s="130"/>
      <c r="E1128" s="130"/>
      <c r="F1128" s="130"/>
      <c r="G1128" s="130"/>
      <c r="H1128" s="130"/>
      <c r="I1128" s="130"/>
      <c r="J1128" s="130"/>
      <c r="K1128" s="130"/>
      <c r="L1128" s="130"/>
      <c r="M1128" s="130"/>
      <c r="N1128" s="130"/>
      <c r="O1128" s="130"/>
      <c r="P1128" s="130"/>
      <c r="Q1128" s="130"/>
      <c r="R1128" s="130"/>
      <c r="S1128" s="130"/>
      <c r="T1128" s="130"/>
      <c r="U1128" s="130"/>
      <c r="V1128" s="130"/>
      <c r="W1128" s="130"/>
      <c r="X1128" s="130"/>
      <c r="Y1128" s="130"/>
      <c r="Z1128" s="130"/>
      <c r="AA1128" s="130"/>
      <c r="AB1128" s="130"/>
      <c r="AC1128" s="130"/>
      <c r="AD1128" s="130"/>
      <c r="AE1128" s="130"/>
      <c r="AF1128" s="130"/>
      <c r="AG1128" s="130"/>
      <c r="AH1128" s="130"/>
      <c r="AI1128" s="130"/>
      <c r="AJ1128" s="130"/>
      <c r="AK1128" s="130"/>
      <c r="AL1128" s="130"/>
      <c r="AM1128" s="130"/>
      <c r="AN1128" s="130"/>
      <c r="AO1128" s="130"/>
      <c r="AP1128" s="130"/>
      <c r="AQ1128" s="130"/>
      <c r="AR1128" s="130"/>
      <c r="AS1128" s="130"/>
      <c r="AT1128" s="130"/>
      <c r="AU1128" s="130"/>
      <c r="AV1128" s="130"/>
      <c r="AW1128" s="130"/>
      <c r="AX1128" s="130"/>
      <c r="AY1128" s="130"/>
    </row>
    <row r="1129" spans="1:51" s="5" customFormat="1" ht="13.6" customHeight="1" x14ac:dyDescent="0.3">
      <c r="A1129" s="130"/>
      <c r="B1129" s="130"/>
      <c r="C1129" s="130"/>
      <c r="D1129" s="130"/>
      <c r="E1129" s="130"/>
      <c r="F1129" s="130"/>
      <c r="G1129" s="130"/>
      <c r="H1129" s="130"/>
      <c r="I1129" s="130"/>
      <c r="J1129" s="130"/>
      <c r="K1129" s="130"/>
      <c r="L1129" s="130"/>
      <c r="M1129" s="130"/>
      <c r="N1129" s="130"/>
      <c r="O1129" s="130"/>
      <c r="P1129" s="130"/>
      <c r="Q1129" s="130"/>
      <c r="R1129" s="130"/>
      <c r="S1129" s="130"/>
      <c r="T1129" s="130"/>
      <c r="U1129" s="130"/>
      <c r="V1129" s="130"/>
      <c r="W1129" s="130"/>
      <c r="X1129" s="130"/>
      <c r="Y1129" s="130"/>
      <c r="Z1129" s="130"/>
      <c r="AA1129" s="130"/>
      <c r="AB1129" s="130"/>
      <c r="AC1129" s="130"/>
      <c r="AD1129" s="130"/>
      <c r="AE1129" s="130"/>
      <c r="AF1129" s="130"/>
      <c r="AG1129" s="130"/>
      <c r="AH1129" s="130"/>
      <c r="AI1129" s="130"/>
      <c r="AJ1129" s="130"/>
      <c r="AK1129" s="130"/>
      <c r="AL1129" s="130"/>
      <c r="AM1129" s="130"/>
      <c r="AN1129" s="130"/>
      <c r="AO1129" s="130"/>
      <c r="AP1129" s="130"/>
      <c r="AQ1129" s="130"/>
      <c r="AR1129" s="130"/>
      <c r="AS1129" s="130"/>
      <c r="AT1129" s="130"/>
      <c r="AU1129" s="130"/>
      <c r="AV1129" s="130"/>
      <c r="AW1129" s="130"/>
      <c r="AX1129" s="130"/>
      <c r="AY1129" s="130"/>
    </row>
    <row r="1130" spans="1:51" s="5" customFormat="1" ht="13.6" customHeight="1" x14ac:dyDescent="0.3">
      <c r="A1130" s="130"/>
      <c r="B1130" s="130"/>
      <c r="C1130" s="130"/>
      <c r="D1130" s="130"/>
      <c r="E1130" s="130"/>
      <c r="F1130" s="130"/>
      <c r="G1130" s="130"/>
      <c r="H1130" s="130"/>
      <c r="I1130" s="130"/>
      <c r="J1130" s="130"/>
      <c r="K1130" s="130"/>
      <c r="L1130" s="130"/>
      <c r="M1130" s="130"/>
      <c r="N1130" s="130"/>
      <c r="O1130" s="130"/>
      <c r="P1130" s="130"/>
      <c r="Q1130" s="130"/>
      <c r="R1130" s="130"/>
      <c r="S1130" s="130"/>
      <c r="T1130" s="130"/>
      <c r="U1130" s="130"/>
      <c r="V1130" s="130"/>
      <c r="W1130" s="130"/>
      <c r="X1130" s="130"/>
      <c r="Y1130" s="130"/>
      <c r="Z1130" s="130"/>
      <c r="AA1130" s="130"/>
      <c r="AB1130" s="130"/>
      <c r="AC1130" s="130"/>
      <c r="AD1130" s="130"/>
      <c r="AE1130" s="130"/>
      <c r="AF1130" s="130"/>
      <c r="AG1130" s="130"/>
      <c r="AH1130" s="130"/>
      <c r="AI1130" s="130"/>
      <c r="AJ1130" s="130"/>
      <c r="AK1130" s="130"/>
      <c r="AL1130" s="130"/>
      <c r="AM1130" s="130"/>
      <c r="AN1130" s="130"/>
      <c r="AO1130" s="130"/>
      <c r="AP1130" s="130"/>
      <c r="AQ1130" s="130"/>
      <c r="AR1130" s="130"/>
      <c r="AS1130" s="130"/>
      <c r="AT1130" s="130"/>
      <c r="AU1130" s="130"/>
      <c r="AV1130" s="130"/>
      <c r="AW1130" s="130"/>
      <c r="AX1130" s="130"/>
      <c r="AY1130" s="130"/>
    </row>
    <row r="1131" spans="1:51" s="5" customFormat="1" ht="13.6" customHeight="1" x14ac:dyDescent="0.3">
      <c r="A1131" s="130"/>
      <c r="B1131" s="130"/>
      <c r="C1131" s="130"/>
      <c r="D1131" s="130"/>
      <c r="E1131" s="130"/>
      <c r="F1131" s="130"/>
      <c r="G1131" s="130"/>
      <c r="H1131" s="130"/>
      <c r="I1131" s="130"/>
      <c r="J1131" s="130"/>
      <c r="K1131" s="130"/>
      <c r="L1131" s="130"/>
      <c r="M1131" s="130"/>
      <c r="N1131" s="130"/>
      <c r="O1131" s="130"/>
      <c r="P1131" s="130"/>
      <c r="Q1131" s="130"/>
      <c r="R1131" s="130"/>
      <c r="S1131" s="130"/>
      <c r="T1131" s="130"/>
      <c r="U1131" s="130"/>
      <c r="V1131" s="130"/>
      <c r="W1131" s="130"/>
      <c r="X1131" s="130"/>
      <c r="Y1131" s="130"/>
      <c r="Z1131" s="130"/>
      <c r="AA1131" s="130"/>
      <c r="AB1131" s="130"/>
      <c r="AC1131" s="130"/>
      <c r="AD1131" s="130"/>
      <c r="AE1131" s="130"/>
      <c r="AF1131" s="130"/>
      <c r="AG1131" s="130"/>
      <c r="AH1131" s="130"/>
      <c r="AI1131" s="130"/>
      <c r="AJ1131" s="130"/>
      <c r="AK1131" s="130"/>
      <c r="AL1131" s="130"/>
      <c r="AM1131" s="130"/>
      <c r="AN1131" s="130"/>
      <c r="AO1131" s="130"/>
      <c r="AP1131" s="130"/>
      <c r="AQ1131" s="130"/>
      <c r="AR1131" s="130"/>
      <c r="AS1131" s="130"/>
      <c r="AT1131" s="130"/>
      <c r="AU1131" s="130"/>
      <c r="AV1131" s="130"/>
      <c r="AW1131" s="130"/>
      <c r="AX1131" s="130"/>
      <c r="AY1131" s="130"/>
    </row>
    <row r="1132" spans="1:51" s="5" customFormat="1" ht="13.6" customHeight="1" x14ac:dyDescent="0.3">
      <c r="A1132" s="130"/>
      <c r="B1132" s="130"/>
      <c r="C1132" s="130"/>
      <c r="D1132" s="130"/>
      <c r="E1132" s="130"/>
      <c r="F1132" s="130"/>
      <c r="G1132" s="130"/>
      <c r="H1132" s="130"/>
      <c r="I1132" s="130"/>
      <c r="J1132" s="130"/>
      <c r="K1132" s="130"/>
      <c r="L1132" s="130"/>
      <c r="M1132" s="130"/>
      <c r="N1132" s="130"/>
      <c r="O1132" s="130"/>
      <c r="P1132" s="130"/>
      <c r="Q1132" s="130"/>
      <c r="R1132" s="130"/>
      <c r="S1132" s="130"/>
      <c r="T1132" s="130"/>
      <c r="U1132" s="130"/>
      <c r="V1132" s="130"/>
      <c r="W1132" s="130"/>
      <c r="X1132" s="130"/>
      <c r="Y1132" s="130"/>
      <c r="Z1132" s="130"/>
      <c r="AA1132" s="130"/>
      <c r="AB1132" s="130"/>
      <c r="AC1132" s="130"/>
      <c r="AD1132" s="130"/>
      <c r="AE1132" s="130"/>
      <c r="AF1132" s="130"/>
      <c r="AG1132" s="130"/>
      <c r="AH1132" s="130"/>
      <c r="AI1132" s="130"/>
      <c r="AJ1132" s="130"/>
      <c r="AK1132" s="130"/>
      <c r="AL1132" s="130"/>
      <c r="AM1132" s="130"/>
      <c r="AN1132" s="130"/>
      <c r="AO1132" s="130"/>
      <c r="AP1132" s="130"/>
      <c r="AQ1132" s="130"/>
      <c r="AR1132" s="130"/>
      <c r="AS1132" s="130"/>
      <c r="AT1132" s="130"/>
      <c r="AU1132" s="130"/>
      <c r="AV1132" s="130"/>
      <c r="AW1132" s="130"/>
      <c r="AX1132" s="130"/>
      <c r="AY1132" s="130"/>
    </row>
    <row r="1133" spans="1:51" s="5" customFormat="1" ht="13.6" customHeight="1" x14ac:dyDescent="0.3">
      <c r="A1133" s="130"/>
      <c r="B1133" s="130"/>
      <c r="C1133" s="130"/>
      <c r="D1133" s="130"/>
      <c r="E1133" s="130"/>
      <c r="F1133" s="130"/>
      <c r="G1133" s="130"/>
      <c r="H1133" s="130"/>
      <c r="I1133" s="130"/>
      <c r="J1133" s="130"/>
      <c r="K1133" s="130"/>
      <c r="L1133" s="130"/>
      <c r="M1133" s="130"/>
      <c r="N1133" s="130"/>
      <c r="O1133" s="130"/>
      <c r="P1133" s="130"/>
      <c r="Q1133" s="130"/>
      <c r="R1133" s="130"/>
      <c r="S1133" s="130"/>
      <c r="T1133" s="130"/>
      <c r="U1133" s="130"/>
      <c r="V1133" s="130"/>
      <c r="W1133" s="130"/>
      <c r="X1133" s="130"/>
      <c r="Y1133" s="130"/>
      <c r="Z1133" s="130"/>
      <c r="AA1133" s="130"/>
      <c r="AB1133" s="130"/>
      <c r="AC1133" s="130"/>
      <c r="AD1133" s="130"/>
      <c r="AE1133" s="130"/>
      <c r="AF1133" s="130"/>
      <c r="AG1133" s="130"/>
      <c r="AH1133" s="130"/>
      <c r="AI1133" s="130"/>
      <c r="AJ1133" s="130"/>
      <c r="AK1133" s="130"/>
      <c r="AL1133" s="130"/>
      <c r="AM1133" s="130"/>
      <c r="AN1133" s="130"/>
      <c r="AO1133" s="130"/>
      <c r="AP1133" s="130"/>
      <c r="AQ1133" s="130"/>
      <c r="AR1133" s="130"/>
      <c r="AS1133" s="130"/>
      <c r="AT1133" s="130"/>
      <c r="AU1133" s="130"/>
      <c r="AV1133" s="130"/>
      <c r="AW1133" s="130"/>
      <c r="AX1133" s="130"/>
      <c r="AY1133" s="130"/>
    </row>
    <row r="1134" spans="1:51" s="5" customFormat="1" ht="13.6" customHeight="1" x14ac:dyDescent="0.3">
      <c r="A1134" s="130"/>
      <c r="B1134" s="130"/>
      <c r="C1134" s="130"/>
      <c r="D1134" s="130"/>
      <c r="E1134" s="130"/>
      <c r="F1134" s="130"/>
      <c r="G1134" s="130"/>
      <c r="H1134" s="130"/>
      <c r="I1134" s="130"/>
      <c r="J1134" s="130"/>
      <c r="K1134" s="130"/>
      <c r="L1134" s="130"/>
      <c r="M1134" s="130"/>
      <c r="N1134" s="130"/>
      <c r="O1134" s="130"/>
      <c r="P1134" s="130"/>
      <c r="Q1134" s="130"/>
      <c r="R1134" s="130"/>
      <c r="S1134" s="130"/>
      <c r="T1134" s="130"/>
      <c r="U1134" s="130"/>
      <c r="V1134" s="130"/>
      <c r="W1134" s="130"/>
      <c r="X1134" s="130"/>
      <c r="Y1134" s="130"/>
      <c r="Z1134" s="130"/>
      <c r="AA1134" s="130"/>
      <c r="AB1134" s="130"/>
      <c r="AC1134" s="130"/>
      <c r="AD1134" s="130"/>
      <c r="AE1134" s="130"/>
      <c r="AF1134" s="130"/>
      <c r="AG1134" s="130"/>
      <c r="AH1134" s="130"/>
      <c r="AI1134" s="130"/>
      <c r="AJ1134" s="130"/>
      <c r="AK1134" s="130"/>
      <c r="AL1134" s="130"/>
      <c r="AM1134" s="130"/>
      <c r="AN1134" s="130"/>
      <c r="AO1134" s="130"/>
      <c r="AP1134" s="130"/>
      <c r="AQ1134" s="130"/>
      <c r="AR1134" s="130"/>
      <c r="AS1134" s="130"/>
      <c r="AT1134" s="130"/>
      <c r="AU1134" s="130"/>
      <c r="AV1134" s="130"/>
      <c r="AW1134" s="130"/>
      <c r="AX1134" s="130"/>
      <c r="AY1134" s="130"/>
    </row>
    <row r="1135" spans="1:51" s="5" customFormat="1" ht="13.6" customHeight="1" x14ac:dyDescent="0.3">
      <c r="A1135" s="130"/>
      <c r="B1135" s="130"/>
      <c r="C1135" s="130"/>
      <c r="D1135" s="130"/>
      <c r="E1135" s="130"/>
      <c r="F1135" s="130"/>
      <c r="G1135" s="130"/>
      <c r="H1135" s="130"/>
      <c r="I1135" s="130"/>
      <c r="J1135" s="130"/>
      <c r="K1135" s="130"/>
      <c r="L1135" s="130"/>
      <c r="M1135" s="130"/>
      <c r="N1135" s="130"/>
      <c r="O1135" s="130"/>
      <c r="P1135" s="130"/>
      <c r="Q1135" s="130"/>
      <c r="R1135" s="130"/>
      <c r="S1135" s="130"/>
      <c r="T1135" s="130"/>
      <c r="U1135" s="130"/>
      <c r="V1135" s="130"/>
      <c r="W1135" s="130"/>
      <c r="X1135" s="130"/>
      <c r="Y1135" s="130"/>
      <c r="Z1135" s="130"/>
      <c r="AA1135" s="130"/>
      <c r="AB1135" s="130"/>
      <c r="AC1135" s="130"/>
      <c r="AD1135" s="130"/>
      <c r="AE1135" s="130"/>
      <c r="AF1135" s="130"/>
      <c r="AG1135" s="130"/>
      <c r="AH1135" s="130"/>
      <c r="AI1135" s="130"/>
      <c r="AJ1135" s="130"/>
      <c r="AK1135" s="130"/>
      <c r="AL1135" s="130"/>
      <c r="AM1135" s="130"/>
      <c r="AN1135" s="130"/>
      <c r="AO1135" s="130"/>
      <c r="AP1135" s="130"/>
      <c r="AQ1135" s="130"/>
      <c r="AR1135" s="130"/>
      <c r="AS1135" s="130"/>
      <c r="AT1135" s="130"/>
      <c r="AU1135" s="130"/>
      <c r="AV1135" s="130"/>
      <c r="AW1135" s="130"/>
      <c r="AX1135" s="130"/>
      <c r="AY1135" s="130"/>
    </row>
    <row r="1136" spans="1:51" s="5" customFormat="1" ht="13.6" customHeight="1" x14ac:dyDescent="0.3">
      <c r="A1136" s="130"/>
      <c r="B1136" s="130"/>
      <c r="C1136" s="130"/>
      <c r="D1136" s="130"/>
      <c r="E1136" s="130"/>
      <c r="F1136" s="130"/>
      <c r="G1136" s="130"/>
      <c r="H1136" s="130"/>
      <c r="I1136" s="130"/>
      <c r="J1136" s="130"/>
      <c r="K1136" s="130"/>
      <c r="L1136" s="130"/>
      <c r="M1136" s="130"/>
      <c r="N1136" s="130"/>
      <c r="O1136" s="130"/>
      <c r="P1136" s="130"/>
      <c r="Q1136" s="130"/>
      <c r="R1136" s="130"/>
      <c r="S1136" s="130"/>
      <c r="T1136" s="130"/>
      <c r="U1136" s="130"/>
      <c r="V1136" s="130"/>
      <c r="W1136" s="130"/>
      <c r="X1136" s="130"/>
      <c r="Y1136" s="130"/>
      <c r="Z1136" s="130"/>
      <c r="AA1136" s="130"/>
      <c r="AB1136" s="130"/>
      <c r="AC1136" s="130"/>
      <c r="AD1136" s="130"/>
      <c r="AE1136" s="130"/>
      <c r="AF1136" s="130"/>
      <c r="AG1136" s="130"/>
      <c r="AH1136" s="130"/>
      <c r="AI1136" s="130"/>
      <c r="AJ1136" s="130"/>
      <c r="AK1136" s="130"/>
      <c r="AL1136" s="130"/>
      <c r="AM1136" s="130"/>
      <c r="AN1136" s="130"/>
      <c r="AO1136" s="130"/>
      <c r="AP1136" s="130"/>
      <c r="AQ1136" s="130"/>
      <c r="AR1136" s="130"/>
      <c r="AS1136" s="130"/>
      <c r="AT1136" s="130"/>
      <c r="AU1136" s="130"/>
      <c r="AV1136" s="130"/>
      <c r="AW1136" s="130"/>
      <c r="AX1136" s="130"/>
      <c r="AY1136" s="130"/>
    </row>
    <row r="1137" spans="1:51" s="5" customFormat="1" ht="13.6" customHeight="1" x14ac:dyDescent="0.3">
      <c r="A1137" s="130"/>
      <c r="B1137" s="130"/>
      <c r="C1137" s="130"/>
      <c r="D1137" s="130"/>
      <c r="E1137" s="130"/>
      <c r="F1137" s="130"/>
      <c r="G1137" s="130"/>
      <c r="H1137" s="130"/>
      <c r="I1137" s="130"/>
      <c r="J1137" s="130"/>
      <c r="K1137" s="130"/>
      <c r="L1137" s="130"/>
      <c r="M1137" s="130"/>
      <c r="N1137" s="130"/>
      <c r="O1137" s="130"/>
      <c r="P1137" s="130"/>
      <c r="Q1137" s="130"/>
      <c r="R1137" s="130"/>
      <c r="S1137" s="130"/>
      <c r="T1137" s="130"/>
      <c r="U1137" s="130"/>
      <c r="V1137" s="130"/>
      <c r="W1137" s="130"/>
      <c r="X1137" s="130"/>
      <c r="Y1137" s="130"/>
      <c r="Z1137" s="130"/>
      <c r="AA1137" s="130"/>
      <c r="AB1137" s="130"/>
      <c r="AC1137" s="130"/>
      <c r="AD1137" s="130"/>
      <c r="AE1137" s="130"/>
      <c r="AF1137" s="130"/>
      <c r="AG1137" s="130"/>
      <c r="AH1137" s="130"/>
      <c r="AI1137" s="130"/>
      <c r="AJ1137" s="130"/>
      <c r="AK1137" s="130"/>
      <c r="AL1137" s="130"/>
      <c r="AM1137" s="130"/>
      <c r="AN1137" s="130"/>
      <c r="AO1137" s="130"/>
      <c r="AP1137" s="130"/>
      <c r="AQ1137" s="130"/>
      <c r="AR1137" s="130"/>
      <c r="AS1137" s="130"/>
      <c r="AT1137" s="130"/>
      <c r="AU1137" s="130"/>
      <c r="AV1137" s="130"/>
      <c r="AW1137" s="130"/>
      <c r="AX1137" s="130"/>
      <c r="AY1137" s="130"/>
    </row>
    <row r="1138" spans="1:51" s="5" customFormat="1" ht="13.6" customHeight="1" x14ac:dyDescent="0.3">
      <c r="A1138" s="130"/>
      <c r="B1138" s="130"/>
      <c r="C1138" s="130"/>
      <c r="D1138" s="130"/>
      <c r="E1138" s="130"/>
      <c r="F1138" s="130"/>
      <c r="G1138" s="130"/>
      <c r="H1138" s="130"/>
      <c r="I1138" s="130"/>
      <c r="J1138" s="130"/>
      <c r="K1138" s="130"/>
      <c r="L1138" s="130"/>
      <c r="M1138" s="130"/>
      <c r="N1138" s="130"/>
      <c r="O1138" s="130"/>
      <c r="P1138" s="130"/>
      <c r="Q1138" s="130"/>
      <c r="R1138" s="130"/>
      <c r="S1138" s="130"/>
      <c r="T1138" s="130"/>
      <c r="U1138" s="130"/>
      <c r="V1138" s="130"/>
      <c r="W1138" s="130"/>
      <c r="X1138" s="130"/>
      <c r="Y1138" s="130"/>
      <c r="Z1138" s="130"/>
      <c r="AA1138" s="130"/>
      <c r="AB1138" s="130"/>
      <c r="AC1138" s="130"/>
      <c r="AD1138" s="130"/>
      <c r="AE1138" s="130"/>
      <c r="AF1138" s="130"/>
      <c r="AG1138" s="130"/>
      <c r="AH1138" s="130"/>
      <c r="AI1138" s="130"/>
      <c r="AJ1138" s="130"/>
      <c r="AK1138" s="130"/>
      <c r="AL1138" s="130"/>
      <c r="AM1138" s="130"/>
      <c r="AN1138" s="130"/>
      <c r="AO1138" s="130"/>
      <c r="AP1138" s="130"/>
      <c r="AQ1138" s="130"/>
      <c r="AR1138" s="130"/>
      <c r="AS1138" s="130"/>
      <c r="AT1138" s="130"/>
      <c r="AU1138" s="130"/>
      <c r="AV1138" s="130"/>
      <c r="AW1138" s="130"/>
      <c r="AX1138" s="130"/>
      <c r="AY1138" s="130"/>
    </row>
    <row r="1139" spans="1:51" s="5" customFormat="1" ht="13.6" customHeight="1" x14ac:dyDescent="0.3">
      <c r="A1139" s="130"/>
      <c r="B1139" s="130"/>
      <c r="C1139" s="130"/>
      <c r="D1139" s="130"/>
      <c r="E1139" s="130"/>
      <c r="F1139" s="130"/>
      <c r="G1139" s="130"/>
      <c r="H1139" s="130"/>
      <c r="I1139" s="130"/>
      <c r="J1139" s="130"/>
      <c r="K1139" s="130"/>
      <c r="L1139" s="130"/>
      <c r="M1139" s="130"/>
      <c r="N1139" s="130"/>
      <c r="O1139" s="130"/>
      <c r="P1139" s="130"/>
      <c r="Q1139" s="130"/>
      <c r="R1139" s="130"/>
      <c r="S1139" s="130"/>
      <c r="T1139" s="130"/>
      <c r="U1139" s="130"/>
      <c r="V1139" s="130"/>
      <c r="W1139" s="130"/>
      <c r="X1139" s="130"/>
      <c r="Y1139" s="130"/>
      <c r="Z1139" s="130"/>
      <c r="AA1139" s="130"/>
      <c r="AB1139" s="130"/>
      <c r="AC1139" s="130"/>
      <c r="AD1139" s="130"/>
      <c r="AE1139" s="130"/>
      <c r="AF1139" s="130"/>
      <c r="AG1139" s="130"/>
      <c r="AH1139" s="130"/>
      <c r="AI1139" s="130"/>
      <c r="AJ1139" s="130"/>
      <c r="AK1139" s="130"/>
      <c r="AL1139" s="130"/>
      <c r="AM1139" s="130"/>
      <c r="AN1139" s="130"/>
      <c r="AO1139" s="130"/>
      <c r="AP1139" s="130"/>
      <c r="AQ1139" s="130"/>
      <c r="AR1139" s="130"/>
      <c r="AS1139" s="130"/>
      <c r="AT1139" s="130"/>
      <c r="AU1139" s="130"/>
      <c r="AV1139" s="130"/>
      <c r="AW1139" s="130"/>
      <c r="AX1139" s="130"/>
      <c r="AY1139" s="130"/>
    </row>
    <row r="1140" spans="1:51" s="5" customFormat="1" ht="13.6" customHeight="1" x14ac:dyDescent="0.3">
      <c r="A1140" s="130"/>
      <c r="B1140" s="130"/>
      <c r="C1140" s="130"/>
      <c r="D1140" s="130"/>
      <c r="E1140" s="130"/>
      <c r="F1140" s="130"/>
      <c r="G1140" s="130"/>
      <c r="H1140" s="130"/>
      <c r="I1140" s="130"/>
      <c r="J1140" s="130"/>
      <c r="K1140" s="130"/>
      <c r="L1140" s="130"/>
      <c r="M1140" s="130"/>
      <c r="N1140" s="130"/>
      <c r="O1140" s="130"/>
      <c r="P1140" s="130"/>
      <c r="Q1140" s="130"/>
      <c r="R1140" s="130"/>
      <c r="S1140" s="130"/>
      <c r="T1140" s="130"/>
      <c r="U1140" s="130"/>
      <c r="V1140" s="130"/>
      <c r="W1140" s="130"/>
      <c r="X1140" s="130"/>
      <c r="Y1140" s="130"/>
      <c r="Z1140" s="130"/>
      <c r="AA1140" s="130"/>
      <c r="AB1140" s="130"/>
      <c r="AC1140" s="130"/>
      <c r="AD1140" s="130"/>
      <c r="AE1140" s="130"/>
      <c r="AF1140" s="130"/>
      <c r="AG1140" s="130"/>
      <c r="AH1140" s="130"/>
      <c r="AI1140" s="130"/>
      <c r="AJ1140" s="130"/>
      <c r="AK1140" s="130"/>
      <c r="AL1140" s="130"/>
      <c r="AM1140" s="130"/>
      <c r="AN1140" s="130"/>
      <c r="AO1140" s="130"/>
      <c r="AP1140" s="130"/>
      <c r="AQ1140" s="130"/>
      <c r="AR1140" s="130"/>
      <c r="AS1140" s="130"/>
      <c r="AT1140" s="130"/>
      <c r="AU1140" s="130"/>
      <c r="AV1140" s="130"/>
      <c r="AW1140" s="130"/>
      <c r="AX1140" s="130"/>
      <c r="AY1140" s="130"/>
    </row>
    <row r="1141" spans="1:51" s="5" customFormat="1" ht="13.6" customHeight="1" x14ac:dyDescent="0.3">
      <c r="A1141" s="130"/>
      <c r="B1141" s="130"/>
      <c r="C1141" s="130"/>
      <c r="D1141" s="130"/>
      <c r="E1141" s="130"/>
      <c r="F1141" s="130"/>
      <c r="G1141" s="130"/>
      <c r="H1141" s="130"/>
      <c r="I1141" s="130"/>
      <c r="J1141" s="130"/>
      <c r="K1141" s="130"/>
      <c r="L1141" s="130"/>
      <c r="M1141" s="130"/>
      <c r="N1141" s="130"/>
      <c r="O1141" s="130"/>
      <c r="P1141" s="130"/>
      <c r="Q1141" s="130"/>
      <c r="R1141" s="130"/>
      <c r="S1141" s="130"/>
      <c r="T1141" s="130"/>
      <c r="U1141" s="130"/>
      <c r="V1141" s="130"/>
      <c r="W1141" s="130"/>
      <c r="X1141" s="130"/>
      <c r="Y1141" s="130"/>
      <c r="Z1141" s="130"/>
      <c r="AA1141" s="130"/>
      <c r="AB1141" s="130"/>
      <c r="AC1141" s="130"/>
      <c r="AD1141" s="130"/>
      <c r="AE1141" s="130"/>
      <c r="AF1141" s="130"/>
      <c r="AG1141" s="130"/>
      <c r="AH1141" s="130"/>
      <c r="AI1141" s="130"/>
      <c r="AJ1141" s="130"/>
      <c r="AK1141" s="130"/>
      <c r="AL1141" s="130"/>
      <c r="AM1141" s="130"/>
      <c r="AN1141" s="130"/>
      <c r="AO1141" s="130"/>
      <c r="AP1141" s="130"/>
      <c r="AQ1141" s="130"/>
      <c r="AR1141" s="130"/>
      <c r="AS1141" s="130"/>
      <c r="AT1141" s="130"/>
      <c r="AU1141" s="130"/>
      <c r="AV1141" s="130"/>
      <c r="AW1141" s="130"/>
      <c r="AX1141" s="130"/>
      <c r="AY1141" s="130"/>
    </row>
    <row r="1142" spans="1:51" s="5" customFormat="1" ht="13.6" customHeight="1" x14ac:dyDescent="0.3">
      <c r="A1142" s="130"/>
      <c r="B1142" s="130"/>
      <c r="C1142" s="130"/>
      <c r="D1142" s="130"/>
      <c r="E1142" s="130"/>
      <c r="F1142" s="130"/>
      <c r="G1142" s="130"/>
      <c r="H1142" s="130"/>
      <c r="I1142" s="130"/>
      <c r="J1142" s="130"/>
      <c r="K1142" s="130"/>
      <c r="L1142" s="130"/>
      <c r="M1142" s="130"/>
      <c r="N1142" s="130"/>
      <c r="O1142" s="130"/>
      <c r="P1142" s="130"/>
      <c r="Q1142" s="130"/>
      <c r="R1142" s="130"/>
      <c r="S1142" s="130"/>
      <c r="T1142" s="130"/>
      <c r="U1142" s="130"/>
      <c r="V1142" s="130"/>
      <c r="W1142" s="130"/>
      <c r="X1142" s="130"/>
      <c r="Y1142" s="130"/>
      <c r="Z1142" s="130"/>
      <c r="AA1142" s="130"/>
      <c r="AB1142" s="130"/>
      <c r="AC1142" s="130"/>
      <c r="AD1142" s="130"/>
      <c r="AE1142" s="130"/>
      <c r="AF1142" s="130"/>
      <c r="AG1142" s="130"/>
      <c r="AH1142" s="130"/>
      <c r="AI1142" s="130"/>
      <c r="AJ1142" s="130"/>
      <c r="AK1142" s="130"/>
      <c r="AL1142" s="130"/>
      <c r="AM1142" s="130"/>
      <c r="AN1142" s="130"/>
      <c r="AO1142" s="130"/>
      <c r="AP1142" s="130"/>
      <c r="AQ1142" s="130"/>
      <c r="AR1142" s="130"/>
      <c r="AS1142" s="130"/>
      <c r="AT1142" s="130"/>
      <c r="AU1142" s="130"/>
      <c r="AV1142" s="130"/>
      <c r="AW1142" s="130"/>
      <c r="AX1142" s="130"/>
      <c r="AY1142" s="130"/>
    </row>
    <row r="1143" spans="1:51" s="5" customFormat="1" ht="13.6" customHeight="1" x14ac:dyDescent="0.3">
      <c r="A1143" s="130"/>
      <c r="B1143" s="130"/>
      <c r="C1143" s="130"/>
      <c r="D1143" s="130"/>
      <c r="E1143" s="130"/>
      <c r="F1143" s="130"/>
      <c r="G1143" s="130"/>
      <c r="H1143" s="130"/>
      <c r="I1143" s="130"/>
      <c r="J1143" s="130"/>
      <c r="K1143" s="130"/>
      <c r="L1143" s="130"/>
      <c r="M1143" s="130"/>
      <c r="N1143" s="130"/>
      <c r="O1143" s="130"/>
      <c r="P1143" s="130"/>
      <c r="Q1143" s="130"/>
      <c r="R1143" s="130"/>
      <c r="S1143" s="130"/>
      <c r="T1143" s="130"/>
      <c r="U1143" s="130"/>
      <c r="V1143" s="130"/>
      <c r="W1143" s="130"/>
      <c r="X1143" s="130"/>
      <c r="Y1143" s="130"/>
      <c r="Z1143" s="130"/>
      <c r="AA1143" s="130"/>
      <c r="AB1143" s="130"/>
      <c r="AC1143" s="130"/>
      <c r="AD1143" s="130"/>
      <c r="AE1143" s="130"/>
      <c r="AF1143" s="130"/>
      <c r="AG1143" s="130"/>
      <c r="AH1143" s="130"/>
      <c r="AI1143" s="130"/>
      <c r="AJ1143" s="130"/>
      <c r="AK1143" s="130"/>
      <c r="AL1143" s="130"/>
      <c r="AM1143" s="130"/>
      <c r="AN1143" s="130"/>
      <c r="AO1143" s="130"/>
      <c r="AP1143" s="130"/>
      <c r="AQ1143" s="130"/>
      <c r="AR1143" s="130"/>
      <c r="AS1143" s="130"/>
      <c r="AT1143" s="130"/>
      <c r="AU1143" s="130"/>
      <c r="AV1143" s="130"/>
      <c r="AW1143" s="130"/>
      <c r="AX1143" s="130"/>
      <c r="AY1143" s="130"/>
    </row>
    <row r="1144" spans="1:51" s="5" customFormat="1" ht="13.6" customHeight="1" x14ac:dyDescent="0.3">
      <c r="A1144" s="130"/>
      <c r="B1144" s="130"/>
      <c r="C1144" s="130"/>
      <c r="D1144" s="130"/>
      <c r="E1144" s="130"/>
      <c r="F1144" s="130"/>
      <c r="G1144" s="130"/>
      <c r="H1144" s="130"/>
      <c r="I1144" s="130"/>
      <c r="J1144" s="130"/>
      <c r="K1144" s="130"/>
      <c r="L1144" s="130"/>
      <c r="M1144" s="130"/>
      <c r="N1144" s="130"/>
      <c r="O1144" s="130"/>
      <c r="P1144" s="130"/>
      <c r="Q1144" s="130"/>
      <c r="R1144" s="130"/>
      <c r="S1144" s="130"/>
      <c r="T1144" s="130"/>
      <c r="U1144" s="130"/>
      <c r="V1144" s="130"/>
      <c r="W1144" s="130"/>
      <c r="X1144" s="130"/>
      <c r="Y1144" s="130"/>
      <c r="Z1144" s="130"/>
      <c r="AA1144" s="130"/>
      <c r="AB1144" s="130"/>
      <c r="AC1144" s="130"/>
      <c r="AD1144" s="130"/>
      <c r="AE1144" s="130"/>
      <c r="AF1144" s="130"/>
      <c r="AG1144" s="130"/>
      <c r="AH1144" s="130"/>
      <c r="AI1144" s="130"/>
      <c r="AJ1144" s="130"/>
      <c r="AK1144" s="130"/>
      <c r="AL1144" s="130"/>
      <c r="AM1144" s="130"/>
      <c r="AN1144" s="130"/>
      <c r="AO1144" s="130"/>
      <c r="AP1144" s="130"/>
      <c r="AQ1144" s="130"/>
      <c r="AR1144" s="130"/>
      <c r="AS1144" s="130"/>
      <c r="AT1144" s="130"/>
      <c r="AU1144" s="130"/>
      <c r="AV1144" s="130"/>
      <c r="AW1144" s="130"/>
      <c r="AX1144" s="130"/>
      <c r="AY1144" s="130"/>
    </row>
    <row r="1145" spans="1:51" s="5" customFormat="1" ht="13.6" customHeight="1" x14ac:dyDescent="0.3">
      <c r="A1145" s="130"/>
      <c r="B1145" s="130"/>
      <c r="C1145" s="130"/>
      <c r="D1145" s="130"/>
      <c r="E1145" s="130"/>
      <c r="F1145" s="130"/>
      <c r="G1145" s="130"/>
      <c r="H1145" s="130"/>
      <c r="I1145" s="130"/>
      <c r="J1145" s="130"/>
      <c r="K1145" s="130"/>
      <c r="L1145" s="130"/>
      <c r="M1145" s="130"/>
      <c r="N1145" s="130"/>
      <c r="O1145" s="130"/>
      <c r="P1145" s="130"/>
      <c r="Q1145" s="130"/>
      <c r="R1145" s="130"/>
      <c r="S1145" s="130"/>
      <c r="T1145" s="130"/>
      <c r="U1145" s="130"/>
      <c r="V1145" s="130"/>
      <c r="W1145" s="130"/>
      <c r="X1145" s="130"/>
      <c r="Y1145" s="130"/>
      <c r="Z1145" s="130"/>
      <c r="AA1145" s="130"/>
      <c r="AB1145" s="130"/>
      <c r="AC1145" s="130"/>
      <c r="AD1145" s="130"/>
      <c r="AE1145" s="130"/>
      <c r="AF1145" s="130"/>
      <c r="AG1145" s="130"/>
      <c r="AH1145" s="130"/>
      <c r="AI1145" s="130"/>
      <c r="AJ1145" s="130"/>
      <c r="AK1145" s="130"/>
      <c r="AL1145" s="130"/>
      <c r="AM1145" s="130"/>
      <c r="AN1145" s="130"/>
      <c r="AO1145" s="130"/>
      <c r="AP1145" s="130"/>
      <c r="AQ1145" s="130"/>
      <c r="AR1145" s="130"/>
      <c r="AS1145" s="130"/>
      <c r="AT1145" s="130"/>
      <c r="AU1145" s="130"/>
      <c r="AV1145" s="130"/>
      <c r="AW1145" s="130"/>
      <c r="AX1145" s="130"/>
      <c r="AY1145" s="130"/>
    </row>
    <row r="1146" spans="1:51" s="5" customFormat="1" ht="13.6" customHeight="1" x14ac:dyDescent="0.3">
      <c r="A1146" s="130"/>
      <c r="B1146" s="130"/>
      <c r="C1146" s="130"/>
      <c r="D1146" s="130"/>
      <c r="E1146" s="130"/>
      <c r="F1146" s="130"/>
      <c r="G1146" s="130"/>
      <c r="H1146" s="130"/>
      <c r="I1146" s="130"/>
      <c r="J1146" s="130"/>
      <c r="K1146" s="130"/>
      <c r="L1146" s="130"/>
      <c r="M1146" s="130"/>
      <c r="N1146" s="130"/>
      <c r="O1146" s="130"/>
      <c r="P1146" s="130"/>
      <c r="Q1146" s="130"/>
      <c r="R1146" s="130"/>
      <c r="S1146" s="130"/>
      <c r="T1146" s="130"/>
      <c r="U1146" s="130"/>
      <c r="V1146" s="130"/>
      <c r="W1146" s="130"/>
      <c r="X1146" s="130"/>
      <c r="Y1146" s="130"/>
      <c r="Z1146" s="130"/>
      <c r="AA1146" s="130"/>
      <c r="AB1146" s="130"/>
      <c r="AC1146" s="130"/>
      <c r="AD1146" s="130"/>
      <c r="AE1146" s="130"/>
      <c r="AF1146" s="130"/>
      <c r="AG1146" s="130"/>
      <c r="AH1146" s="130"/>
      <c r="AI1146" s="130"/>
      <c r="AJ1146" s="130"/>
      <c r="AK1146" s="130"/>
      <c r="AL1146" s="130"/>
      <c r="AM1146" s="130"/>
      <c r="AN1146" s="130"/>
      <c r="AO1146" s="130"/>
      <c r="AP1146" s="130"/>
      <c r="AQ1146" s="130"/>
      <c r="AR1146" s="130"/>
      <c r="AS1146" s="130"/>
      <c r="AT1146" s="130"/>
      <c r="AU1146" s="130"/>
      <c r="AV1146" s="130"/>
      <c r="AW1146" s="130"/>
      <c r="AX1146" s="130"/>
      <c r="AY1146" s="130"/>
    </row>
    <row r="1147" spans="1:51" s="5" customFormat="1" ht="13.6" customHeight="1" x14ac:dyDescent="0.3">
      <c r="A1147" s="130"/>
      <c r="B1147" s="130"/>
      <c r="C1147" s="130"/>
      <c r="D1147" s="130"/>
      <c r="E1147" s="130"/>
      <c r="F1147" s="130"/>
      <c r="G1147" s="130"/>
      <c r="H1147" s="130"/>
      <c r="I1147" s="130"/>
      <c r="J1147" s="130"/>
      <c r="K1147" s="130"/>
      <c r="L1147" s="130"/>
      <c r="M1147" s="130"/>
      <c r="N1147" s="130"/>
      <c r="O1147" s="130"/>
      <c r="P1147" s="130"/>
      <c r="Q1147" s="130"/>
      <c r="R1147" s="130"/>
      <c r="S1147" s="130"/>
      <c r="T1147" s="130"/>
      <c r="U1147" s="130"/>
      <c r="V1147" s="130"/>
      <c r="W1147" s="130"/>
      <c r="X1147" s="130"/>
      <c r="Y1147" s="130"/>
      <c r="Z1147" s="130"/>
      <c r="AA1147" s="130"/>
      <c r="AB1147" s="130"/>
      <c r="AC1147" s="130"/>
      <c r="AD1147" s="130"/>
      <c r="AE1147" s="130"/>
      <c r="AF1147" s="130"/>
      <c r="AG1147" s="130"/>
      <c r="AH1147" s="130"/>
      <c r="AI1147" s="130"/>
      <c r="AJ1147" s="130"/>
      <c r="AK1147" s="130"/>
      <c r="AL1147" s="130"/>
      <c r="AM1147" s="130"/>
      <c r="AN1147" s="130"/>
      <c r="AO1147" s="130"/>
      <c r="AP1147" s="130"/>
      <c r="AQ1147" s="130"/>
      <c r="AR1147" s="130"/>
      <c r="AS1147" s="130"/>
      <c r="AT1147" s="130"/>
      <c r="AU1147" s="130"/>
      <c r="AV1147" s="130"/>
      <c r="AW1147" s="130"/>
      <c r="AX1147" s="130"/>
      <c r="AY1147" s="130"/>
    </row>
    <row r="1148" spans="1:51" s="5" customFormat="1" ht="13.6" customHeight="1" x14ac:dyDescent="0.3">
      <c r="A1148" s="130"/>
      <c r="B1148" s="130"/>
      <c r="C1148" s="130"/>
      <c r="D1148" s="130"/>
      <c r="E1148" s="130"/>
      <c r="F1148" s="130"/>
      <c r="G1148" s="130"/>
      <c r="H1148" s="130"/>
      <c r="I1148" s="130"/>
      <c r="J1148" s="130"/>
      <c r="K1148" s="130"/>
      <c r="L1148" s="130"/>
      <c r="M1148" s="130"/>
      <c r="N1148" s="130"/>
      <c r="O1148" s="130"/>
      <c r="P1148" s="130"/>
      <c r="Q1148" s="130"/>
      <c r="R1148" s="130"/>
      <c r="S1148" s="130"/>
      <c r="T1148" s="130"/>
      <c r="U1148" s="130"/>
      <c r="V1148" s="130"/>
      <c r="W1148" s="130"/>
      <c r="X1148" s="130"/>
      <c r="Y1148" s="130"/>
      <c r="Z1148" s="130"/>
      <c r="AA1148" s="130"/>
      <c r="AB1148" s="130"/>
      <c r="AC1148" s="130"/>
      <c r="AD1148" s="130"/>
      <c r="AE1148" s="130"/>
      <c r="AF1148" s="130"/>
      <c r="AG1148" s="130"/>
      <c r="AH1148" s="130"/>
      <c r="AI1148" s="130"/>
      <c r="AJ1148" s="130"/>
      <c r="AK1148" s="130"/>
      <c r="AL1148" s="130"/>
      <c r="AM1148" s="130"/>
      <c r="AN1148" s="130"/>
      <c r="AO1148" s="130"/>
      <c r="AP1148" s="130"/>
      <c r="AQ1148" s="130"/>
      <c r="AR1148" s="130"/>
      <c r="AS1148" s="130"/>
      <c r="AT1148" s="130"/>
      <c r="AU1148" s="130"/>
      <c r="AV1148" s="130"/>
      <c r="AW1148" s="130"/>
      <c r="AX1148" s="130"/>
      <c r="AY1148" s="130"/>
    </row>
    <row r="1149" spans="1:51" s="5" customFormat="1" ht="13.6" customHeight="1" x14ac:dyDescent="0.3">
      <c r="A1149" s="130"/>
      <c r="B1149" s="130"/>
      <c r="C1149" s="130"/>
      <c r="D1149" s="130"/>
      <c r="E1149" s="130"/>
      <c r="F1149" s="130"/>
      <c r="G1149" s="130"/>
      <c r="H1149" s="130"/>
      <c r="I1149" s="130"/>
      <c r="J1149" s="130"/>
      <c r="K1149" s="130"/>
      <c r="L1149" s="130"/>
      <c r="M1149" s="130"/>
      <c r="N1149" s="130"/>
      <c r="O1149" s="130"/>
      <c r="P1149" s="130"/>
      <c r="Q1149" s="130"/>
      <c r="R1149" s="130"/>
      <c r="S1149" s="130"/>
      <c r="T1149" s="130"/>
      <c r="U1149" s="130"/>
      <c r="V1149" s="130"/>
      <c r="W1149" s="130"/>
      <c r="X1149" s="130"/>
      <c r="Y1149" s="130"/>
      <c r="Z1149" s="130"/>
      <c r="AA1149" s="130"/>
      <c r="AB1149" s="130"/>
      <c r="AC1149" s="130"/>
      <c r="AD1149" s="130"/>
      <c r="AE1149" s="130"/>
      <c r="AF1149" s="130"/>
      <c r="AG1149" s="130"/>
      <c r="AH1149" s="130"/>
      <c r="AI1149" s="130"/>
      <c r="AJ1149" s="130"/>
      <c r="AK1149" s="130"/>
      <c r="AL1149" s="130"/>
      <c r="AM1149" s="130"/>
      <c r="AN1149" s="130"/>
      <c r="AO1149" s="130"/>
      <c r="AP1149" s="130"/>
      <c r="AQ1149" s="130"/>
      <c r="AR1149" s="130"/>
      <c r="AS1149" s="130"/>
      <c r="AT1149" s="130"/>
      <c r="AU1149" s="130"/>
      <c r="AV1149" s="130"/>
      <c r="AW1149" s="130"/>
      <c r="AX1149" s="130"/>
      <c r="AY1149" s="130"/>
    </row>
    <row r="1150" spans="1:51" s="5" customFormat="1" ht="13.6" customHeight="1" x14ac:dyDescent="0.3">
      <c r="A1150" s="130"/>
      <c r="B1150" s="130"/>
      <c r="C1150" s="130"/>
      <c r="D1150" s="130"/>
      <c r="E1150" s="130"/>
      <c r="F1150" s="130"/>
      <c r="G1150" s="130"/>
      <c r="H1150" s="130"/>
      <c r="I1150" s="130"/>
      <c r="J1150" s="130"/>
      <c r="K1150" s="130"/>
      <c r="L1150" s="130"/>
      <c r="M1150" s="130"/>
      <c r="N1150" s="130"/>
      <c r="O1150" s="130"/>
      <c r="P1150" s="130"/>
      <c r="Q1150" s="130"/>
      <c r="R1150" s="130"/>
      <c r="S1150" s="130"/>
      <c r="T1150" s="130"/>
      <c r="U1150" s="130"/>
      <c r="V1150" s="130"/>
      <c r="W1150" s="130"/>
      <c r="X1150" s="130"/>
      <c r="Y1150" s="130"/>
      <c r="Z1150" s="130"/>
      <c r="AA1150" s="130"/>
      <c r="AB1150" s="130"/>
      <c r="AC1150" s="130"/>
      <c r="AD1150" s="130"/>
      <c r="AE1150" s="130"/>
      <c r="AF1150" s="130"/>
      <c r="AG1150" s="130"/>
      <c r="AH1150" s="130"/>
      <c r="AI1150" s="130"/>
      <c r="AJ1150" s="130"/>
      <c r="AK1150" s="130"/>
      <c r="AL1150" s="130"/>
      <c r="AM1150" s="130"/>
      <c r="AN1150" s="130"/>
      <c r="AO1150" s="130"/>
      <c r="AP1150" s="130"/>
      <c r="AQ1150" s="130"/>
      <c r="AR1150" s="130"/>
      <c r="AS1150" s="130"/>
      <c r="AT1150" s="130"/>
      <c r="AU1150" s="130"/>
      <c r="AV1150" s="130"/>
      <c r="AW1150" s="130"/>
      <c r="AX1150" s="130"/>
      <c r="AY1150" s="130"/>
    </row>
    <row r="1151" spans="1:51" s="5" customFormat="1" ht="13.6" customHeight="1" x14ac:dyDescent="0.3">
      <c r="A1151" s="130"/>
      <c r="B1151" s="130"/>
      <c r="C1151" s="130"/>
      <c r="D1151" s="130"/>
      <c r="E1151" s="130"/>
      <c r="F1151" s="130"/>
      <c r="G1151" s="130"/>
      <c r="H1151" s="130"/>
      <c r="I1151" s="130"/>
      <c r="J1151" s="130"/>
      <c r="K1151" s="130"/>
      <c r="L1151" s="130"/>
      <c r="M1151" s="130"/>
      <c r="N1151" s="130"/>
      <c r="O1151" s="130"/>
      <c r="P1151" s="130"/>
      <c r="Q1151" s="130"/>
      <c r="R1151" s="130"/>
      <c r="S1151" s="130"/>
      <c r="T1151" s="130"/>
      <c r="U1151" s="130"/>
      <c r="V1151" s="130"/>
      <c r="W1151" s="130"/>
      <c r="X1151" s="130"/>
      <c r="Y1151" s="130"/>
      <c r="Z1151" s="130"/>
      <c r="AA1151" s="130"/>
      <c r="AB1151" s="130"/>
      <c r="AC1151" s="130"/>
      <c r="AD1151" s="130"/>
      <c r="AE1151" s="130"/>
      <c r="AF1151" s="130"/>
      <c r="AG1151" s="130"/>
      <c r="AH1151" s="130"/>
      <c r="AI1151" s="130"/>
      <c r="AJ1151" s="130"/>
      <c r="AK1151" s="130"/>
      <c r="AL1151" s="130"/>
      <c r="AM1151" s="130"/>
      <c r="AN1151" s="130"/>
      <c r="AO1151" s="130"/>
      <c r="AP1151" s="130"/>
      <c r="AQ1151" s="130"/>
      <c r="AR1151" s="130"/>
      <c r="AS1151" s="130"/>
      <c r="AT1151" s="130"/>
      <c r="AU1151" s="130"/>
      <c r="AV1151" s="130"/>
      <c r="AW1151" s="130"/>
      <c r="AX1151" s="130"/>
      <c r="AY1151" s="130"/>
    </row>
    <row r="1152" spans="1:51" s="5" customFormat="1" ht="13.6" customHeight="1" x14ac:dyDescent="0.3">
      <c r="A1152" s="130"/>
      <c r="B1152" s="130"/>
      <c r="C1152" s="130"/>
      <c r="D1152" s="130"/>
      <c r="E1152" s="130"/>
      <c r="F1152" s="130"/>
      <c r="G1152" s="130"/>
      <c r="H1152" s="130"/>
      <c r="I1152" s="130"/>
      <c r="J1152" s="130"/>
      <c r="K1152" s="130"/>
      <c r="L1152" s="130"/>
      <c r="M1152" s="130"/>
      <c r="N1152" s="130"/>
      <c r="O1152" s="130"/>
      <c r="P1152" s="130"/>
      <c r="Q1152" s="130"/>
      <c r="R1152" s="130"/>
      <c r="S1152" s="130"/>
      <c r="T1152" s="130"/>
      <c r="U1152" s="130"/>
      <c r="V1152" s="130"/>
      <c r="W1152" s="130"/>
      <c r="X1152" s="130"/>
      <c r="Y1152" s="130"/>
      <c r="Z1152" s="130"/>
      <c r="AA1152" s="130"/>
      <c r="AB1152" s="130"/>
      <c r="AC1152" s="130"/>
      <c r="AD1152" s="130"/>
      <c r="AE1152" s="130"/>
      <c r="AF1152" s="130"/>
      <c r="AG1152" s="130"/>
      <c r="AH1152" s="130"/>
      <c r="AI1152" s="130"/>
      <c r="AJ1152" s="130"/>
      <c r="AK1152" s="130"/>
      <c r="AL1152" s="130"/>
      <c r="AM1152" s="130"/>
      <c r="AN1152" s="130"/>
      <c r="AO1152" s="130"/>
      <c r="AP1152" s="130"/>
      <c r="AQ1152" s="130"/>
      <c r="AR1152" s="130"/>
      <c r="AS1152" s="130"/>
      <c r="AT1152" s="130"/>
      <c r="AU1152" s="130"/>
      <c r="AV1152" s="130"/>
      <c r="AW1152" s="130"/>
      <c r="AX1152" s="130"/>
      <c r="AY1152" s="130"/>
    </row>
    <row r="1153" spans="1:51" s="5" customFormat="1" ht="13.6" customHeight="1" x14ac:dyDescent="0.3">
      <c r="A1153" s="130"/>
      <c r="B1153" s="130"/>
      <c r="C1153" s="130"/>
      <c r="D1153" s="130"/>
      <c r="E1153" s="130"/>
      <c r="F1153" s="130"/>
      <c r="G1153" s="130"/>
      <c r="H1153" s="130"/>
      <c r="I1153" s="130"/>
      <c r="J1153" s="130"/>
      <c r="K1153" s="130"/>
      <c r="L1153" s="130"/>
      <c r="M1153" s="130"/>
      <c r="N1153" s="130"/>
      <c r="O1153" s="130"/>
      <c r="P1153" s="130"/>
      <c r="Q1153" s="130"/>
      <c r="R1153" s="130"/>
      <c r="S1153" s="130"/>
      <c r="T1153" s="130"/>
      <c r="U1153" s="130"/>
      <c r="V1153" s="130"/>
      <c r="W1153" s="130"/>
      <c r="X1153" s="130"/>
      <c r="Y1153" s="130"/>
      <c r="Z1153" s="130"/>
      <c r="AA1153" s="130"/>
      <c r="AB1153" s="130"/>
      <c r="AC1153" s="130"/>
      <c r="AD1153" s="130"/>
      <c r="AE1153" s="130"/>
      <c r="AF1153" s="130"/>
      <c r="AG1153" s="130"/>
      <c r="AH1153" s="130"/>
      <c r="AI1153" s="130"/>
      <c r="AJ1153" s="130"/>
      <c r="AK1153" s="130"/>
      <c r="AL1153" s="130"/>
      <c r="AM1153" s="130"/>
      <c r="AN1153" s="130"/>
      <c r="AO1153" s="130"/>
      <c r="AP1153" s="130"/>
      <c r="AQ1153" s="130"/>
      <c r="AR1153" s="130"/>
      <c r="AS1153" s="130"/>
      <c r="AT1153" s="130"/>
      <c r="AU1153" s="130"/>
      <c r="AV1153" s="130"/>
      <c r="AW1153" s="130"/>
      <c r="AX1153" s="130"/>
      <c r="AY1153" s="130"/>
    </row>
    <row r="1154" spans="1:51" s="5" customFormat="1" ht="13.6" customHeight="1" x14ac:dyDescent="0.3">
      <c r="A1154" s="130"/>
      <c r="B1154" s="130"/>
      <c r="C1154" s="130"/>
      <c r="D1154" s="130"/>
      <c r="E1154" s="130"/>
      <c r="F1154" s="130"/>
      <c r="G1154" s="130"/>
      <c r="H1154" s="130"/>
      <c r="I1154" s="130"/>
      <c r="J1154" s="130"/>
      <c r="K1154" s="130"/>
      <c r="L1154" s="130"/>
      <c r="M1154" s="130"/>
      <c r="N1154" s="130"/>
      <c r="O1154" s="130"/>
      <c r="P1154" s="130"/>
      <c r="Q1154" s="130"/>
      <c r="R1154" s="130"/>
      <c r="S1154" s="130"/>
      <c r="T1154" s="130"/>
      <c r="U1154" s="130"/>
      <c r="V1154" s="130"/>
      <c r="W1154" s="130"/>
      <c r="X1154" s="130"/>
      <c r="Y1154" s="130"/>
      <c r="Z1154" s="130"/>
      <c r="AA1154" s="130"/>
      <c r="AB1154" s="130"/>
      <c r="AC1154" s="130"/>
      <c r="AD1154" s="130"/>
      <c r="AE1154" s="130"/>
      <c r="AF1154" s="130"/>
      <c r="AG1154" s="130"/>
      <c r="AH1154" s="130"/>
      <c r="AI1154" s="130"/>
      <c r="AJ1154" s="130"/>
      <c r="AK1154" s="130"/>
      <c r="AL1154" s="130"/>
      <c r="AM1154" s="130"/>
      <c r="AN1154" s="130"/>
      <c r="AO1154" s="130"/>
      <c r="AP1154" s="130"/>
      <c r="AQ1154" s="130"/>
      <c r="AR1154" s="130"/>
      <c r="AS1154" s="130"/>
      <c r="AT1154" s="130"/>
      <c r="AU1154" s="130"/>
      <c r="AV1154" s="130"/>
      <c r="AW1154" s="130"/>
      <c r="AX1154" s="130"/>
      <c r="AY1154" s="130"/>
    </row>
    <row r="1155" spans="1:51" s="5" customFormat="1" ht="13.6" customHeight="1" x14ac:dyDescent="0.3">
      <c r="A1155" s="130"/>
      <c r="B1155" s="130"/>
      <c r="C1155" s="130"/>
      <c r="D1155" s="130"/>
      <c r="E1155" s="130"/>
      <c r="F1155" s="130"/>
      <c r="G1155" s="130"/>
      <c r="H1155" s="130"/>
      <c r="I1155" s="130"/>
      <c r="J1155" s="130"/>
      <c r="K1155" s="130"/>
      <c r="L1155" s="130"/>
      <c r="M1155" s="130"/>
      <c r="N1155" s="130"/>
      <c r="O1155" s="130"/>
      <c r="P1155" s="130"/>
      <c r="Q1155" s="130"/>
      <c r="R1155" s="130"/>
      <c r="S1155" s="130"/>
      <c r="T1155" s="130"/>
      <c r="U1155" s="130"/>
      <c r="V1155" s="130"/>
      <c r="W1155" s="130"/>
      <c r="X1155" s="130"/>
      <c r="Y1155" s="130"/>
      <c r="Z1155" s="130"/>
      <c r="AA1155" s="130"/>
      <c r="AB1155" s="130"/>
      <c r="AC1155" s="130"/>
      <c r="AD1155" s="130"/>
      <c r="AE1155" s="130"/>
      <c r="AF1155" s="130"/>
      <c r="AG1155" s="130"/>
      <c r="AH1155" s="130"/>
      <c r="AI1155" s="130"/>
      <c r="AJ1155" s="130"/>
      <c r="AK1155" s="130"/>
      <c r="AL1155" s="130"/>
      <c r="AM1155" s="130"/>
      <c r="AN1155" s="130"/>
      <c r="AO1155" s="130"/>
      <c r="AP1155" s="130"/>
      <c r="AQ1155" s="130"/>
      <c r="AR1155" s="130"/>
      <c r="AS1155" s="130"/>
      <c r="AT1155" s="130"/>
      <c r="AU1155" s="130"/>
      <c r="AV1155" s="130"/>
      <c r="AW1155" s="130"/>
      <c r="AX1155" s="130"/>
      <c r="AY1155" s="130"/>
    </row>
    <row r="1156" spans="1:51" s="5" customFormat="1" ht="13.6" customHeight="1" x14ac:dyDescent="0.3">
      <c r="A1156" s="130"/>
      <c r="B1156" s="130"/>
      <c r="C1156" s="130"/>
      <c r="D1156" s="130"/>
      <c r="E1156" s="130"/>
      <c r="F1156" s="130"/>
      <c r="G1156" s="130"/>
      <c r="H1156" s="130"/>
      <c r="I1156" s="130"/>
      <c r="J1156" s="130"/>
      <c r="K1156" s="130"/>
      <c r="L1156" s="130"/>
      <c r="M1156" s="130"/>
      <c r="N1156" s="130"/>
      <c r="O1156" s="130"/>
      <c r="P1156" s="130"/>
      <c r="Q1156" s="130"/>
      <c r="R1156" s="130"/>
      <c r="S1156" s="130"/>
      <c r="T1156" s="130"/>
      <c r="U1156" s="130"/>
      <c r="V1156" s="130"/>
      <c r="W1156" s="130"/>
      <c r="X1156" s="130"/>
      <c r="Y1156" s="130"/>
      <c r="Z1156" s="130"/>
      <c r="AA1156" s="130"/>
      <c r="AB1156" s="130"/>
      <c r="AC1156" s="130"/>
      <c r="AD1156" s="130"/>
      <c r="AE1156" s="130"/>
      <c r="AF1156" s="130"/>
      <c r="AG1156" s="130"/>
      <c r="AH1156" s="130"/>
      <c r="AI1156" s="130"/>
      <c r="AJ1156" s="130"/>
      <c r="AK1156" s="130"/>
      <c r="AL1156" s="130"/>
      <c r="AM1156" s="130"/>
      <c r="AN1156" s="130"/>
      <c r="AO1156" s="130"/>
      <c r="AP1156" s="130"/>
      <c r="AQ1156" s="130"/>
      <c r="AR1156" s="130"/>
      <c r="AS1156" s="130"/>
      <c r="AT1156" s="130"/>
      <c r="AU1156" s="130"/>
      <c r="AV1156" s="130"/>
      <c r="AW1156" s="130"/>
      <c r="AX1156" s="130"/>
      <c r="AY1156" s="130"/>
    </row>
    <row r="1157" spans="1:51" s="5" customFormat="1" ht="13.6" customHeight="1" x14ac:dyDescent="0.3">
      <c r="A1157" s="130"/>
      <c r="B1157" s="130"/>
      <c r="C1157" s="130"/>
      <c r="D1157" s="130"/>
      <c r="E1157" s="130"/>
      <c r="F1157" s="130"/>
      <c r="G1157" s="130"/>
      <c r="H1157" s="130"/>
      <c r="I1157" s="130"/>
      <c r="J1157" s="130"/>
      <c r="K1157" s="130"/>
      <c r="L1157" s="130"/>
      <c r="M1157" s="130"/>
      <c r="N1157" s="130"/>
      <c r="O1157" s="130"/>
      <c r="P1157" s="130"/>
      <c r="Q1157" s="130"/>
      <c r="R1157" s="130"/>
      <c r="S1157" s="130"/>
      <c r="T1157" s="130"/>
      <c r="U1157" s="130"/>
      <c r="V1157" s="130"/>
      <c r="W1157" s="130"/>
      <c r="X1157" s="130"/>
      <c r="Y1157" s="130"/>
      <c r="Z1157" s="130"/>
      <c r="AA1157" s="130"/>
      <c r="AB1157" s="130"/>
      <c r="AC1157" s="130"/>
      <c r="AD1157" s="130"/>
      <c r="AE1157" s="130"/>
      <c r="AF1157" s="130"/>
      <c r="AG1157" s="130"/>
      <c r="AH1157" s="130"/>
      <c r="AI1157" s="130"/>
      <c r="AJ1157" s="130"/>
      <c r="AK1157" s="130"/>
      <c r="AL1157" s="130"/>
      <c r="AM1157" s="130"/>
      <c r="AN1157" s="130"/>
      <c r="AO1157" s="130"/>
      <c r="AP1157" s="130"/>
      <c r="AQ1157" s="130"/>
      <c r="AR1157" s="130"/>
      <c r="AS1157" s="130"/>
      <c r="AT1157" s="130"/>
      <c r="AU1157" s="130"/>
      <c r="AV1157" s="130"/>
      <c r="AW1157" s="130"/>
      <c r="AX1157" s="130"/>
      <c r="AY1157" s="130"/>
    </row>
    <row r="1158" spans="1:51" s="5" customFormat="1" ht="13.6" customHeight="1" x14ac:dyDescent="0.3">
      <c r="A1158" s="130"/>
      <c r="B1158" s="130"/>
      <c r="C1158" s="130"/>
      <c r="D1158" s="130"/>
      <c r="E1158" s="130"/>
      <c r="F1158" s="130"/>
      <c r="G1158" s="130"/>
      <c r="H1158" s="130"/>
      <c r="I1158" s="130"/>
      <c r="J1158" s="130"/>
      <c r="K1158" s="130"/>
      <c r="L1158" s="130"/>
      <c r="M1158" s="130"/>
      <c r="N1158" s="130"/>
      <c r="O1158" s="130"/>
      <c r="P1158" s="130"/>
      <c r="Q1158" s="130"/>
      <c r="R1158" s="130"/>
      <c r="S1158" s="130"/>
      <c r="T1158" s="130"/>
      <c r="U1158" s="130"/>
      <c r="V1158" s="130"/>
      <c r="W1158" s="130"/>
      <c r="X1158" s="130"/>
      <c r="Y1158" s="130"/>
      <c r="Z1158" s="130"/>
      <c r="AA1158" s="130"/>
      <c r="AB1158" s="130"/>
      <c r="AC1158" s="130"/>
      <c r="AD1158" s="130"/>
      <c r="AE1158" s="130"/>
      <c r="AF1158" s="130"/>
      <c r="AG1158" s="130"/>
      <c r="AH1158" s="130"/>
      <c r="AI1158" s="130"/>
      <c r="AJ1158" s="130"/>
      <c r="AK1158" s="130"/>
      <c r="AL1158" s="130"/>
      <c r="AM1158" s="130"/>
      <c r="AN1158" s="130"/>
      <c r="AO1158" s="130"/>
      <c r="AP1158" s="130"/>
      <c r="AQ1158" s="130"/>
      <c r="AR1158" s="130"/>
      <c r="AS1158" s="130"/>
      <c r="AT1158" s="130"/>
      <c r="AU1158" s="130"/>
      <c r="AV1158" s="130"/>
      <c r="AW1158" s="130"/>
      <c r="AX1158" s="130"/>
      <c r="AY1158" s="130"/>
    </row>
    <row r="1159" spans="1:51" s="5" customFormat="1" ht="13.6" customHeight="1" x14ac:dyDescent="0.3">
      <c r="A1159" s="130"/>
      <c r="B1159" s="130"/>
      <c r="C1159" s="130"/>
      <c r="D1159" s="130"/>
      <c r="E1159" s="130"/>
      <c r="F1159" s="130"/>
      <c r="G1159" s="130"/>
      <c r="H1159" s="130"/>
      <c r="I1159" s="130"/>
      <c r="J1159" s="130"/>
      <c r="K1159" s="130"/>
      <c r="L1159" s="130"/>
      <c r="M1159" s="130"/>
      <c r="N1159" s="130"/>
      <c r="O1159" s="130"/>
      <c r="P1159" s="130"/>
      <c r="Q1159" s="130"/>
      <c r="R1159" s="130"/>
      <c r="S1159" s="130"/>
      <c r="T1159" s="130"/>
      <c r="U1159" s="130"/>
      <c r="V1159" s="130"/>
      <c r="W1159" s="130"/>
      <c r="X1159" s="130"/>
      <c r="Y1159" s="130"/>
      <c r="Z1159" s="130"/>
      <c r="AA1159" s="130"/>
      <c r="AB1159" s="130"/>
      <c r="AC1159" s="130"/>
      <c r="AD1159" s="130"/>
      <c r="AE1159" s="130"/>
      <c r="AF1159" s="130"/>
      <c r="AG1159" s="130"/>
      <c r="AH1159" s="130"/>
      <c r="AI1159" s="130"/>
      <c r="AJ1159" s="130"/>
      <c r="AK1159" s="130"/>
      <c r="AL1159" s="130"/>
      <c r="AM1159" s="130"/>
      <c r="AN1159" s="130"/>
      <c r="AO1159" s="130"/>
      <c r="AP1159" s="130"/>
      <c r="AQ1159" s="130"/>
      <c r="AR1159" s="130"/>
      <c r="AS1159" s="130"/>
      <c r="AT1159" s="130"/>
      <c r="AU1159" s="130"/>
      <c r="AV1159" s="130"/>
      <c r="AW1159" s="130"/>
      <c r="AX1159" s="130"/>
      <c r="AY1159" s="130"/>
    </row>
    <row r="1160" spans="1:51" s="5" customFormat="1" ht="13.6" customHeight="1" x14ac:dyDescent="0.3">
      <c r="A1160" s="130"/>
      <c r="B1160" s="130"/>
      <c r="C1160" s="130"/>
      <c r="D1160" s="130"/>
      <c r="E1160" s="130"/>
      <c r="F1160" s="130"/>
      <c r="G1160" s="130"/>
      <c r="H1160" s="130"/>
      <c r="I1160" s="130"/>
      <c r="J1160" s="130"/>
      <c r="K1160" s="130"/>
      <c r="L1160" s="130"/>
      <c r="M1160" s="130"/>
      <c r="N1160" s="130"/>
      <c r="O1160" s="130"/>
      <c r="P1160" s="130"/>
      <c r="Q1160" s="130"/>
      <c r="R1160" s="130"/>
      <c r="S1160" s="130"/>
      <c r="T1160" s="130"/>
      <c r="U1160" s="130"/>
      <c r="V1160" s="130"/>
      <c r="W1160" s="130"/>
      <c r="X1160" s="130"/>
      <c r="Y1160" s="130"/>
      <c r="Z1160" s="130"/>
      <c r="AA1160" s="130"/>
      <c r="AB1160" s="130"/>
      <c r="AC1160" s="130"/>
      <c r="AD1160" s="130"/>
      <c r="AE1160" s="130"/>
      <c r="AF1160" s="130"/>
      <c r="AG1160" s="130"/>
      <c r="AH1160" s="130"/>
      <c r="AI1160" s="130"/>
      <c r="AJ1160" s="130"/>
      <c r="AK1160" s="130"/>
      <c r="AL1160" s="130"/>
      <c r="AM1160" s="130"/>
      <c r="AN1160" s="130"/>
      <c r="AO1160" s="130"/>
      <c r="AP1160" s="130"/>
      <c r="AQ1160" s="130"/>
      <c r="AR1160" s="130"/>
      <c r="AS1160" s="130"/>
      <c r="AT1160" s="130"/>
      <c r="AU1160" s="130"/>
      <c r="AV1160" s="130"/>
      <c r="AW1160" s="130"/>
      <c r="AX1160" s="130"/>
      <c r="AY1160" s="130"/>
    </row>
    <row r="1161" spans="1:51" s="5" customFormat="1" ht="13.6" customHeight="1" x14ac:dyDescent="0.3">
      <c r="A1161" s="130"/>
      <c r="B1161" s="130"/>
      <c r="C1161" s="130"/>
      <c r="D1161" s="130"/>
      <c r="E1161" s="130"/>
      <c r="F1161" s="130"/>
      <c r="G1161" s="130"/>
      <c r="H1161" s="130"/>
      <c r="I1161" s="130"/>
      <c r="J1161" s="130"/>
      <c r="K1161" s="130"/>
      <c r="L1161" s="130"/>
      <c r="M1161" s="130"/>
      <c r="N1161" s="130"/>
      <c r="O1161" s="130"/>
      <c r="P1161" s="130"/>
      <c r="Q1161" s="130"/>
      <c r="R1161" s="130"/>
      <c r="S1161" s="130"/>
      <c r="T1161" s="130"/>
      <c r="U1161" s="130"/>
      <c r="V1161" s="130"/>
      <c r="W1161" s="130"/>
      <c r="X1161" s="130"/>
      <c r="Y1161" s="130"/>
      <c r="Z1161" s="130"/>
      <c r="AA1161" s="130"/>
      <c r="AB1161" s="130"/>
      <c r="AC1161" s="130"/>
      <c r="AD1161" s="130"/>
      <c r="AE1161" s="130"/>
      <c r="AF1161" s="130"/>
      <c r="AG1161" s="130"/>
      <c r="AH1161" s="130"/>
      <c r="AI1161" s="130"/>
      <c r="AJ1161" s="130"/>
      <c r="AK1161" s="130"/>
      <c r="AL1161" s="130"/>
      <c r="AM1161" s="130"/>
      <c r="AN1161" s="130"/>
      <c r="AO1161" s="130"/>
      <c r="AP1161" s="130"/>
      <c r="AQ1161" s="130"/>
      <c r="AR1161" s="130"/>
      <c r="AS1161" s="130"/>
      <c r="AT1161" s="130"/>
      <c r="AU1161" s="130"/>
      <c r="AV1161" s="130"/>
      <c r="AW1161" s="130"/>
      <c r="AX1161" s="130"/>
      <c r="AY1161" s="130"/>
    </row>
    <row r="1162" spans="1:51" s="5" customFormat="1" ht="13.6" customHeight="1" x14ac:dyDescent="0.3">
      <c r="A1162" s="130"/>
      <c r="B1162" s="130"/>
      <c r="C1162" s="130"/>
      <c r="D1162" s="130"/>
      <c r="E1162" s="130"/>
      <c r="F1162" s="130"/>
      <c r="G1162" s="130"/>
      <c r="H1162" s="130"/>
      <c r="I1162" s="130"/>
      <c r="J1162" s="130"/>
      <c r="K1162" s="130"/>
      <c r="L1162" s="130"/>
      <c r="M1162" s="130"/>
      <c r="N1162" s="130"/>
      <c r="O1162" s="130"/>
      <c r="P1162" s="130"/>
      <c r="Q1162" s="130"/>
      <c r="R1162" s="130"/>
      <c r="S1162" s="130"/>
      <c r="T1162" s="130"/>
      <c r="U1162" s="130"/>
      <c r="V1162" s="130"/>
      <c r="W1162" s="130"/>
      <c r="X1162" s="130"/>
      <c r="Y1162" s="130"/>
      <c r="Z1162" s="130"/>
      <c r="AA1162" s="130"/>
      <c r="AB1162" s="130"/>
      <c r="AC1162" s="130"/>
      <c r="AD1162" s="130"/>
      <c r="AE1162" s="130"/>
      <c r="AF1162" s="130"/>
      <c r="AG1162" s="130"/>
      <c r="AH1162" s="130"/>
      <c r="AI1162" s="130"/>
      <c r="AJ1162" s="130"/>
      <c r="AK1162" s="130"/>
      <c r="AL1162" s="130"/>
      <c r="AM1162" s="130"/>
      <c r="AN1162" s="130"/>
      <c r="AO1162" s="130"/>
      <c r="AP1162" s="130"/>
      <c r="AQ1162" s="130"/>
      <c r="AR1162" s="130"/>
      <c r="AS1162" s="130"/>
      <c r="AT1162" s="130"/>
      <c r="AU1162" s="130"/>
      <c r="AV1162" s="130"/>
      <c r="AW1162" s="130"/>
      <c r="AX1162" s="130"/>
      <c r="AY1162" s="130"/>
    </row>
    <row r="1163" spans="1:51" s="5" customFormat="1" ht="13.6" customHeight="1" x14ac:dyDescent="0.3">
      <c r="A1163" s="130"/>
      <c r="B1163" s="130"/>
      <c r="C1163" s="130"/>
      <c r="D1163" s="130"/>
      <c r="E1163" s="130"/>
      <c r="F1163" s="130"/>
      <c r="G1163" s="130"/>
      <c r="H1163" s="130"/>
      <c r="I1163" s="130"/>
      <c r="J1163" s="130"/>
      <c r="K1163" s="130"/>
      <c r="L1163" s="130"/>
      <c r="M1163" s="130"/>
      <c r="N1163" s="130"/>
      <c r="O1163" s="130"/>
      <c r="P1163" s="130"/>
      <c r="Q1163" s="130"/>
      <c r="R1163" s="130"/>
      <c r="S1163" s="130"/>
      <c r="T1163" s="130"/>
      <c r="U1163" s="130"/>
      <c r="V1163" s="130"/>
      <c r="W1163" s="130"/>
      <c r="X1163" s="130"/>
      <c r="Y1163" s="130"/>
      <c r="Z1163" s="130"/>
      <c r="AA1163" s="130"/>
      <c r="AB1163" s="130"/>
      <c r="AC1163" s="130"/>
      <c r="AD1163" s="130"/>
      <c r="AE1163" s="130"/>
      <c r="AF1163" s="130"/>
      <c r="AG1163" s="130"/>
      <c r="AH1163" s="130"/>
      <c r="AI1163" s="130"/>
      <c r="AJ1163" s="130"/>
      <c r="AK1163" s="130"/>
      <c r="AL1163" s="130"/>
      <c r="AM1163" s="130"/>
      <c r="AN1163" s="130"/>
      <c r="AO1163" s="130"/>
      <c r="AP1163" s="130"/>
      <c r="AQ1163" s="130"/>
      <c r="AR1163" s="130"/>
      <c r="AS1163" s="130"/>
      <c r="AT1163" s="130"/>
      <c r="AU1163" s="130"/>
      <c r="AV1163" s="130"/>
      <c r="AW1163" s="130"/>
      <c r="AX1163" s="130"/>
      <c r="AY1163" s="130"/>
    </row>
    <row r="1164" spans="1:51" s="5" customFormat="1" ht="13.6" customHeight="1" x14ac:dyDescent="0.3">
      <c r="A1164" s="130"/>
      <c r="B1164" s="130"/>
      <c r="C1164" s="130"/>
      <c r="D1164" s="130"/>
      <c r="E1164" s="130"/>
      <c r="F1164" s="130"/>
      <c r="G1164" s="130"/>
      <c r="H1164" s="130"/>
      <c r="I1164" s="130"/>
      <c r="J1164" s="130"/>
      <c r="K1164" s="130"/>
      <c r="L1164" s="130"/>
      <c r="M1164" s="130"/>
      <c r="N1164" s="130"/>
      <c r="O1164" s="130"/>
      <c r="P1164" s="130"/>
      <c r="Q1164" s="130"/>
      <c r="R1164" s="130"/>
      <c r="S1164" s="130"/>
      <c r="T1164" s="130"/>
      <c r="U1164" s="130"/>
      <c r="V1164" s="130"/>
      <c r="W1164" s="130"/>
      <c r="X1164" s="130"/>
      <c r="Y1164" s="130"/>
      <c r="Z1164" s="130"/>
      <c r="AA1164" s="130"/>
      <c r="AB1164" s="130"/>
      <c r="AC1164" s="130"/>
      <c r="AD1164" s="130"/>
      <c r="AE1164" s="130"/>
      <c r="AF1164" s="130"/>
      <c r="AG1164" s="130"/>
      <c r="AH1164" s="130"/>
      <c r="AI1164" s="130"/>
      <c r="AJ1164" s="130"/>
      <c r="AK1164" s="130"/>
      <c r="AL1164" s="130"/>
      <c r="AM1164" s="130"/>
      <c r="AN1164" s="130"/>
      <c r="AO1164" s="130"/>
      <c r="AP1164" s="130"/>
      <c r="AQ1164" s="130"/>
      <c r="AR1164" s="130"/>
      <c r="AS1164" s="130"/>
      <c r="AT1164" s="130"/>
      <c r="AU1164" s="130"/>
      <c r="AV1164" s="130"/>
      <c r="AW1164" s="130"/>
      <c r="AX1164" s="130"/>
      <c r="AY1164" s="130"/>
    </row>
    <row r="1165" spans="1:51" s="5" customFormat="1" ht="13.6" customHeight="1" x14ac:dyDescent="0.3">
      <c r="A1165" s="130"/>
      <c r="B1165" s="130"/>
      <c r="C1165" s="130"/>
      <c r="D1165" s="130"/>
      <c r="E1165" s="130"/>
      <c r="F1165" s="130"/>
      <c r="G1165" s="130"/>
      <c r="H1165" s="130"/>
      <c r="I1165" s="130"/>
      <c r="J1165" s="130"/>
      <c r="K1165" s="130"/>
      <c r="L1165" s="130"/>
      <c r="M1165" s="130"/>
      <c r="N1165" s="130"/>
      <c r="O1165" s="130"/>
      <c r="P1165" s="130"/>
      <c r="Q1165" s="130"/>
      <c r="R1165" s="130"/>
      <c r="S1165" s="130"/>
      <c r="T1165" s="130"/>
      <c r="U1165" s="130"/>
      <c r="V1165" s="130"/>
      <c r="W1165" s="130"/>
      <c r="X1165" s="130"/>
      <c r="Y1165" s="130"/>
      <c r="Z1165" s="130"/>
      <c r="AA1165" s="130"/>
      <c r="AB1165" s="130"/>
      <c r="AC1165" s="130"/>
      <c r="AD1165" s="130"/>
      <c r="AE1165" s="130"/>
      <c r="AF1165" s="130"/>
      <c r="AG1165" s="130"/>
      <c r="AH1165" s="130"/>
      <c r="AI1165" s="130"/>
      <c r="AJ1165" s="130"/>
      <c r="AK1165" s="130"/>
      <c r="AL1165" s="130"/>
      <c r="AM1165" s="130"/>
      <c r="AN1165" s="130"/>
      <c r="AO1165" s="130"/>
      <c r="AP1165" s="130"/>
      <c r="AQ1165" s="130"/>
      <c r="AR1165" s="130"/>
      <c r="AS1165" s="130"/>
      <c r="AT1165" s="130"/>
      <c r="AU1165" s="130"/>
      <c r="AV1165" s="130"/>
      <c r="AW1165" s="130"/>
      <c r="AX1165" s="130"/>
      <c r="AY1165" s="130"/>
    </row>
    <row r="1166" spans="1:51" s="5" customFormat="1" ht="13.6" customHeight="1" x14ac:dyDescent="0.3">
      <c r="A1166" s="130"/>
      <c r="B1166" s="130"/>
      <c r="C1166" s="130"/>
      <c r="D1166" s="130"/>
      <c r="E1166" s="130"/>
      <c r="F1166" s="130"/>
      <c r="G1166" s="130"/>
      <c r="H1166" s="130"/>
      <c r="I1166" s="130"/>
      <c r="J1166" s="130"/>
      <c r="K1166" s="130"/>
      <c r="L1166" s="130"/>
      <c r="M1166" s="130"/>
      <c r="N1166" s="130"/>
      <c r="O1166" s="130"/>
      <c r="P1166" s="130"/>
      <c r="Q1166" s="130"/>
      <c r="R1166" s="130"/>
      <c r="S1166" s="130"/>
      <c r="T1166" s="130"/>
      <c r="U1166" s="130"/>
      <c r="V1166" s="130"/>
      <c r="W1166" s="130"/>
      <c r="X1166" s="130"/>
      <c r="Y1166" s="130"/>
      <c r="Z1166" s="130"/>
      <c r="AA1166" s="130"/>
      <c r="AB1166" s="130"/>
      <c r="AC1166" s="130"/>
      <c r="AD1166" s="130"/>
      <c r="AE1166" s="130"/>
      <c r="AF1166" s="130"/>
      <c r="AG1166" s="130"/>
      <c r="AH1166" s="130"/>
      <c r="AI1166" s="130"/>
      <c r="AJ1166" s="130"/>
      <c r="AK1166" s="130"/>
      <c r="AL1166" s="130"/>
      <c r="AM1166" s="130"/>
      <c r="AN1166" s="130"/>
      <c r="AO1166" s="130"/>
      <c r="AP1166" s="130"/>
      <c r="AQ1166" s="130"/>
      <c r="AR1166" s="130"/>
      <c r="AS1166" s="130"/>
      <c r="AT1166" s="130"/>
      <c r="AU1166" s="130"/>
      <c r="AV1166" s="130"/>
      <c r="AW1166" s="130"/>
      <c r="AX1166" s="130"/>
      <c r="AY1166" s="130"/>
    </row>
    <row r="1167" spans="1:51" s="5" customFormat="1" ht="13.6" customHeight="1" x14ac:dyDescent="0.3">
      <c r="A1167" s="130"/>
      <c r="B1167" s="130"/>
      <c r="C1167" s="130"/>
      <c r="D1167" s="130"/>
      <c r="E1167" s="130"/>
      <c r="F1167" s="130"/>
      <c r="G1167" s="130"/>
      <c r="H1167" s="130"/>
      <c r="I1167" s="130"/>
      <c r="J1167" s="130"/>
      <c r="K1167" s="130"/>
      <c r="L1167" s="130"/>
      <c r="M1167" s="130"/>
      <c r="N1167" s="130"/>
      <c r="O1167" s="130"/>
      <c r="P1167" s="130"/>
      <c r="Q1167" s="130"/>
      <c r="R1167" s="130"/>
      <c r="S1167" s="130"/>
      <c r="T1167" s="130"/>
      <c r="U1167" s="130"/>
      <c r="V1167" s="130"/>
      <c r="W1167" s="130"/>
      <c r="X1167" s="130"/>
      <c r="Y1167" s="130"/>
      <c r="Z1167" s="130"/>
      <c r="AA1167" s="130"/>
      <c r="AB1167" s="130"/>
      <c r="AC1167" s="130"/>
      <c r="AD1167" s="130"/>
      <c r="AE1167" s="130"/>
      <c r="AF1167" s="130"/>
      <c r="AG1167" s="130"/>
      <c r="AH1167" s="130"/>
      <c r="AI1167" s="130"/>
      <c r="AJ1167" s="130"/>
      <c r="AK1167" s="130"/>
      <c r="AL1167" s="130"/>
      <c r="AM1167" s="130"/>
      <c r="AN1167" s="130"/>
      <c r="AO1167" s="130"/>
      <c r="AP1167" s="130"/>
      <c r="AQ1167" s="130"/>
      <c r="AR1167" s="130"/>
      <c r="AS1167" s="130"/>
      <c r="AT1167" s="130"/>
      <c r="AU1167" s="130"/>
      <c r="AV1167" s="130"/>
      <c r="AW1167" s="130"/>
      <c r="AX1167" s="130"/>
      <c r="AY1167" s="130"/>
    </row>
    <row r="1168" spans="1:51" s="5" customFormat="1" ht="13.6" customHeight="1" x14ac:dyDescent="0.3">
      <c r="A1168" s="130"/>
      <c r="B1168" s="130"/>
      <c r="C1168" s="130"/>
      <c r="D1168" s="130"/>
      <c r="E1168" s="130"/>
      <c r="F1168" s="130"/>
      <c r="G1168" s="130"/>
      <c r="H1168" s="130"/>
      <c r="I1168" s="130"/>
      <c r="J1168" s="130"/>
      <c r="K1168" s="130"/>
      <c r="L1168" s="130"/>
      <c r="M1168" s="130"/>
      <c r="N1168" s="130"/>
      <c r="O1168" s="130"/>
      <c r="P1168" s="130"/>
      <c r="Q1168" s="130"/>
      <c r="R1168" s="130"/>
      <c r="S1168" s="130"/>
      <c r="T1168" s="130"/>
      <c r="U1168" s="130"/>
      <c r="V1168" s="130"/>
      <c r="W1168" s="130"/>
      <c r="X1168" s="130"/>
      <c r="Y1168" s="130"/>
      <c r="Z1168" s="130"/>
      <c r="AA1168" s="130"/>
      <c r="AB1168" s="130"/>
      <c r="AC1168" s="130"/>
      <c r="AD1168" s="130"/>
      <c r="AE1168" s="130"/>
      <c r="AF1168" s="130"/>
      <c r="AG1168" s="130"/>
      <c r="AH1168" s="130"/>
      <c r="AI1168" s="130"/>
      <c r="AJ1168" s="130"/>
      <c r="AK1168" s="130"/>
      <c r="AL1168" s="130"/>
      <c r="AM1168" s="130"/>
      <c r="AN1168" s="130"/>
      <c r="AO1168" s="130"/>
      <c r="AP1168" s="130"/>
      <c r="AQ1168" s="130"/>
      <c r="AR1168" s="130"/>
      <c r="AS1168" s="130"/>
      <c r="AT1168" s="130"/>
      <c r="AU1168" s="130"/>
      <c r="AV1168" s="130"/>
      <c r="AW1168" s="130"/>
      <c r="AX1168" s="130"/>
      <c r="AY1168" s="130"/>
    </row>
    <row r="1169" spans="1:51" s="5" customFormat="1" ht="13.6" customHeight="1" x14ac:dyDescent="0.3">
      <c r="A1169" s="130"/>
      <c r="B1169" s="130"/>
      <c r="C1169" s="130"/>
      <c r="D1169" s="130"/>
      <c r="E1169" s="130"/>
      <c r="F1169" s="130"/>
      <c r="G1169" s="130"/>
      <c r="H1169" s="130"/>
      <c r="I1169" s="130"/>
      <c r="J1169" s="130"/>
      <c r="K1169" s="130"/>
      <c r="L1169" s="130"/>
      <c r="M1169" s="130"/>
      <c r="N1169" s="130"/>
      <c r="O1169" s="130"/>
      <c r="P1169" s="130"/>
      <c r="Q1169" s="130"/>
      <c r="R1169" s="130"/>
      <c r="S1169" s="130"/>
      <c r="T1169" s="130"/>
      <c r="U1169" s="130"/>
      <c r="V1169" s="130"/>
      <c r="W1169" s="130"/>
      <c r="X1169" s="130"/>
      <c r="Y1169" s="130"/>
      <c r="Z1169" s="130"/>
      <c r="AA1169" s="130"/>
      <c r="AB1169" s="130"/>
      <c r="AC1169" s="130"/>
      <c r="AD1169" s="130"/>
      <c r="AE1169" s="130"/>
      <c r="AF1169" s="130"/>
      <c r="AG1169" s="130"/>
      <c r="AH1169" s="130"/>
      <c r="AI1169" s="130"/>
      <c r="AJ1169" s="130"/>
      <c r="AK1169" s="130"/>
      <c r="AL1169" s="130"/>
      <c r="AM1169" s="130"/>
      <c r="AN1169" s="130"/>
      <c r="AO1169" s="130"/>
      <c r="AP1169" s="130"/>
      <c r="AQ1169" s="130"/>
      <c r="AR1169" s="130"/>
      <c r="AS1169" s="130"/>
      <c r="AT1169" s="130"/>
      <c r="AU1169" s="130"/>
      <c r="AV1169" s="130"/>
      <c r="AW1169" s="130"/>
      <c r="AX1169" s="130"/>
      <c r="AY1169" s="130"/>
    </row>
    <row r="1170" spans="1:51" s="5" customFormat="1" ht="13.6" customHeight="1" x14ac:dyDescent="0.3">
      <c r="A1170" s="130"/>
      <c r="B1170" s="130"/>
      <c r="C1170" s="130"/>
      <c r="D1170" s="130"/>
      <c r="E1170" s="130"/>
      <c r="F1170" s="130"/>
      <c r="G1170" s="130"/>
      <c r="H1170" s="130"/>
      <c r="I1170" s="130"/>
      <c r="J1170" s="130"/>
      <c r="K1170" s="130"/>
      <c r="L1170" s="130"/>
      <c r="M1170" s="130"/>
      <c r="N1170" s="130"/>
      <c r="O1170" s="130"/>
      <c r="P1170" s="130"/>
      <c r="Q1170" s="130"/>
      <c r="R1170" s="130"/>
      <c r="S1170" s="130"/>
      <c r="T1170" s="130"/>
      <c r="U1170" s="130"/>
      <c r="V1170" s="130"/>
      <c r="W1170" s="130"/>
      <c r="X1170" s="130"/>
      <c r="Y1170" s="130"/>
      <c r="Z1170" s="130"/>
      <c r="AA1170" s="130"/>
      <c r="AB1170" s="130"/>
      <c r="AC1170" s="130"/>
      <c r="AD1170" s="130"/>
      <c r="AE1170" s="130"/>
      <c r="AF1170" s="130"/>
      <c r="AG1170" s="130"/>
      <c r="AH1170" s="130"/>
      <c r="AI1170" s="130"/>
      <c r="AJ1170" s="130"/>
      <c r="AK1170" s="130"/>
      <c r="AL1170" s="130"/>
      <c r="AM1170" s="130"/>
      <c r="AN1170" s="130"/>
      <c r="AO1170" s="130"/>
      <c r="AP1170" s="130"/>
      <c r="AQ1170" s="130"/>
      <c r="AR1170" s="130"/>
      <c r="AS1170" s="130"/>
      <c r="AT1170" s="130"/>
      <c r="AU1170" s="130"/>
      <c r="AV1170" s="130"/>
      <c r="AW1170" s="130"/>
      <c r="AX1170" s="130"/>
      <c r="AY1170" s="130"/>
    </row>
    <row r="1171" spans="1:51" s="5" customFormat="1" ht="13.6" customHeight="1" x14ac:dyDescent="0.3">
      <c r="A1171" s="130"/>
      <c r="B1171" s="130"/>
      <c r="C1171" s="130"/>
      <c r="D1171" s="130"/>
      <c r="E1171" s="130"/>
      <c r="F1171" s="130"/>
      <c r="G1171" s="130"/>
      <c r="H1171" s="130"/>
      <c r="I1171" s="130"/>
      <c r="J1171" s="130"/>
      <c r="K1171" s="130"/>
      <c r="L1171" s="130"/>
      <c r="M1171" s="130"/>
      <c r="N1171" s="130"/>
      <c r="O1171" s="130"/>
      <c r="P1171" s="130"/>
      <c r="Q1171" s="130"/>
      <c r="R1171" s="130"/>
      <c r="S1171" s="130"/>
      <c r="T1171" s="130"/>
      <c r="U1171" s="130"/>
      <c r="V1171" s="130"/>
      <c r="W1171" s="130"/>
      <c r="X1171" s="130"/>
      <c r="Y1171" s="130"/>
      <c r="Z1171" s="130"/>
      <c r="AA1171" s="130"/>
      <c r="AB1171" s="130"/>
      <c r="AC1171" s="130"/>
      <c r="AD1171" s="130"/>
      <c r="AE1171" s="130"/>
      <c r="AF1171" s="130"/>
      <c r="AG1171" s="130"/>
      <c r="AH1171" s="130"/>
      <c r="AI1171" s="130"/>
      <c r="AJ1171" s="130"/>
      <c r="AK1171" s="130"/>
      <c r="AL1171" s="130"/>
      <c r="AM1171" s="130"/>
      <c r="AN1171" s="130"/>
      <c r="AO1171" s="130"/>
      <c r="AP1171" s="130"/>
      <c r="AQ1171" s="130"/>
      <c r="AR1171" s="130"/>
      <c r="AS1171" s="130"/>
      <c r="AT1171" s="130"/>
      <c r="AU1171" s="130"/>
      <c r="AV1171" s="130"/>
      <c r="AW1171" s="130"/>
      <c r="AX1171" s="130"/>
      <c r="AY1171" s="130"/>
    </row>
    <row r="1172" spans="1:51" s="5" customFormat="1" ht="13.6" customHeight="1" x14ac:dyDescent="0.3">
      <c r="A1172" s="130"/>
      <c r="B1172" s="130"/>
      <c r="C1172" s="130"/>
      <c r="D1172" s="130"/>
      <c r="E1172" s="130"/>
      <c r="F1172" s="130"/>
      <c r="G1172" s="130"/>
      <c r="H1172" s="130"/>
      <c r="I1172" s="130"/>
      <c r="J1172" s="130"/>
      <c r="K1172" s="130"/>
      <c r="L1172" s="130"/>
      <c r="M1172" s="130"/>
      <c r="N1172" s="130"/>
      <c r="O1172" s="130"/>
      <c r="P1172" s="130"/>
      <c r="Q1172" s="130"/>
      <c r="R1172" s="130"/>
      <c r="S1172" s="130"/>
      <c r="T1172" s="130"/>
      <c r="U1172" s="130"/>
      <c r="V1172" s="130"/>
      <c r="W1172" s="130"/>
      <c r="X1172" s="130"/>
      <c r="Y1172" s="130"/>
      <c r="Z1172" s="130"/>
      <c r="AA1172" s="130"/>
      <c r="AB1172" s="130"/>
      <c r="AC1172" s="130"/>
      <c r="AD1172" s="130"/>
      <c r="AE1172" s="130"/>
      <c r="AF1172" s="130"/>
      <c r="AG1172" s="130"/>
      <c r="AH1172" s="130"/>
      <c r="AI1172" s="130"/>
      <c r="AJ1172" s="130"/>
      <c r="AK1172" s="130"/>
      <c r="AL1172" s="130"/>
      <c r="AM1172" s="130"/>
      <c r="AN1172" s="130"/>
      <c r="AO1172" s="130"/>
      <c r="AP1172" s="130"/>
      <c r="AQ1172" s="130"/>
      <c r="AR1172" s="130"/>
      <c r="AS1172" s="130"/>
      <c r="AT1172" s="130"/>
      <c r="AU1172" s="130"/>
      <c r="AV1172" s="130"/>
      <c r="AW1172" s="130"/>
      <c r="AX1172" s="130"/>
      <c r="AY1172" s="130"/>
    </row>
    <row r="1173" spans="1:51" s="5" customFormat="1" ht="13.6" customHeight="1" x14ac:dyDescent="0.3">
      <c r="A1173" s="130"/>
      <c r="B1173" s="130"/>
      <c r="C1173" s="130"/>
      <c r="D1173" s="130"/>
      <c r="E1173" s="130"/>
      <c r="F1173" s="130"/>
      <c r="G1173" s="130"/>
      <c r="H1173" s="130"/>
      <c r="I1173" s="130"/>
      <c r="J1173" s="130"/>
      <c r="K1173" s="130"/>
      <c r="L1173" s="130"/>
      <c r="M1173" s="130"/>
      <c r="N1173" s="130"/>
      <c r="O1173" s="130"/>
      <c r="P1173" s="130"/>
      <c r="Q1173" s="130"/>
      <c r="R1173" s="130"/>
      <c r="S1173" s="130"/>
      <c r="T1173" s="130"/>
      <c r="U1173" s="130"/>
      <c r="V1173" s="130"/>
      <c r="W1173" s="130"/>
      <c r="X1173" s="130"/>
      <c r="Y1173" s="130"/>
      <c r="Z1173" s="130"/>
      <c r="AA1173" s="130"/>
      <c r="AB1173" s="130"/>
      <c r="AC1173" s="130"/>
      <c r="AD1173" s="130"/>
      <c r="AE1173" s="130"/>
      <c r="AF1173" s="130"/>
      <c r="AG1173" s="130"/>
      <c r="AH1173" s="130"/>
      <c r="AI1173" s="130"/>
      <c r="AJ1173" s="130"/>
      <c r="AK1173" s="130"/>
      <c r="AL1173" s="130"/>
      <c r="AM1173" s="130"/>
      <c r="AN1173" s="130"/>
      <c r="AO1173" s="130"/>
      <c r="AP1173" s="130"/>
      <c r="AQ1173" s="130"/>
      <c r="AR1173" s="130"/>
      <c r="AS1173" s="130"/>
      <c r="AT1173" s="130"/>
      <c r="AU1173" s="130"/>
      <c r="AV1173" s="130"/>
      <c r="AW1173" s="130"/>
      <c r="AX1173" s="130"/>
      <c r="AY1173" s="130"/>
    </row>
    <row r="1174" spans="1:51" s="5" customFormat="1" ht="13.6" customHeight="1" x14ac:dyDescent="0.3">
      <c r="A1174" s="130"/>
      <c r="B1174" s="130"/>
      <c r="C1174" s="130"/>
      <c r="D1174" s="130"/>
      <c r="E1174" s="130"/>
      <c r="F1174" s="130"/>
      <c r="G1174" s="130"/>
      <c r="H1174" s="130"/>
      <c r="I1174" s="130"/>
      <c r="J1174" s="130"/>
      <c r="K1174" s="130"/>
      <c r="L1174" s="130"/>
      <c r="M1174" s="130"/>
      <c r="N1174" s="130"/>
      <c r="O1174" s="130"/>
      <c r="P1174" s="130"/>
      <c r="Q1174" s="130"/>
      <c r="R1174" s="130"/>
      <c r="S1174" s="130"/>
      <c r="T1174" s="130"/>
      <c r="U1174" s="130"/>
      <c r="V1174" s="130"/>
      <c r="W1174" s="130"/>
      <c r="X1174" s="130"/>
      <c r="Y1174" s="130"/>
      <c r="Z1174" s="130"/>
      <c r="AA1174" s="130"/>
      <c r="AB1174" s="130"/>
      <c r="AC1174" s="130"/>
      <c r="AD1174" s="130"/>
      <c r="AE1174" s="130"/>
      <c r="AF1174" s="130"/>
      <c r="AG1174" s="130"/>
      <c r="AH1174" s="130"/>
      <c r="AI1174" s="130"/>
      <c r="AJ1174" s="130"/>
      <c r="AK1174" s="130"/>
      <c r="AL1174" s="130"/>
      <c r="AM1174" s="130"/>
      <c r="AN1174" s="130"/>
      <c r="AO1174" s="130"/>
      <c r="AP1174" s="130"/>
      <c r="AQ1174" s="130"/>
      <c r="AR1174" s="130"/>
      <c r="AS1174" s="130"/>
      <c r="AT1174" s="130"/>
      <c r="AU1174" s="130"/>
      <c r="AV1174" s="130"/>
      <c r="AW1174" s="130"/>
      <c r="AX1174" s="130"/>
      <c r="AY1174" s="130"/>
    </row>
    <row r="1175" spans="1:51" s="5" customFormat="1" ht="13.6" customHeight="1" x14ac:dyDescent="0.3">
      <c r="A1175" s="130"/>
      <c r="B1175" s="130"/>
      <c r="C1175" s="130"/>
      <c r="D1175" s="130"/>
      <c r="E1175" s="130"/>
      <c r="F1175" s="130"/>
      <c r="G1175" s="130"/>
      <c r="H1175" s="130"/>
      <c r="I1175" s="130"/>
      <c r="J1175" s="130"/>
      <c r="K1175" s="130"/>
      <c r="L1175" s="130"/>
      <c r="M1175" s="130"/>
      <c r="N1175" s="130"/>
      <c r="O1175" s="130"/>
      <c r="P1175" s="130"/>
      <c r="Q1175" s="130"/>
      <c r="R1175" s="130"/>
      <c r="S1175" s="130"/>
      <c r="T1175" s="130"/>
      <c r="U1175" s="130"/>
      <c r="V1175" s="130"/>
      <c r="W1175" s="130"/>
      <c r="X1175" s="130"/>
      <c r="Y1175" s="130"/>
      <c r="Z1175" s="130"/>
      <c r="AA1175" s="130"/>
      <c r="AB1175" s="130"/>
      <c r="AC1175" s="130"/>
      <c r="AD1175" s="130"/>
      <c r="AE1175" s="130"/>
      <c r="AF1175" s="130"/>
      <c r="AG1175" s="130"/>
      <c r="AH1175" s="130"/>
      <c r="AI1175" s="130"/>
      <c r="AJ1175" s="130"/>
      <c r="AK1175" s="130"/>
      <c r="AL1175" s="130"/>
      <c r="AM1175" s="130"/>
      <c r="AN1175" s="130"/>
      <c r="AO1175" s="130"/>
      <c r="AP1175" s="130"/>
      <c r="AQ1175" s="130"/>
      <c r="AR1175" s="130"/>
      <c r="AS1175" s="130"/>
      <c r="AT1175" s="130"/>
      <c r="AU1175" s="130"/>
      <c r="AV1175" s="130"/>
      <c r="AW1175" s="130"/>
      <c r="AX1175" s="130"/>
      <c r="AY1175" s="130"/>
    </row>
    <row r="1176" spans="1:51" s="5" customFormat="1" ht="13.6" customHeight="1" x14ac:dyDescent="0.3">
      <c r="A1176" s="130"/>
      <c r="B1176" s="130"/>
      <c r="C1176" s="130"/>
      <c r="D1176" s="130"/>
      <c r="E1176" s="130"/>
      <c r="F1176" s="130"/>
      <c r="G1176" s="130"/>
      <c r="H1176" s="130"/>
      <c r="I1176" s="130"/>
      <c r="J1176" s="130"/>
      <c r="K1176" s="130"/>
      <c r="L1176" s="130"/>
      <c r="M1176" s="130"/>
      <c r="N1176" s="130"/>
      <c r="O1176" s="130"/>
      <c r="P1176" s="130"/>
      <c r="Q1176" s="130"/>
      <c r="R1176" s="130"/>
      <c r="S1176" s="130"/>
      <c r="T1176" s="130"/>
      <c r="U1176" s="130"/>
      <c r="V1176" s="130"/>
      <c r="W1176" s="130"/>
      <c r="X1176" s="130"/>
      <c r="Y1176" s="130"/>
      <c r="Z1176" s="130"/>
      <c r="AA1176" s="130"/>
      <c r="AB1176" s="130"/>
      <c r="AC1176" s="130"/>
      <c r="AD1176" s="130"/>
      <c r="AE1176" s="130"/>
      <c r="AF1176" s="130"/>
      <c r="AG1176" s="130"/>
      <c r="AH1176" s="130"/>
      <c r="AI1176" s="130"/>
      <c r="AJ1176" s="130"/>
      <c r="AK1176" s="130"/>
      <c r="AL1176" s="130"/>
      <c r="AM1176" s="130"/>
      <c r="AN1176" s="130"/>
      <c r="AO1176" s="130"/>
      <c r="AP1176" s="130"/>
      <c r="AQ1176" s="130"/>
      <c r="AR1176" s="130"/>
      <c r="AS1176" s="130"/>
      <c r="AT1176" s="130"/>
      <c r="AU1176" s="130"/>
      <c r="AV1176" s="130"/>
      <c r="AW1176" s="130"/>
      <c r="AX1176" s="130"/>
      <c r="AY1176" s="130"/>
    </row>
    <row r="1177" spans="1:51" s="5" customFormat="1" ht="13.6" customHeight="1" x14ac:dyDescent="0.3">
      <c r="A1177" s="130"/>
      <c r="B1177" s="130"/>
      <c r="C1177" s="130"/>
      <c r="D1177" s="130"/>
      <c r="E1177" s="130"/>
      <c r="F1177" s="130"/>
      <c r="G1177" s="130"/>
      <c r="H1177" s="130"/>
      <c r="I1177" s="130"/>
      <c r="J1177" s="130"/>
      <c r="K1177" s="130"/>
      <c r="L1177" s="130"/>
      <c r="M1177" s="130"/>
      <c r="N1177" s="130"/>
      <c r="O1177" s="130"/>
      <c r="P1177" s="130"/>
      <c r="Q1177" s="130"/>
      <c r="R1177" s="130"/>
      <c r="S1177" s="130"/>
      <c r="T1177" s="130"/>
      <c r="U1177" s="130"/>
      <c r="V1177" s="130"/>
      <c r="W1177" s="130"/>
      <c r="X1177" s="130"/>
      <c r="Y1177" s="130"/>
      <c r="Z1177" s="130"/>
      <c r="AA1177" s="130"/>
      <c r="AB1177" s="130"/>
      <c r="AC1177" s="130"/>
      <c r="AD1177" s="130"/>
      <c r="AE1177" s="130"/>
      <c r="AF1177" s="130"/>
      <c r="AG1177" s="130"/>
      <c r="AH1177" s="130"/>
      <c r="AI1177" s="130"/>
      <c r="AJ1177" s="130"/>
      <c r="AK1177" s="130"/>
      <c r="AL1177" s="130"/>
      <c r="AM1177" s="130"/>
      <c r="AN1177" s="130"/>
      <c r="AO1177" s="130"/>
      <c r="AP1177" s="130"/>
      <c r="AQ1177" s="130"/>
      <c r="AR1177" s="130"/>
      <c r="AS1177" s="130"/>
      <c r="AT1177" s="130"/>
      <c r="AU1177" s="130"/>
      <c r="AV1177" s="130"/>
      <c r="AW1177" s="130"/>
      <c r="AX1177" s="130"/>
      <c r="AY1177" s="130"/>
    </row>
    <row r="1178" spans="1:51" s="5" customFormat="1" ht="13.6" customHeight="1" x14ac:dyDescent="0.3">
      <c r="A1178" s="130"/>
      <c r="B1178" s="130"/>
      <c r="C1178" s="130"/>
      <c r="D1178" s="130"/>
      <c r="E1178" s="130"/>
      <c r="F1178" s="130"/>
      <c r="G1178" s="130"/>
      <c r="H1178" s="130"/>
      <c r="I1178" s="130"/>
      <c r="J1178" s="130"/>
      <c r="K1178" s="130"/>
      <c r="L1178" s="130"/>
      <c r="M1178" s="130"/>
      <c r="N1178" s="130"/>
      <c r="O1178" s="130"/>
      <c r="P1178" s="130"/>
      <c r="Q1178" s="130"/>
      <c r="R1178" s="130"/>
      <c r="S1178" s="130"/>
      <c r="T1178" s="130"/>
      <c r="U1178" s="130"/>
      <c r="V1178" s="130"/>
      <c r="W1178" s="130"/>
      <c r="X1178" s="130"/>
      <c r="Y1178" s="130"/>
      <c r="Z1178" s="130"/>
      <c r="AA1178" s="130"/>
      <c r="AB1178" s="130"/>
      <c r="AC1178" s="130"/>
      <c r="AD1178" s="130"/>
      <c r="AE1178" s="130"/>
      <c r="AF1178" s="130"/>
      <c r="AG1178" s="130"/>
      <c r="AH1178" s="130"/>
      <c r="AI1178" s="130"/>
      <c r="AJ1178" s="130"/>
      <c r="AK1178" s="130"/>
      <c r="AL1178" s="130"/>
      <c r="AM1178" s="130"/>
      <c r="AN1178" s="130"/>
      <c r="AO1178" s="130"/>
      <c r="AP1178" s="130"/>
      <c r="AQ1178" s="130"/>
      <c r="AR1178" s="130"/>
      <c r="AS1178" s="130"/>
      <c r="AT1178" s="130"/>
      <c r="AU1178" s="130"/>
      <c r="AV1178" s="130"/>
      <c r="AW1178" s="130"/>
      <c r="AX1178" s="130"/>
      <c r="AY1178" s="130"/>
    </row>
    <row r="1179" spans="1:51" s="5" customFormat="1" ht="13.6" customHeight="1" x14ac:dyDescent="0.3">
      <c r="A1179" s="130"/>
      <c r="B1179" s="130"/>
      <c r="C1179" s="130"/>
      <c r="D1179" s="130"/>
      <c r="E1179" s="130"/>
      <c r="F1179" s="130"/>
      <c r="G1179" s="130"/>
      <c r="H1179" s="130"/>
      <c r="I1179" s="130"/>
      <c r="J1179" s="130"/>
      <c r="K1179" s="130"/>
      <c r="L1179" s="130"/>
      <c r="M1179" s="130"/>
      <c r="N1179" s="130"/>
      <c r="O1179" s="130"/>
      <c r="P1179" s="130"/>
      <c r="Q1179" s="130"/>
      <c r="R1179" s="130"/>
      <c r="S1179" s="130"/>
      <c r="T1179" s="130"/>
      <c r="U1179" s="130"/>
      <c r="V1179" s="130"/>
      <c r="W1179" s="130"/>
      <c r="X1179" s="130"/>
      <c r="Y1179" s="130"/>
      <c r="Z1179" s="130"/>
      <c r="AA1179" s="130"/>
      <c r="AB1179" s="130"/>
      <c r="AC1179" s="130"/>
      <c r="AD1179" s="130"/>
      <c r="AE1179" s="130"/>
      <c r="AF1179" s="130"/>
      <c r="AG1179" s="130"/>
      <c r="AH1179" s="130"/>
      <c r="AI1179" s="130"/>
      <c r="AJ1179" s="130"/>
      <c r="AK1179" s="130"/>
      <c r="AL1179" s="130"/>
      <c r="AM1179" s="130"/>
      <c r="AN1179" s="130"/>
      <c r="AO1179" s="130"/>
      <c r="AP1179" s="130"/>
      <c r="AQ1179" s="130"/>
      <c r="AR1179" s="130"/>
      <c r="AS1179" s="130"/>
      <c r="AT1179" s="130"/>
      <c r="AU1179" s="130"/>
      <c r="AV1179" s="130"/>
      <c r="AW1179" s="130"/>
      <c r="AX1179" s="130"/>
      <c r="AY1179" s="130"/>
    </row>
    <row r="1180" spans="1:51" s="5" customFormat="1" ht="13.6" customHeight="1" x14ac:dyDescent="0.3">
      <c r="A1180" s="130"/>
      <c r="B1180" s="130"/>
      <c r="C1180" s="130"/>
      <c r="D1180" s="130"/>
      <c r="E1180" s="130"/>
      <c r="F1180" s="130"/>
      <c r="G1180" s="130"/>
      <c r="H1180" s="130"/>
      <c r="I1180" s="130"/>
      <c r="J1180" s="130"/>
      <c r="K1180" s="130"/>
      <c r="L1180" s="130"/>
      <c r="M1180" s="130"/>
      <c r="N1180" s="130"/>
      <c r="O1180" s="130"/>
      <c r="P1180" s="130"/>
      <c r="Q1180" s="130"/>
      <c r="R1180" s="130"/>
      <c r="S1180" s="130"/>
      <c r="T1180" s="130"/>
      <c r="U1180" s="130"/>
      <c r="V1180" s="130"/>
      <c r="W1180" s="130"/>
      <c r="X1180" s="130"/>
      <c r="Y1180" s="130"/>
      <c r="Z1180" s="130"/>
      <c r="AA1180" s="130"/>
      <c r="AB1180" s="130"/>
      <c r="AC1180" s="130"/>
      <c r="AD1180" s="130"/>
      <c r="AE1180" s="130"/>
      <c r="AF1180" s="130"/>
      <c r="AG1180" s="130"/>
      <c r="AH1180" s="130"/>
      <c r="AI1180" s="130"/>
      <c r="AJ1180" s="130"/>
      <c r="AK1180" s="130"/>
      <c r="AL1180" s="130"/>
      <c r="AM1180" s="130"/>
      <c r="AN1180" s="130"/>
      <c r="AO1180" s="130"/>
      <c r="AP1180" s="130"/>
      <c r="AQ1180" s="130"/>
      <c r="AR1180" s="130"/>
      <c r="AS1180" s="130"/>
      <c r="AT1180" s="130"/>
      <c r="AU1180" s="130"/>
      <c r="AV1180" s="130"/>
      <c r="AW1180" s="130"/>
      <c r="AX1180" s="130"/>
      <c r="AY1180" s="130"/>
    </row>
    <row r="1181" spans="1:51" s="5" customFormat="1" ht="13.6" customHeight="1" x14ac:dyDescent="0.3">
      <c r="A1181" s="130"/>
      <c r="B1181" s="130"/>
      <c r="C1181" s="130"/>
      <c r="D1181" s="130"/>
      <c r="E1181" s="130"/>
      <c r="F1181" s="130"/>
      <c r="G1181" s="130"/>
      <c r="H1181" s="130"/>
      <c r="I1181" s="130"/>
      <c r="J1181" s="130"/>
      <c r="K1181" s="130"/>
      <c r="L1181" s="130"/>
      <c r="M1181" s="130"/>
      <c r="N1181" s="130"/>
      <c r="O1181" s="130"/>
      <c r="P1181" s="130"/>
      <c r="Q1181" s="130"/>
      <c r="R1181" s="130"/>
      <c r="S1181" s="130"/>
      <c r="T1181" s="130"/>
      <c r="U1181" s="130"/>
      <c r="V1181" s="130"/>
      <c r="W1181" s="130"/>
      <c r="X1181" s="130"/>
      <c r="Y1181" s="130"/>
      <c r="Z1181" s="130"/>
      <c r="AA1181" s="130"/>
      <c r="AB1181" s="130"/>
      <c r="AC1181" s="130"/>
      <c r="AD1181" s="130"/>
      <c r="AE1181" s="130"/>
      <c r="AF1181" s="130"/>
      <c r="AG1181" s="130"/>
      <c r="AH1181" s="130"/>
      <c r="AI1181" s="130"/>
      <c r="AJ1181" s="130"/>
      <c r="AK1181" s="130"/>
      <c r="AL1181" s="130"/>
      <c r="AM1181" s="130"/>
      <c r="AN1181" s="130"/>
      <c r="AO1181" s="130"/>
      <c r="AP1181" s="130"/>
      <c r="AQ1181" s="130"/>
      <c r="AR1181" s="130"/>
      <c r="AS1181" s="130"/>
      <c r="AT1181" s="130"/>
      <c r="AU1181" s="130"/>
      <c r="AV1181" s="130"/>
      <c r="AW1181" s="130"/>
      <c r="AX1181" s="130"/>
      <c r="AY1181" s="130"/>
    </row>
    <row r="1182" spans="1:51" s="5" customFormat="1" ht="13.6" customHeight="1" x14ac:dyDescent="0.3">
      <c r="A1182" s="130"/>
      <c r="B1182" s="130"/>
      <c r="C1182" s="130"/>
      <c r="D1182" s="130"/>
      <c r="E1182" s="130"/>
      <c r="F1182" s="130"/>
      <c r="G1182" s="130"/>
      <c r="H1182" s="130"/>
      <c r="I1182" s="130"/>
      <c r="J1182" s="130"/>
      <c r="K1182" s="130"/>
      <c r="L1182" s="130"/>
      <c r="M1182" s="130"/>
      <c r="N1182" s="130"/>
      <c r="O1182" s="130"/>
      <c r="P1182" s="130"/>
      <c r="Q1182" s="130"/>
      <c r="R1182" s="130"/>
      <c r="S1182" s="130"/>
      <c r="T1182" s="130"/>
      <c r="U1182" s="130"/>
      <c r="V1182" s="130"/>
      <c r="W1182" s="130"/>
      <c r="X1182" s="130"/>
      <c r="Y1182" s="130"/>
      <c r="Z1182" s="130"/>
      <c r="AA1182" s="130"/>
      <c r="AB1182" s="130"/>
      <c r="AC1182" s="130"/>
      <c r="AD1182" s="130"/>
      <c r="AE1182" s="130"/>
      <c r="AF1182" s="130"/>
      <c r="AG1182" s="130"/>
      <c r="AH1182" s="130"/>
      <c r="AI1182" s="130"/>
      <c r="AJ1182" s="130"/>
      <c r="AK1182" s="130"/>
      <c r="AL1182" s="130"/>
      <c r="AM1182" s="130"/>
      <c r="AN1182" s="130"/>
      <c r="AO1182" s="130"/>
      <c r="AP1182" s="130"/>
      <c r="AQ1182" s="130"/>
      <c r="AR1182" s="130"/>
      <c r="AS1182" s="130"/>
      <c r="AT1182" s="130"/>
      <c r="AU1182" s="130"/>
      <c r="AV1182" s="130"/>
      <c r="AW1182" s="130"/>
      <c r="AX1182" s="130"/>
      <c r="AY1182" s="130"/>
    </row>
    <row r="1183" spans="1:51" s="5" customFormat="1" ht="13.6" customHeight="1" x14ac:dyDescent="0.3">
      <c r="A1183" s="130"/>
      <c r="B1183" s="130"/>
      <c r="C1183" s="130"/>
      <c r="D1183" s="130"/>
      <c r="E1183" s="130"/>
      <c r="F1183" s="130"/>
      <c r="G1183" s="130"/>
      <c r="H1183" s="130"/>
      <c r="I1183" s="130"/>
      <c r="J1183" s="130"/>
      <c r="K1183" s="130"/>
      <c r="L1183" s="130"/>
      <c r="M1183" s="130"/>
      <c r="N1183" s="130"/>
      <c r="O1183" s="130"/>
      <c r="P1183" s="130"/>
      <c r="Q1183" s="130"/>
      <c r="R1183" s="130"/>
      <c r="S1183" s="130"/>
      <c r="T1183" s="130"/>
      <c r="U1183" s="130"/>
      <c r="V1183" s="130"/>
      <c r="W1183" s="130"/>
      <c r="X1183" s="130"/>
      <c r="Y1183" s="130"/>
      <c r="Z1183" s="130"/>
      <c r="AA1183" s="130"/>
      <c r="AB1183" s="130"/>
      <c r="AC1183" s="130"/>
      <c r="AD1183" s="130"/>
      <c r="AE1183" s="130"/>
      <c r="AF1183" s="130"/>
      <c r="AG1183" s="130"/>
      <c r="AH1183" s="130"/>
      <c r="AI1183" s="130"/>
      <c r="AJ1183" s="130"/>
      <c r="AK1183" s="130"/>
      <c r="AL1183" s="130"/>
      <c r="AM1183" s="130"/>
      <c r="AN1183" s="130"/>
      <c r="AO1183" s="130"/>
      <c r="AP1183" s="130"/>
      <c r="AQ1183" s="130"/>
      <c r="AR1183" s="130"/>
      <c r="AS1183" s="130"/>
      <c r="AT1183" s="130"/>
      <c r="AU1183" s="130"/>
      <c r="AV1183" s="130"/>
      <c r="AW1183" s="130"/>
      <c r="AX1183" s="130"/>
      <c r="AY1183" s="130"/>
    </row>
    <row r="1184" spans="1:51" s="5" customFormat="1" ht="13.6" customHeight="1" x14ac:dyDescent="0.3">
      <c r="A1184" s="130"/>
      <c r="B1184" s="130"/>
      <c r="C1184" s="130"/>
      <c r="D1184" s="130"/>
      <c r="E1184" s="130"/>
      <c r="F1184" s="130"/>
      <c r="G1184" s="130"/>
      <c r="H1184" s="130"/>
      <c r="I1184" s="130"/>
      <c r="J1184" s="130"/>
      <c r="K1184" s="130"/>
      <c r="L1184" s="130"/>
      <c r="M1184" s="130"/>
      <c r="N1184" s="130"/>
      <c r="O1184" s="130"/>
      <c r="P1184" s="130"/>
      <c r="Q1184" s="130"/>
      <c r="R1184" s="130"/>
      <c r="S1184" s="130"/>
      <c r="T1184" s="130"/>
      <c r="U1184" s="130"/>
      <c r="V1184" s="130"/>
      <c r="W1184" s="130"/>
      <c r="X1184" s="130"/>
      <c r="Y1184" s="130"/>
      <c r="Z1184" s="130"/>
      <c r="AA1184" s="130"/>
      <c r="AB1184" s="130"/>
      <c r="AC1184" s="130"/>
      <c r="AD1184" s="130"/>
      <c r="AE1184" s="130"/>
      <c r="AF1184" s="130"/>
      <c r="AG1184" s="130"/>
      <c r="AH1184" s="130"/>
      <c r="AI1184" s="130"/>
      <c r="AJ1184" s="130"/>
      <c r="AK1184" s="130"/>
      <c r="AL1184" s="130"/>
      <c r="AM1184" s="130"/>
      <c r="AN1184" s="130"/>
      <c r="AO1184" s="130"/>
      <c r="AP1184" s="130"/>
      <c r="AQ1184" s="130"/>
      <c r="AR1184" s="130"/>
      <c r="AS1184" s="130"/>
      <c r="AT1184" s="130"/>
      <c r="AU1184" s="130"/>
      <c r="AV1184" s="130"/>
      <c r="AW1184" s="130"/>
      <c r="AX1184" s="130"/>
      <c r="AY1184" s="130"/>
    </row>
    <row r="1185" spans="1:51" s="5" customFormat="1" ht="13.6" customHeight="1" x14ac:dyDescent="0.3">
      <c r="A1185" s="130"/>
      <c r="B1185" s="130"/>
      <c r="C1185" s="130"/>
      <c r="D1185" s="130"/>
      <c r="E1185" s="130"/>
      <c r="F1185" s="130"/>
      <c r="G1185" s="130"/>
      <c r="H1185" s="130"/>
      <c r="I1185" s="130"/>
      <c r="J1185" s="130"/>
      <c r="K1185" s="130"/>
      <c r="L1185" s="130"/>
      <c r="M1185" s="130"/>
      <c r="N1185" s="130"/>
      <c r="O1185" s="130"/>
      <c r="P1185" s="130"/>
      <c r="Q1185" s="130"/>
      <c r="R1185" s="130"/>
      <c r="S1185" s="130"/>
      <c r="T1185" s="130"/>
      <c r="U1185" s="130"/>
      <c r="V1185" s="130"/>
      <c r="W1185" s="130"/>
      <c r="X1185" s="130"/>
      <c r="Y1185" s="130"/>
      <c r="Z1185" s="130"/>
      <c r="AA1185" s="130"/>
      <c r="AB1185" s="130"/>
      <c r="AC1185" s="130"/>
      <c r="AD1185" s="130"/>
      <c r="AE1185" s="130"/>
      <c r="AF1185" s="130"/>
      <c r="AG1185" s="130"/>
      <c r="AH1185" s="130"/>
      <c r="AI1185" s="130"/>
      <c r="AJ1185" s="130"/>
      <c r="AK1185" s="130"/>
      <c r="AL1185" s="130"/>
      <c r="AM1185" s="130"/>
      <c r="AN1185" s="130"/>
      <c r="AO1185" s="130"/>
      <c r="AP1185" s="130"/>
      <c r="AQ1185" s="130"/>
      <c r="AR1185" s="130"/>
      <c r="AS1185" s="130"/>
      <c r="AT1185" s="130"/>
      <c r="AU1185" s="130"/>
      <c r="AV1185" s="130"/>
      <c r="AW1185" s="130"/>
      <c r="AX1185" s="130"/>
      <c r="AY1185" s="130"/>
    </row>
    <row r="1186" spans="1:51" s="5" customFormat="1" ht="13.6" customHeight="1" x14ac:dyDescent="0.3">
      <c r="A1186" s="130"/>
      <c r="B1186" s="130"/>
      <c r="C1186" s="130"/>
      <c r="D1186" s="130"/>
      <c r="E1186" s="130"/>
      <c r="F1186" s="130"/>
      <c r="G1186" s="130"/>
      <c r="H1186" s="130"/>
      <c r="I1186" s="130"/>
      <c r="J1186" s="130"/>
      <c r="K1186" s="130"/>
      <c r="L1186" s="130"/>
      <c r="M1186" s="130"/>
      <c r="N1186" s="130"/>
      <c r="O1186" s="130"/>
      <c r="P1186" s="130"/>
      <c r="Q1186" s="130"/>
      <c r="R1186" s="130"/>
      <c r="S1186" s="130"/>
      <c r="T1186" s="130"/>
      <c r="U1186" s="130"/>
      <c r="V1186" s="130"/>
      <c r="W1186" s="130"/>
      <c r="X1186" s="130"/>
      <c r="Y1186" s="130"/>
      <c r="Z1186" s="130"/>
      <c r="AA1186" s="130"/>
      <c r="AB1186" s="130"/>
      <c r="AC1186" s="130"/>
      <c r="AD1186" s="130"/>
      <c r="AE1186" s="130"/>
      <c r="AF1186" s="130"/>
      <c r="AG1186" s="130"/>
      <c r="AH1186" s="130"/>
      <c r="AI1186" s="130"/>
      <c r="AJ1186" s="130"/>
      <c r="AK1186" s="130"/>
      <c r="AL1186" s="130"/>
      <c r="AM1186" s="130"/>
      <c r="AN1186" s="130"/>
      <c r="AO1186" s="130"/>
      <c r="AP1186" s="130"/>
      <c r="AQ1186" s="130"/>
      <c r="AR1186" s="130"/>
      <c r="AS1186" s="130"/>
      <c r="AT1186" s="130"/>
      <c r="AU1186" s="130"/>
      <c r="AV1186" s="130"/>
      <c r="AW1186" s="130"/>
      <c r="AX1186" s="130"/>
      <c r="AY1186" s="130"/>
    </row>
    <row r="1187" spans="1:51" s="5" customFormat="1" ht="13.6" customHeight="1" x14ac:dyDescent="0.3">
      <c r="A1187" s="130"/>
      <c r="B1187" s="130"/>
      <c r="C1187" s="130"/>
      <c r="D1187" s="130"/>
      <c r="E1187" s="130"/>
      <c r="F1187" s="130"/>
      <c r="G1187" s="130"/>
      <c r="H1187" s="130"/>
      <c r="I1187" s="130"/>
      <c r="J1187" s="130"/>
      <c r="K1187" s="130"/>
      <c r="L1187" s="130"/>
      <c r="M1187" s="130"/>
      <c r="N1187" s="130"/>
      <c r="O1187" s="130"/>
      <c r="P1187" s="130"/>
      <c r="Q1187" s="130"/>
      <c r="R1187" s="130"/>
      <c r="S1187" s="130"/>
      <c r="T1187" s="130"/>
      <c r="U1187" s="130"/>
      <c r="V1187" s="130"/>
      <c r="W1187" s="130"/>
      <c r="X1187" s="130"/>
      <c r="Y1187" s="130"/>
      <c r="Z1187" s="130"/>
      <c r="AA1187" s="130"/>
      <c r="AB1187" s="130"/>
      <c r="AC1187" s="130"/>
      <c r="AD1187" s="130"/>
      <c r="AE1187" s="130"/>
      <c r="AF1187" s="130"/>
      <c r="AG1187" s="130"/>
      <c r="AH1187" s="130"/>
      <c r="AI1187" s="130"/>
      <c r="AJ1187" s="130"/>
      <c r="AK1187" s="130"/>
      <c r="AL1187" s="130"/>
      <c r="AM1187" s="130"/>
      <c r="AN1187" s="130"/>
      <c r="AO1187" s="130"/>
      <c r="AP1187" s="130"/>
      <c r="AQ1187" s="130"/>
      <c r="AR1187" s="130"/>
      <c r="AS1187" s="130"/>
      <c r="AT1187" s="130"/>
      <c r="AU1187" s="130"/>
      <c r="AV1187" s="130"/>
      <c r="AW1187" s="130"/>
      <c r="AX1187" s="130"/>
      <c r="AY1187" s="130"/>
    </row>
    <row r="1188" spans="1:51" s="5" customFormat="1" ht="13.6" customHeight="1" x14ac:dyDescent="0.3">
      <c r="A1188" s="130"/>
      <c r="B1188" s="130"/>
      <c r="C1188" s="130"/>
      <c r="D1188" s="130"/>
      <c r="E1188" s="130"/>
      <c r="F1188" s="130"/>
      <c r="G1188" s="130"/>
      <c r="H1188" s="130"/>
      <c r="I1188" s="130"/>
      <c r="J1188" s="130"/>
      <c r="K1188" s="130"/>
      <c r="L1188" s="130"/>
      <c r="M1188" s="130"/>
      <c r="N1188" s="130"/>
      <c r="O1188" s="130"/>
      <c r="P1188" s="130"/>
      <c r="Q1188" s="130"/>
      <c r="R1188" s="130"/>
      <c r="S1188" s="130"/>
      <c r="T1188" s="130"/>
      <c r="U1188" s="130"/>
      <c r="V1188" s="130"/>
      <c r="W1188" s="130"/>
      <c r="X1188" s="130"/>
      <c r="Y1188" s="130"/>
      <c r="Z1188" s="130"/>
      <c r="AA1188" s="130"/>
      <c r="AB1188" s="130"/>
      <c r="AC1188" s="130"/>
      <c r="AD1188" s="130"/>
      <c r="AE1188" s="130"/>
      <c r="AF1188" s="130"/>
      <c r="AG1188" s="130"/>
      <c r="AH1188" s="130"/>
      <c r="AI1188" s="130"/>
      <c r="AJ1188" s="130"/>
      <c r="AK1188" s="130"/>
      <c r="AL1188" s="130"/>
      <c r="AM1188" s="130"/>
      <c r="AN1188" s="130"/>
      <c r="AO1188" s="130"/>
      <c r="AP1188" s="130"/>
      <c r="AQ1188" s="130"/>
      <c r="AR1188" s="130"/>
      <c r="AS1188" s="130"/>
      <c r="AT1188" s="130"/>
      <c r="AU1188" s="130"/>
      <c r="AV1188" s="130"/>
      <c r="AW1188" s="130"/>
      <c r="AX1188" s="130"/>
      <c r="AY1188" s="130"/>
    </row>
    <row r="1189" spans="1:51" s="5" customFormat="1" ht="13.6" customHeight="1" x14ac:dyDescent="0.3">
      <c r="A1189" s="130"/>
      <c r="B1189" s="130"/>
      <c r="C1189" s="130"/>
      <c r="D1189" s="130"/>
      <c r="E1189" s="130"/>
      <c r="F1189" s="130"/>
      <c r="G1189" s="130"/>
      <c r="H1189" s="130"/>
      <c r="I1189" s="130"/>
      <c r="J1189" s="130"/>
      <c r="K1189" s="130"/>
      <c r="L1189" s="130"/>
      <c r="M1189" s="130"/>
      <c r="N1189" s="130"/>
      <c r="O1189" s="130"/>
      <c r="P1189" s="130"/>
      <c r="Q1189" s="130"/>
      <c r="R1189" s="130"/>
      <c r="S1189" s="130"/>
      <c r="T1189" s="130"/>
      <c r="U1189" s="130"/>
      <c r="V1189" s="130"/>
      <c r="W1189" s="130"/>
      <c r="X1189" s="130"/>
      <c r="Y1189" s="130"/>
      <c r="Z1189" s="130"/>
      <c r="AA1189" s="130"/>
      <c r="AB1189" s="130"/>
      <c r="AC1189" s="130"/>
      <c r="AD1189" s="130"/>
      <c r="AE1189" s="130"/>
      <c r="AF1189" s="130"/>
      <c r="AG1189" s="130"/>
      <c r="AH1189" s="130"/>
      <c r="AI1189" s="130"/>
      <c r="AJ1189" s="130"/>
      <c r="AK1189" s="130"/>
      <c r="AL1189" s="130"/>
      <c r="AM1189" s="130"/>
      <c r="AN1189" s="130"/>
      <c r="AO1189" s="130"/>
      <c r="AP1189" s="130"/>
      <c r="AQ1189" s="130"/>
      <c r="AR1189" s="130"/>
      <c r="AS1189" s="130"/>
      <c r="AT1189" s="130"/>
      <c r="AU1189" s="130"/>
      <c r="AV1189" s="130"/>
      <c r="AW1189" s="130"/>
      <c r="AX1189" s="130"/>
      <c r="AY1189" s="130"/>
    </row>
    <row r="1190" spans="1:51" s="5" customFormat="1" ht="13.6" customHeight="1" x14ac:dyDescent="0.3">
      <c r="A1190" s="130"/>
      <c r="B1190" s="130"/>
      <c r="C1190" s="130"/>
      <c r="D1190" s="130"/>
      <c r="E1190" s="130"/>
      <c r="F1190" s="130"/>
      <c r="G1190" s="130"/>
      <c r="H1190" s="130"/>
      <c r="I1190" s="130"/>
      <c r="J1190" s="130"/>
      <c r="K1190" s="130"/>
      <c r="L1190" s="130"/>
      <c r="M1190" s="130"/>
      <c r="N1190" s="130"/>
      <c r="O1190" s="130"/>
      <c r="P1190" s="130"/>
      <c r="Q1190" s="130"/>
      <c r="R1190" s="130"/>
      <c r="S1190" s="130"/>
      <c r="T1190" s="130"/>
      <c r="U1190" s="130"/>
      <c r="V1190" s="130"/>
      <c r="W1190" s="130"/>
      <c r="X1190" s="130"/>
      <c r="Y1190" s="130"/>
      <c r="Z1190" s="130"/>
      <c r="AA1190" s="130"/>
      <c r="AB1190" s="130"/>
      <c r="AC1190" s="130"/>
      <c r="AD1190" s="130"/>
      <c r="AE1190" s="130"/>
      <c r="AF1190" s="130"/>
      <c r="AG1190" s="130"/>
      <c r="AH1190" s="130"/>
      <c r="AI1190" s="130"/>
      <c r="AJ1190" s="130"/>
      <c r="AK1190" s="130"/>
      <c r="AL1190" s="130"/>
      <c r="AM1190" s="130"/>
      <c r="AN1190" s="130"/>
      <c r="AO1190" s="130"/>
      <c r="AP1190" s="130"/>
      <c r="AQ1190" s="130"/>
      <c r="AR1190" s="130"/>
      <c r="AS1190" s="130"/>
      <c r="AT1190" s="130"/>
      <c r="AU1190" s="130"/>
      <c r="AV1190" s="130"/>
      <c r="AW1190" s="130"/>
      <c r="AX1190" s="130"/>
      <c r="AY1190" s="130"/>
    </row>
    <row r="1191" spans="1:51" s="5" customFormat="1" ht="13.6" customHeight="1" x14ac:dyDescent="0.3">
      <c r="A1191" s="130"/>
      <c r="B1191" s="130"/>
      <c r="C1191" s="130"/>
      <c r="D1191" s="130"/>
      <c r="E1191" s="130"/>
      <c r="F1191" s="130"/>
      <c r="G1191" s="130"/>
      <c r="H1191" s="130"/>
      <c r="I1191" s="130"/>
      <c r="J1191" s="130"/>
      <c r="K1191" s="130"/>
      <c r="L1191" s="130"/>
      <c r="M1191" s="130"/>
      <c r="N1191" s="130"/>
      <c r="O1191" s="130"/>
      <c r="P1191" s="130"/>
      <c r="Q1191" s="130"/>
      <c r="R1191" s="130"/>
      <c r="S1191" s="130"/>
      <c r="T1191" s="130"/>
      <c r="U1191" s="130"/>
      <c r="V1191" s="130"/>
      <c r="W1191" s="130"/>
      <c r="X1191" s="130"/>
      <c r="Y1191" s="130"/>
      <c r="Z1191" s="130"/>
      <c r="AA1191" s="130"/>
      <c r="AB1191" s="130"/>
      <c r="AC1191" s="130"/>
      <c r="AD1191" s="130"/>
      <c r="AE1191" s="130"/>
      <c r="AF1191" s="130"/>
      <c r="AG1191" s="130"/>
      <c r="AH1191" s="130"/>
      <c r="AI1191" s="130"/>
      <c r="AJ1191" s="130"/>
      <c r="AK1191" s="130"/>
      <c r="AL1191" s="130"/>
      <c r="AM1191" s="130"/>
      <c r="AN1191" s="130"/>
      <c r="AO1191" s="130"/>
      <c r="AP1191" s="130"/>
      <c r="AQ1191" s="130"/>
      <c r="AR1191" s="130"/>
      <c r="AS1191" s="130"/>
      <c r="AT1191" s="130"/>
      <c r="AU1191" s="130"/>
      <c r="AV1191" s="130"/>
      <c r="AW1191" s="130"/>
      <c r="AX1191" s="130"/>
      <c r="AY1191" s="130"/>
    </row>
    <row r="1192" spans="1:51" s="5" customFormat="1" ht="13.6" customHeight="1" x14ac:dyDescent="0.3">
      <c r="A1192" s="130"/>
      <c r="B1192" s="130"/>
      <c r="C1192" s="130"/>
      <c r="D1192" s="130"/>
      <c r="E1192" s="130"/>
      <c r="F1192" s="130"/>
      <c r="G1192" s="130"/>
      <c r="H1192" s="130"/>
      <c r="I1192" s="130"/>
      <c r="J1192" s="130"/>
      <c r="K1192" s="130"/>
      <c r="L1192" s="130"/>
      <c r="M1192" s="130"/>
      <c r="N1192" s="130"/>
      <c r="O1192" s="130"/>
      <c r="P1192" s="130"/>
      <c r="Q1192" s="130"/>
      <c r="R1192" s="130"/>
      <c r="S1192" s="130"/>
      <c r="T1192" s="130"/>
      <c r="U1192" s="130"/>
      <c r="V1192" s="130"/>
      <c r="W1192" s="130"/>
      <c r="X1192" s="130"/>
      <c r="Y1192" s="130"/>
      <c r="Z1192" s="130"/>
      <c r="AA1192" s="130"/>
      <c r="AB1192" s="130"/>
      <c r="AC1192" s="130"/>
      <c r="AD1192" s="130"/>
      <c r="AE1192" s="130"/>
      <c r="AF1192" s="130"/>
      <c r="AG1192" s="130"/>
      <c r="AH1192" s="130"/>
      <c r="AI1192" s="130"/>
      <c r="AJ1192" s="130"/>
      <c r="AK1192" s="130"/>
      <c r="AL1192" s="130"/>
      <c r="AM1192" s="130"/>
      <c r="AN1192" s="130"/>
      <c r="AO1192" s="130"/>
      <c r="AP1192" s="130"/>
      <c r="AQ1192" s="130"/>
      <c r="AR1192" s="130"/>
      <c r="AS1192" s="130"/>
      <c r="AT1192" s="130"/>
      <c r="AU1192" s="130"/>
      <c r="AV1192" s="130"/>
      <c r="AW1192" s="130"/>
      <c r="AX1192" s="130"/>
      <c r="AY1192" s="130"/>
    </row>
    <row r="1193" spans="1:51" s="5" customFormat="1" ht="13.6" customHeight="1" x14ac:dyDescent="0.3">
      <c r="A1193" s="130"/>
      <c r="B1193" s="130"/>
      <c r="C1193" s="130"/>
      <c r="D1193" s="130"/>
      <c r="E1193" s="130"/>
      <c r="F1193" s="130"/>
      <c r="G1193" s="130"/>
      <c r="H1193" s="130"/>
      <c r="I1193" s="130"/>
      <c r="J1193" s="130"/>
      <c r="K1193" s="130"/>
      <c r="L1193" s="130"/>
      <c r="M1193" s="130"/>
      <c r="N1193" s="130"/>
      <c r="O1193" s="130"/>
      <c r="P1193" s="130"/>
      <c r="Q1193" s="130"/>
      <c r="R1193" s="130"/>
      <c r="S1193" s="130"/>
      <c r="T1193" s="130"/>
      <c r="U1193" s="130"/>
      <c r="V1193" s="130"/>
      <c r="W1193" s="130"/>
      <c r="X1193" s="130"/>
      <c r="Y1193" s="130"/>
      <c r="Z1193" s="130"/>
      <c r="AA1193" s="130"/>
      <c r="AB1193" s="130"/>
      <c r="AC1193" s="130"/>
      <c r="AD1193" s="130"/>
      <c r="AE1193" s="130"/>
      <c r="AF1193" s="130"/>
      <c r="AG1193" s="130"/>
      <c r="AH1193" s="130"/>
      <c r="AI1193" s="130"/>
      <c r="AJ1193" s="130"/>
      <c r="AK1193" s="130"/>
      <c r="AL1193" s="130"/>
      <c r="AM1193" s="130"/>
      <c r="AN1193" s="130"/>
      <c r="AO1193" s="130"/>
      <c r="AP1193" s="130"/>
      <c r="AQ1193" s="130"/>
      <c r="AR1193" s="130"/>
      <c r="AS1193" s="130"/>
      <c r="AT1193" s="130"/>
      <c r="AU1193" s="130"/>
      <c r="AV1193" s="130"/>
      <c r="AW1193" s="130"/>
      <c r="AX1193" s="130"/>
      <c r="AY1193" s="130"/>
    </row>
    <row r="1194" spans="1:51" s="5" customFormat="1" ht="13.6" customHeight="1" x14ac:dyDescent="0.3">
      <c r="A1194" s="130"/>
      <c r="B1194" s="130"/>
      <c r="C1194" s="130"/>
      <c r="D1194" s="130"/>
      <c r="E1194" s="130"/>
      <c r="F1194" s="130"/>
      <c r="G1194" s="130"/>
      <c r="H1194" s="130"/>
      <c r="I1194" s="130"/>
      <c r="J1194" s="130"/>
      <c r="K1194" s="130"/>
      <c r="L1194" s="130"/>
      <c r="M1194" s="130"/>
      <c r="N1194" s="130"/>
      <c r="O1194" s="130"/>
      <c r="P1194" s="130"/>
      <c r="Q1194" s="130"/>
      <c r="R1194" s="130"/>
      <c r="S1194" s="130"/>
      <c r="T1194" s="130"/>
      <c r="U1194" s="130"/>
      <c r="V1194" s="130"/>
      <c r="W1194" s="130"/>
      <c r="X1194" s="130"/>
      <c r="Y1194" s="130"/>
      <c r="Z1194" s="130"/>
      <c r="AA1194" s="130"/>
      <c r="AB1194" s="130"/>
      <c r="AC1194" s="130"/>
      <c r="AD1194" s="130"/>
      <c r="AE1194" s="130"/>
      <c r="AF1194" s="130"/>
      <c r="AG1194" s="130"/>
      <c r="AH1194" s="130"/>
      <c r="AI1194" s="130"/>
      <c r="AJ1194" s="130"/>
      <c r="AK1194" s="130"/>
      <c r="AL1194" s="130"/>
      <c r="AM1194" s="130"/>
      <c r="AN1194" s="130"/>
      <c r="AO1194" s="130"/>
      <c r="AP1194" s="130"/>
      <c r="AQ1194" s="130"/>
      <c r="AR1194" s="130"/>
      <c r="AS1194" s="130"/>
      <c r="AT1194" s="130"/>
      <c r="AU1194" s="130"/>
      <c r="AV1194" s="130"/>
      <c r="AW1194" s="130"/>
      <c r="AX1194" s="130"/>
      <c r="AY1194" s="130"/>
    </row>
    <row r="1195" spans="1:51" s="5" customFormat="1" ht="13.6" customHeight="1" x14ac:dyDescent="0.3">
      <c r="A1195" s="130"/>
      <c r="B1195" s="130"/>
      <c r="C1195" s="130"/>
      <c r="D1195" s="130"/>
      <c r="E1195" s="130"/>
      <c r="F1195" s="130"/>
      <c r="G1195" s="130"/>
      <c r="H1195" s="130"/>
      <c r="I1195" s="130"/>
      <c r="J1195" s="130"/>
      <c r="K1195" s="130"/>
      <c r="L1195" s="130"/>
      <c r="M1195" s="130"/>
      <c r="N1195" s="130"/>
      <c r="O1195" s="130"/>
      <c r="P1195" s="130"/>
      <c r="Q1195" s="130"/>
      <c r="R1195" s="130"/>
      <c r="S1195" s="130"/>
      <c r="T1195" s="130"/>
      <c r="U1195" s="130"/>
      <c r="V1195" s="130"/>
      <c r="W1195" s="130"/>
      <c r="X1195" s="130"/>
      <c r="Y1195" s="130"/>
      <c r="Z1195" s="130"/>
      <c r="AA1195" s="130"/>
      <c r="AB1195" s="130"/>
      <c r="AC1195" s="130"/>
      <c r="AD1195" s="130"/>
      <c r="AE1195" s="130"/>
      <c r="AF1195" s="130"/>
      <c r="AG1195" s="130"/>
      <c r="AH1195" s="130"/>
      <c r="AI1195" s="130"/>
      <c r="AJ1195" s="130"/>
      <c r="AK1195" s="130"/>
      <c r="AL1195" s="130"/>
      <c r="AM1195" s="130"/>
      <c r="AN1195" s="130"/>
      <c r="AO1195" s="130"/>
      <c r="AP1195" s="130"/>
      <c r="AQ1195" s="130"/>
      <c r="AR1195" s="130"/>
      <c r="AS1195" s="130"/>
      <c r="AT1195" s="130"/>
      <c r="AU1195" s="130"/>
      <c r="AV1195" s="130"/>
      <c r="AW1195" s="130"/>
      <c r="AX1195" s="130"/>
      <c r="AY1195" s="130"/>
    </row>
    <row r="1196" spans="1:51" s="5" customFormat="1" ht="13.6" customHeight="1" x14ac:dyDescent="0.3">
      <c r="A1196" s="130"/>
      <c r="B1196" s="130"/>
      <c r="C1196" s="130"/>
      <c r="D1196" s="130"/>
      <c r="E1196" s="130"/>
      <c r="F1196" s="130"/>
      <c r="G1196" s="130"/>
      <c r="H1196" s="130"/>
      <c r="I1196" s="130"/>
      <c r="J1196" s="130"/>
      <c r="K1196" s="130"/>
      <c r="L1196" s="130"/>
      <c r="M1196" s="130"/>
      <c r="N1196" s="130"/>
      <c r="O1196" s="130"/>
      <c r="P1196" s="130"/>
      <c r="Q1196" s="130"/>
      <c r="R1196" s="130"/>
      <c r="S1196" s="130"/>
      <c r="T1196" s="130"/>
      <c r="U1196" s="130"/>
      <c r="V1196" s="130"/>
      <c r="W1196" s="130"/>
      <c r="X1196" s="130"/>
      <c r="Y1196" s="130"/>
      <c r="Z1196" s="130"/>
      <c r="AA1196" s="130"/>
      <c r="AB1196" s="130"/>
      <c r="AC1196" s="130"/>
      <c r="AD1196" s="130"/>
      <c r="AE1196" s="130"/>
      <c r="AF1196" s="130"/>
      <c r="AG1196" s="130"/>
      <c r="AH1196" s="130"/>
      <c r="AI1196" s="130"/>
      <c r="AJ1196" s="130"/>
      <c r="AK1196" s="130"/>
      <c r="AL1196" s="130"/>
      <c r="AM1196" s="130"/>
      <c r="AN1196" s="130"/>
      <c r="AO1196" s="130"/>
      <c r="AP1196" s="130"/>
      <c r="AQ1196" s="130"/>
      <c r="AR1196" s="130"/>
      <c r="AS1196" s="130"/>
      <c r="AT1196" s="130"/>
      <c r="AU1196" s="130"/>
      <c r="AV1196" s="130"/>
      <c r="AW1196" s="130"/>
      <c r="AX1196" s="130"/>
      <c r="AY1196" s="130"/>
    </row>
    <row r="1197" spans="1:51" s="5" customFormat="1" ht="13.6" customHeight="1" x14ac:dyDescent="0.3">
      <c r="A1197" s="130"/>
      <c r="B1197" s="130"/>
      <c r="C1197" s="130"/>
      <c r="D1197" s="130"/>
      <c r="E1197" s="130"/>
      <c r="F1197" s="130"/>
      <c r="G1197" s="130"/>
      <c r="H1197" s="130"/>
      <c r="I1197" s="130"/>
      <c r="J1197" s="130"/>
      <c r="K1197" s="130"/>
      <c r="L1197" s="130"/>
      <c r="M1197" s="130"/>
      <c r="N1197" s="130"/>
      <c r="O1197" s="130"/>
      <c r="P1197" s="130"/>
      <c r="Q1197" s="130"/>
      <c r="R1197" s="130"/>
      <c r="S1197" s="130"/>
      <c r="T1197" s="130"/>
      <c r="U1197" s="130"/>
      <c r="V1197" s="130"/>
      <c r="W1197" s="130"/>
      <c r="X1197" s="130"/>
      <c r="Y1197" s="130"/>
      <c r="Z1197" s="130"/>
      <c r="AA1197" s="130"/>
      <c r="AB1197" s="130"/>
      <c r="AC1197" s="130"/>
      <c r="AD1197" s="130"/>
      <c r="AE1197" s="130"/>
      <c r="AF1197" s="130"/>
      <c r="AG1197" s="130"/>
      <c r="AH1197" s="130"/>
      <c r="AI1197" s="130"/>
      <c r="AJ1197" s="130"/>
      <c r="AK1197" s="130"/>
      <c r="AL1197" s="130"/>
      <c r="AM1197" s="130"/>
      <c r="AN1197" s="130"/>
      <c r="AO1197" s="130"/>
      <c r="AP1197" s="130"/>
      <c r="AQ1197" s="130"/>
      <c r="AR1197" s="130"/>
      <c r="AS1197" s="130"/>
      <c r="AT1197" s="130"/>
      <c r="AU1197" s="130"/>
      <c r="AV1197" s="130"/>
      <c r="AW1197" s="130"/>
      <c r="AX1197" s="130"/>
      <c r="AY1197" s="130"/>
    </row>
    <row r="1198" spans="1:51" s="5" customFormat="1" ht="13.6" customHeight="1" x14ac:dyDescent="0.3">
      <c r="A1198" s="130"/>
      <c r="B1198" s="130"/>
      <c r="C1198" s="130"/>
      <c r="D1198" s="130"/>
      <c r="E1198" s="130"/>
      <c r="F1198" s="130"/>
      <c r="G1198" s="130"/>
      <c r="H1198" s="130"/>
      <c r="I1198" s="130"/>
      <c r="J1198" s="130"/>
      <c r="K1198" s="130"/>
      <c r="L1198" s="130"/>
      <c r="M1198" s="130"/>
      <c r="N1198" s="130"/>
      <c r="O1198" s="130"/>
      <c r="P1198" s="130"/>
      <c r="Q1198" s="130"/>
      <c r="R1198" s="130"/>
      <c r="S1198" s="130"/>
      <c r="T1198" s="130"/>
      <c r="U1198" s="130"/>
      <c r="V1198" s="130"/>
      <c r="W1198" s="130"/>
      <c r="X1198" s="130"/>
      <c r="Y1198" s="130"/>
      <c r="Z1198" s="130"/>
      <c r="AA1198" s="130"/>
      <c r="AB1198" s="130"/>
      <c r="AC1198" s="130"/>
      <c r="AD1198" s="130"/>
      <c r="AE1198" s="130"/>
      <c r="AF1198" s="130"/>
      <c r="AG1198" s="130"/>
      <c r="AH1198" s="130"/>
      <c r="AI1198" s="130"/>
      <c r="AJ1198" s="130"/>
      <c r="AK1198" s="130"/>
      <c r="AL1198" s="130"/>
      <c r="AM1198" s="130"/>
      <c r="AN1198" s="130"/>
      <c r="AO1198" s="130"/>
      <c r="AP1198" s="130"/>
      <c r="AQ1198" s="130"/>
      <c r="AR1198" s="130"/>
      <c r="AS1198" s="130"/>
      <c r="AT1198" s="130"/>
      <c r="AU1198" s="130"/>
      <c r="AV1198" s="130"/>
      <c r="AW1198" s="130"/>
      <c r="AX1198" s="130"/>
      <c r="AY1198" s="130"/>
    </row>
    <row r="1199" spans="1:51" s="5" customFormat="1" ht="13.6" customHeight="1" x14ac:dyDescent="0.3">
      <c r="A1199" s="130"/>
      <c r="B1199" s="130"/>
      <c r="C1199" s="130"/>
      <c r="D1199" s="130"/>
      <c r="E1199" s="130"/>
      <c r="F1199" s="130"/>
      <c r="G1199" s="130"/>
      <c r="H1199" s="130"/>
      <c r="I1199" s="130"/>
      <c r="J1199" s="130"/>
      <c r="K1199" s="130"/>
      <c r="L1199" s="130"/>
      <c r="M1199" s="130"/>
      <c r="N1199" s="130"/>
      <c r="O1199" s="130"/>
      <c r="P1199" s="130"/>
      <c r="Q1199" s="130"/>
      <c r="R1199" s="130"/>
      <c r="S1199" s="130"/>
      <c r="T1199" s="130"/>
      <c r="U1199" s="130"/>
      <c r="V1199" s="130"/>
      <c r="W1199" s="130"/>
      <c r="X1199" s="130"/>
      <c r="Y1199" s="130"/>
      <c r="Z1199" s="130"/>
      <c r="AA1199" s="130"/>
      <c r="AB1199" s="130"/>
      <c r="AC1199" s="130"/>
      <c r="AD1199" s="130"/>
      <c r="AE1199" s="130"/>
      <c r="AF1199" s="130"/>
      <c r="AG1199" s="130"/>
      <c r="AH1199" s="130"/>
      <c r="AI1199" s="130"/>
      <c r="AJ1199" s="130"/>
      <c r="AK1199" s="130"/>
      <c r="AL1199" s="130"/>
      <c r="AM1199" s="130"/>
      <c r="AN1199" s="130"/>
      <c r="AO1199" s="130"/>
      <c r="AP1199" s="130"/>
      <c r="AQ1199" s="130"/>
      <c r="AR1199" s="130"/>
      <c r="AS1199" s="130"/>
      <c r="AT1199" s="130"/>
      <c r="AU1199" s="130"/>
      <c r="AV1199" s="130"/>
      <c r="AW1199" s="130"/>
      <c r="AX1199" s="130"/>
      <c r="AY1199" s="130"/>
    </row>
    <row r="1200" spans="1:51" s="5" customFormat="1" ht="13.6" customHeight="1" x14ac:dyDescent="0.3">
      <c r="A1200" s="130"/>
      <c r="B1200" s="130"/>
      <c r="C1200" s="130"/>
      <c r="D1200" s="130"/>
      <c r="E1200" s="130"/>
      <c r="F1200" s="130"/>
      <c r="G1200" s="130"/>
      <c r="H1200" s="130"/>
      <c r="I1200" s="130"/>
      <c r="J1200" s="130"/>
      <c r="K1200" s="130"/>
      <c r="L1200" s="130"/>
      <c r="M1200" s="130"/>
      <c r="N1200" s="130"/>
      <c r="O1200" s="130"/>
      <c r="P1200" s="130"/>
      <c r="Q1200" s="130"/>
      <c r="R1200" s="130"/>
      <c r="S1200" s="130"/>
      <c r="T1200" s="130"/>
      <c r="U1200" s="130"/>
      <c r="V1200" s="130"/>
      <c r="W1200" s="130"/>
      <c r="X1200" s="130"/>
      <c r="Y1200" s="130"/>
      <c r="Z1200" s="130"/>
      <c r="AA1200" s="130"/>
      <c r="AB1200" s="130"/>
      <c r="AC1200" s="130"/>
      <c r="AD1200" s="130"/>
      <c r="AE1200" s="130"/>
      <c r="AF1200" s="130"/>
      <c r="AG1200" s="130"/>
      <c r="AH1200" s="130"/>
      <c r="AI1200" s="130"/>
      <c r="AJ1200" s="130"/>
      <c r="AK1200" s="130"/>
      <c r="AL1200" s="130"/>
      <c r="AM1200" s="130"/>
      <c r="AN1200" s="130"/>
      <c r="AO1200" s="130"/>
      <c r="AP1200" s="130"/>
      <c r="AQ1200" s="130"/>
      <c r="AR1200" s="130"/>
      <c r="AS1200" s="130"/>
      <c r="AT1200" s="130"/>
      <c r="AU1200" s="130"/>
      <c r="AV1200" s="130"/>
      <c r="AW1200" s="130"/>
      <c r="AX1200" s="130"/>
      <c r="AY1200" s="130"/>
    </row>
    <row r="1201" spans="1:51" s="5" customFormat="1" ht="13.6" customHeight="1" x14ac:dyDescent="0.3">
      <c r="A1201" s="130"/>
      <c r="B1201" s="130"/>
      <c r="C1201" s="130"/>
      <c r="D1201" s="130"/>
      <c r="E1201" s="130"/>
      <c r="F1201" s="130"/>
      <c r="G1201" s="130"/>
      <c r="H1201" s="130"/>
      <c r="I1201" s="130"/>
      <c r="J1201" s="130"/>
      <c r="K1201" s="130"/>
      <c r="L1201" s="130"/>
      <c r="M1201" s="130"/>
      <c r="N1201" s="130"/>
      <c r="O1201" s="130"/>
      <c r="P1201" s="130"/>
      <c r="Q1201" s="130"/>
      <c r="R1201" s="130"/>
      <c r="S1201" s="130"/>
      <c r="T1201" s="130"/>
      <c r="U1201" s="130"/>
      <c r="V1201" s="130"/>
      <c r="W1201" s="130"/>
      <c r="X1201" s="130"/>
      <c r="Y1201" s="130"/>
      <c r="Z1201" s="130"/>
      <c r="AA1201" s="130"/>
      <c r="AB1201" s="130"/>
      <c r="AC1201" s="130"/>
      <c r="AD1201" s="130"/>
      <c r="AE1201" s="130"/>
      <c r="AF1201" s="130"/>
      <c r="AG1201" s="130"/>
      <c r="AH1201" s="130"/>
      <c r="AI1201" s="130"/>
      <c r="AJ1201" s="130"/>
      <c r="AK1201" s="130"/>
      <c r="AL1201" s="130"/>
      <c r="AM1201" s="130"/>
      <c r="AN1201" s="130"/>
      <c r="AO1201" s="130"/>
      <c r="AP1201" s="130"/>
      <c r="AQ1201" s="130"/>
      <c r="AR1201" s="130"/>
      <c r="AS1201" s="130"/>
      <c r="AT1201" s="130"/>
      <c r="AU1201" s="130"/>
      <c r="AV1201" s="130"/>
      <c r="AW1201" s="130"/>
      <c r="AX1201" s="130"/>
      <c r="AY1201" s="130"/>
    </row>
    <row r="1202" spans="1:51" s="5" customFormat="1" ht="13.6" customHeight="1" x14ac:dyDescent="0.3">
      <c r="A1202" s="130"/>
      <c r="B1202" s="130"/>
      <c r="C1202" s="130"/>
      <c r="D1202" s="130"/>
      <c r="E1202" s="130"/>
      <c r="F1202" s="130"/>
      <c r="G1202" s="130"/>
      <c r="H1202" s="130"/>
      <c r="I1202" s="130"/>
      <c r="J1202" s="130"/>
      <c r="K1202" s="130"/>
      <c r="L1202" s="130"/>
      <c r="M1202" s="130"/>
      <c r="N1202" s="130"/>
      <c r="O1202" s="130"/>
      <c r="P1202" s="130"/>
      <c r="Q1202" s="130"/>
      <c r="R1202" s="130"/>
      <c r="S1202" s="130"/>
      <c r="T1202" s="130"/>
      <c r="U1202" s="130"/>
      <c r="V1202" s="130"/>
      <c r="W1202" s="130"/>
      <c r="X1202" s="130"/>
      <c r="Y1202" s="130"/>
      <c r="Z1202" s="130"/>
      <c r="AA1202" s="130"/>
      <c r="AB1202" s="130"/>
      <c r="AC1202" s="130"/>
      <c r="AD1202" s="130"/>
      <c r="AE1202" s="130"/>
      <c r="AF1202" s="130"/>
      <c r="AG1202" s="130"/>
      <c r="AH1202" s="130"/>
      <c r="AI1202" s="130"/>
      <c r="AJ1202" s="130"/>
      <c r="AK1202" s="130"/>
      <c r="AL1202" s="130"/>
      <c r="AM1202" s="130"/>
      <c r="AN1202" s="130"/>
      <c r="AO1202" s="130"/>
      <c r="AP1202" s="130"/>
      <c r="AQ1202" s="130"/>
      <c r="AR1202" s="130"/>
      <c r="AS1202" s="130"/>
      <c r="AT1202" s="130"/>
      <c r="AU1202" s="130"/>
      <c r="AV1202" s="130"/>
      <c r="AW1202" s="130"/>
      <c r="AX1202" s="130"/>
      <c r="AY1202" s="130"/>
    </row>
    <row r="1203" spans="1:51" s="5" customFormat="1" ht="13.6" customHeight="1" x14ac:dyDescent="0.3">
      <c r="A1203" s="130"/>
      <c r="B1203" s="130"/>
      <c r="C1203" s="130"/>
      <c r="D1203" s="130"/>
      <c r="E1203" s="130"/>
      <c r="F1203" s="130"/>
      <c r="G1203" s="130"/>
      <c r="H1203" s="130"/>
      <c r="I1203" s="130"/>
      <c r="J1203" s="130"/>
      <c r="K1203" s="130"/>
      <c r="L1203" s="130"/>
      <c r="M1203" s="130"/>
      <c r="N1203" s="130"/>
      <c r="O1203" s="130"/>
      <c r="P1203" s="130"/>
      <c r="Q1203" s="130"/>
      <c r="R1203" s="130"/>
      <c r="S1203" s="130"/>
      <c r="T1203" s="130"/>
      <c r="U1203" s="130"/>
      <c r="V1203" s="130"/>
      <c r="W1203" s="130"/>
      <c r="X1203" s="130"/>
      <c r="Y1203" s="130"/>
      <c r="Z1203" s="130"/>
      <c r="AA1203" s="130"/>
      <c r="AB1203" s="130"/>
      <c r="AC1203" s="130"/>
      <c r="AD1203" s="130"/>
      <c r="AE1203" s="130"/>
      <c r="AF1203" s="130"/>
      <c r="AG1203" s="130"/>
      <c r="AH1203" s="130"/>
      <c r="AI1203" s="130"/>
      <c r="AJ1203" s="130"/>
      <c r="AK1203" s="130"/>
      <c r="AL1203" s="130"/>
      <c r="AM1203" s="130"/>
      <c r="AN1203" s="130"/>
      <c r="AO1203" s="130"/>
      <c r="AP1203" s="130"/>
      <c r="AQ1203" s="130"/>
      <c r="AR1203" s="130"/>
      <c r="AS1203" s="130"/>
      <c r="AT1203" s="130"/>
      <c r="AU1203" s="130"/>
      <c r="AV1203" s="130"/>
      <c r="AW1203" s="130"/>
      <c r="AX1203" s="130"/>
      <c r="AY1203" s="130"/>
    </row>
    <row r="1204" spans="1:51" s="5" customFormat="1" ht="13.6" customHeight="1" x14ac:dyDescent="0.3">
      <c r="A1204" s="130"/>
      <c r="B1204" s="130"/>
      <c r="C1204" s="130"/>
      <c r="D1204" s="130"/>
      <c r="E1204" s="130"/>
      <c r="F1204" s="130"/>
      <c r="G1204" s="130"/>
      <c r="H1204" s="130"/>
      <c r="I1204" s="130"/>
      <c r="J1204" s="130"/>
      <c r="K1204" s="130"/>
      <c r="L1204" s="130"/>
      <c r="M1204" s="130"/>
      <c r="N1204" s="130"/>
      <c r="O1204" s="130"/>
      <c r="P1204" s="130"/>
      <c r="Q1204" s="130"/>
      <c r="R1204" s="130"/>
      <c r="S1204" s="130"/>
      <c r="T1204" s="130"/>
      <c r="U1204" s="130"/>
      <c r="V1204" s="130"/>
      <c r="W1204" s="130"/>
      <c r="X1204" s="130"/>
      <c r="Y1204" s="130"/>
      <c r="Z1204" s="130"/>
      <c r="AA1204" s="130"/>
      <c r="AB1204" s="130"/>
      <c r="AC1204" s="130"/>
      <c r="AD1204" s="130"/>
      <c r="AE1204" s="130"/>
      <c r="AF1204" s="130"/>
      <c r="AG1204" s="130"/>
      <c r="AH1204" s="130"/>
      <c r="AI1204" s="130"/>
      <c r="AJ1204" s="130"/>
      <c r="AK1204" s="130"/>
      <c r="AL1204" s="130"/>
      <c r="AM1204" s="130"/>
      <c r="AN1204" s="130"/>
      <c r="AO1204" s="130"/>
      <c r="AP1204" s="130"/>
      <c r="AQ1204" s="130"/>
      <c r="AR1204" s="130"/>
      <c r="AS1204" s="130"/>
      <c r="AT1204" s="130"/>
      <c r="AU1204" s="130"/>
      <c r="AV1204" s="130"/>
      <c r="AW1204" s="130"/>
      <c r="AX1204" s="130"/>
      <c r="AY1204" s="130"/>
    </row>
    <row r="1205" spans="1:51" s="5" customFormat="1" ht="13.6" customHeight="1" x14ac:dyDescent="0.3">
      <c r="A1205" s="130"/>
      <c r="B1205" s="130"/>
      <c r="C1205" s="130"/>
      <c r="D1205" s="130"/>
      <c r="E1205" s="130"/>
      <c r="F1205" s="130"/>
      <c r="G1205" s="130"/>
      <c r="H1205" s="130"/>
      <c r="I1205" s="130"/>
      <c r="J1205" s="130"/>
      <c r="K1205" s="130"/>
      <c r="L1205" s="130"/>
      <c r="M1205" s="130"/>
      <c r="N1205" s="130"/>
      <c r="O1205" s="130"/>
      <c r="P1205" s="130"/>
      <c r="Q1205" s="130"/>
      <c r="R1205" s="130"/>
      <c r="S1205" s="130"/>
      <c r="T1205" s="130"/>
      <c r="U1205" s="130"/>
      <c r="V1205" s="130"/>
      <c r="W1205" s="130"/>
      <c r="X1205" s="130"/>
      <c r="Y1205" s="130"/>
      <c r="Z1205" s="130"/>
      <c r="AA1205" s="130"/>
      <c r="AB1205" s="130"/>
      <c r="AC1205" s="130"/>
      <c r="AD1205" s="130"/>
      <c r="AE1205" s="130"/>
      <c r="AF1205" s="130"/>
      <c r="AG1205" s="130"/>
      <c r="AH1205" s="130"/>
      <c r="AI1205" s="130"/>
      <c r="AJ1205" s="130"/>
      <c r="AK1205" s="130"/>
      <c r="AL1205" s="130"/>
      <c r="AM1205" s="130"/>
      <c r="AN1205" s="130"/>
      <c r="AO1205" s="130"/>
      <c r="AP1205" s="130"/>
      <c r="AQ1205" s="130"/>
      <c r="AR1205" s="130"/>
      <c r="AS1205" s="130"/>
      <c r="AT1205" s="130"/>
      <c r="AU1205" s="130"/>
      <c r="AV1205" s="130"/>
      <c r="AW1205" s="130"/>
      <c r="AX1205" s="130"/>
      <c r="AY1205" s="130"/>
    </row>
    <row r="1206" spans="1:51" s="5" customFormat="1" ht="13.6" customHeight="1" x14ac:dyDescent="0.3">
      <c r="A1206" s="130"/>
      <c r="B1206" s="130"/>
      <c r="C1206" s="130"/>
      <c r="D1206" s="130"/>
      <c r="E1206" s="130"/>
      <c r="F1206" s="130"/>
      <c r="G1206" s="130"/>
      <c r="H1206" s="130"/>
      <c r="I1206" s="130"/>
      <c r="J1206" s="130"/>
      <c r="K1206" s="130"/>
      <c r="L1206" s="130"/>
      <c r="M1206" s="130"/>
      <c r="N1206" s="130"/>
      <c r="O1206" s="130"/>
      <c r="P1206" s="130"/>
      <c r="Q1206" s="130"/>
      <c r="R1206" s="130"/>
      <c r="S1206" s="130"/>
      <c r="T1206" s="130"/>
      <c r="U1206" s="130"/>
      <c r="V1206" s="130"/>
      <c r="W1206" s="130"/>
      <c r="X1206" s="130"/>
      <c r="Y1206" s="130"/>
      <c r="Z1206" s="130"/>
      <c r="AA1206" s="130"/>
      <c r="AB1206" s="130"/>
      <c r="AC1206" s="130"/>
      <c r="AD1206" s="130"/>
      <c r="AE1206" s="130"/>
      <c r="AF1206" s="130"/>
      <c r="AG1206" s="130"/>
      <c r="AH1206" s="130"/>
      <c r="AI1206" s="130"/>
      <c r="AJ1206" s="130"/>
      <c r="AK1206" s="130"/>
      <c r="AL1206" s="130"/>
      <c r="AM1206" s="130"/>
      <c r="AN1206" s="130"/>
      <c r="AO1206" s="130"/>
      <c r="AP1206" s="130"/>
      <c r="AQ1206" s="130"/>
      <c r="AR1206" s="130"/>
      <c r="AS1206" s="130"/>
      <c r="AT1206" s="130"/>
      <c r="AU1206" s="130"/>
      <c r="AV1206" s="130"/>
      <c r="AW1206" s="130"/>
      <c r="AX1206" s="130"/>
      <c r="AY1206" s="130"/>
    </row>
    <row r="1207" spans="1:51" s="5" customFormat="1" ht="13.6" customHeight="1" x14ac:dyDescent="0.3">
      <c r="A1207" s="130"/>
      <c r="B1207" s="130"/>
      <c r="C1207" s="130"/>
      <c r="D1207" s="130"/>
      <c r="E1207" s="130"/>
      <c r="F1207" s="130"/>
      <c r="G1207" s="130"/>
      <c r="H1207" s="130"/>
      <c r="I1207" s="130"/>
      <c r="J1207" s="130"/>
      <c r="K1207" s="130"/>
      <c r="L1207" s="130"/>
      <c r="M1207" s="130"/>
      <c r="N1207" s="130"/>
      <c r="O1207" s="130"/>
      <c r="P1207" s="130"/>
      <c r="Q1207" s="130"/>
      <c r="R1207" s="130"/>
      <c r="S1207" s="130"/>
      <c r="T1207" s="130"/>
      <c r="U1207" s="130"/>
      <c r="V1207" s="130"/>
      <c r="W1207" s="130"/>
      <c r="X1207" s="130"/>
      <c r="Y1207" s="130"/>
      <c r="Z1207" s="130"/>
      <c r="AA1207" s="130"/>
      <c r="AB1207" s="130"/>
      <c r="AC1207" s="130"/>
      <c r="AD1207" s="130"/>
      <c r="AE1207" s="130"/>
      <c r="AF1207" s="130"/>
      <c r="AG1207" s="130"/>
      <c r="AH1207" s="130"/>
      <c r="AI1207" s="130"/>
      <c r="AJ1207" s="130"/>
      <c r="AK1207" s="130"/>
      <c r="AL1207" s="130"/>
      <c r="AM1207" s="130"/>
      <c r="AN1207" s="130"/>
      <c r="AO1207" s="130"/>
      <c r="AP1207" s="130"/>
      <c r="AQ1207" s="130"/>
      <c r="AR1207" s="130"/>
      <c r="AS1207" s="130"/>
      <c r="AT1207" s="130"/>
      <c r="AU1207" s="130"/>
      <c r="AV1207" s="130"/>
      <c r="AW1207" s="130"/>
      <c r="AX1207" s="130"/>
      <c r="AY1207" s="130"/>
    </row>
    <row r="1208" spans="1:51" s="5" customFormat="1" ht="13.6" customHeight="1" x14ac:dyDescent="0.3">
      <c r="A1208" s="130"/>
      <c r="B1208" s="130"/>
      <c r="C1208" s="130"/>
      <c r="D1208" s="130"/>
      <c r="E1208" s="130"/>
      <c r="F1208" s="130"/>
      <c r="G1208" s="130"/>
      <c r="H1208" s="130"/>
      <c r="I1208" s="130"/>
      <c r="J1208" s="130"/>
      <c r="K1208" s="130"/>
      <c r="L1208" s="130"/>
      <c r="M1208" s="130"/>
      <c r="N1208" s="130"/>
      <c r="O1208" s="130"/>
      <c r="P1208" s="130"/>
      <c r="Q1208" s="130"/>
      <c r="R1208" s="130"/>
      <c r="S1208" s="130"/>
      <c r="T1208" s="130"/>
      <c r="U1208" s="130"/>
      <c r="V1208" s="130"/>
      <c r="W1208" s="130"/>
      <c r="X1208" s="130"/>
      <c r="Y1208" s="130"/>
      <c r="Z1208" s="130"/>
      <c r="AA1208" s="130"/>
      <c r="AB1208" s="130"/>
      <c r="AC1208" s="130"/>
      <c r="AD1208" s="130"/>
      <c r="AE1208" s="130"/>
      <c r="AF1208" s="130"/>
      <c r="AG1208" s="130"/>
      <c r="AH1208" s="130"/>
      <c r="AI1208" s="130"/>
      <c r="AJ1208" s="130"/>
      <c r="AK1208" s="130"/>
      <c r="AL1208" s="130"/>
      <c r="AM1208" s="130"/>
      <c r="AN1208" s="130"/>
      <c r="AO1208" s="130"/>
      <c r="AP1208" s="130"/>
      <c r="AQ1208" s="130"/>
      <c r="AR1208" s="130"/>
      <c r="AS1208" s="130"/>
      <c r="AT1208" s="130"/>
      <c r="AU1208" s="130"/>
      <c r="AV1208" s="130"/>
      <c r="AW1208" s="130"/>
      <c r="AX1208" s="130"/>
      <c r="AY1208" s="130"/>
    </row>
    <row r="1209" spans="1:51" s="5" customFormat="1" ht="13.6" customHeight="1" x14ac:dyDescent="0.3">
      <c r="A1209" s="130"/>
      <c r="B1209" s="130"/>
      <c r="C1209" s="130"/>
      <c r="D1209" s="130"/>
      <c r="E1209" s="130"/>
      <c r="F1209" s="130"/>
      <c r="G1209" s="130"/>
      <c r="H1209" s="130"/>
      <c r="I1209" s="130"/>
      <c r="J1209" s="130"/>
      <c r="K1209" s="130"/>
      <c r="L1209" s="130"/>
      <c r="M1209" s="130"/>
      <c r="N1209" s="130"/>
      <c r="O1209" s="130"/>
      <c r="P1209" s="130"/>
      <c r="Q1209" s="130"/>
      <c r="R1209" s="130"/>
      <c r="S1209" s="130"/>
      <c r="T1209" s="130"/>
      <c r="U1209" s="130"/>
      <c r="V1209" s="130"/>
      <c r="W1209" s="130"/>
      <c r="X1209" s="130"/>
      <c r="Y1209" s="130"/>
      <c r="Z1209" s="130"/>
      <c r="AA1209" s="130"/>
      <c r="AB1209" s="130"/>
      <c r="AC1209" s="130"/>
      <c r="AD1209" s="130"/>
      <c r="AE1209" s="130"/>
      <c r="AF1209" s="130"/>
      <c r="AG1209" s="130"/>
      <c r="AH1209" s="130"/>
      <c r="AI1209" s="130"/>
      <c r="AJ1209" s="130"/>
      <c r="AK1209" s="130"/>
      <c r="AL1209" s="130"/>
      <c r="AM1209" s="130"/>
      <c r="AN1209" s="130"/>
      <c r="AO1209" s="130"/>
      <c r="AP1209" s="130"/>
      <c r="AQ1209" s="130"/>
      <c r="AR1209" s="130"/>
      <c r="AS1209" s="130"/>
      <c r="AT1209" s="130"/>
      <c r="AU1209" s="130"/>
      <c r="AV1209" s="130"/>
      <c r="AW1209" s="130"/>
      <c r="AX1209" s="130"/>
      <c r="AY1209" s="130"/>
    </row>
    <row r="1210" spans="1:51" s="5" customFormat="1" ht="13.6" customHeight="1" x14ac:dyDescent="0.3">
      <c r="A1210" s="130"/>
      <c r="B1210" s="130"/>
      <c r="C1210" s="130"/>
      <c r="D1210" s="130"/>
      <c r="E1210" s="130"/>
      <c r="F1210" s="130"/>
      <c r="G1210" s="130"/>
      <c r="H1210" s="130"/>
      <c r="I1210" s="130"/>
      <c r="J1210" s="130"/>
      <c r="K1210" s="130"/>
      <c r="L1210" s="130"/>
      <c r="M1210" s="130"/>
      <c r="N1210" s="130"/>
      <c r="O1210" s="130"/>
      <c r="P1210" s="130"/>
      <c r="Q1210" s="130"/>
      <c r="R1210" s="130"/>
      <c r="S1210" s="130"/>
      <c r="T1210" s="130"/>
      <c r="U1210" s="130"/>
      <c r="V1210" s="130"/>
      <c r="W1210" s="130"/>
      <c r="X1210" s="130"/>
      <c r="Y1210" s="130"/>
      <c r="Z1210" s="130"/>
      <c r="AA1210" s="130"/>
      <c r="AB1210" s="130"/>
      <c r="AC1210" s="130"/>
      <c r="AD1210" s="130"/>
      <c r="AE1210" s="130"/>
      <c r="AF1210" s="130"/>
      <c r="AG1210" s="130"/>
      <c r="AH1210" s="130"/>
      <c r="AI1210" s="130"/>
      <c r="AJ1210" s="130"/>
      <c r="AK1210" s="130"/>
      <c r="AL1210" s="130"/>
      <c r="AM1210" s="130"/>
      <c r="AN1210" s="130"/>
      <c r="AO1210" s="130"/>
      <c r="AP1210" s="130"/>
      <c r="AQ1210" s="130"/>
      <c r="AR1210" s="130"/>
      <c r="AS1210" s="130"/>
      <c r="AT1210" s="130"/>
      <c r="AU1210" s="130"/>
      <c r="AV1210" s="130"/>
      <c r="AW1210" s="130"/>
      <c r="AX1210" s="130"/>
      <c r="AY1210" s="130"/>
    </row>
    <row r="1211" spans="1:51" s="5" customFormat="1" ht="13.6" customHeight="1" x14ac:dyDescent="0.3">
      <c r="A1211" s="130"/>
      <c r="B1211" s="130"/>
      <c r="C1211" s="130"/>
      <c r="D1211" s="130"/>
      <c r="E1211" s="130"/>
      <c r="F1211" s="130"/>
      <c r="G1211" s="130"/>
      <c r="H1211" s="130"/>
      <c r="I1211" s="130"/>
      <c r="J1211" s="130"/>
      <c r="K1211" s="130"/>
      <c r="L1211" s="130"/>
      <c r="M1211" s="130"/>
      <c r="N1211" s="130"/>
      <c r="O1211" s="130"/>
      <c r="P1211" s="130"/>
      <c r="Q1211" s="130"/>
      <c r="R1211" s="130"/>
      <c r="S1211" s="130"/>
      <c r="T1211" s="130"/>
      <c r="U1211" s="130"/>
      <c r="V1211" s="130"/>
      <c r="W1211" s="130"/>
      <c r="X1211" s="130"/>
      <c r="Y1211" s="130"/>
      <c r="Z1211" s="130"/>
      <c r="AA1211" s="130"/>
      <c r="AB1211" s="130"/>
      <c r="AC1211" s="130"/>
      <c r="AD1211" s="130"/>
      <c r="AE1211" s="130"/>
      <c r="AF1211" s="130"/>
      <c r="AG1211" s="130"/>
      <c r="AH1211" s="130"/>
      <c r="AI1211" s="130"/>
      <c r="AJ1211" s="130"/>
      <c r="AK1211" s="130"/>
      <c r="AL1211" s="130"/>
      <c r="AM1211" s="130"/>
      <c r="AN1211" s="130"/>
      <c r="AO1211" s="130"/>
      <c r="AP1211" s="130"/>
      <c r="AQ1211" s="130"/>
      <c r="AR1211" s="130"/>
      <c r="AS1211" s="130"/>
      <c r="AT1211" s="130"/>
      <c r="AU1211" s="130"/>
      <c r="AV1211" s="130"/>
      <c r="AW1211" s="130"/>
      <c r="AX1211" s="130"/>
      <c r="AY1211" s="130"/>
    </row>
    <row r="1212" spans="1:51" s="5" customFormat="1" ht="13.6" customHeight="1" x14ac:dyDescent="0.3">
      <c r="A1212" s="130"/>
      <c r="B1212" s="130"/>
      <c r="C1212" s="130"/>
      <c r="D1212" s="130"/>
      <c r="E1212" s="130"/>
      <c r="F1212" s="130"/>
      <c r="G1212" s="130"/>
      <c r="H1212" s="130"/>
      <c r="I1212" s="130"/>
      <c r="J1212" s="130"/>
      <c r="K1212" s="130"/>
      <c r="L1212" s="130"/>
      <c r="M1212" s="130"/>
      <c r="N1212" s="130"/>
      <c r="O1212" s="130"/>
      <c r="P1212" s="130"/>
      <c r="Q1212" s="130"/>
      <c r="R1212" s="130"/>
      <c r="S1212" s="130"/>
      <c r="T1212" s="130"/>
      <c r="U1212" s="130"/>
      <c r="V1212" s="130"/>
      <c r="W1212" s="130"/>
      <c r="X1212" s="130"/>
      <c r="Y1212" s="130"/>
      <c r="Z1212" s="130"/>
      <c r="AA1212" s="130"/>
      <c r="AB1212" s="130"/>
      <c r="AC1212" s="130"/>
      <c r="AD1212" s="130"/>
      <c r="AE1212" s="130"/>
      <c r="AF1212" s="130"/>
      <c r="AG1212" s="130"/>
      <c r="AH1212" s="130"/>
      <c r="AI1212" s="130"/>
      <c r="AJ1212" s="130"/>
      <c r="AK1212" s="130"/>
      <c r="AL1212" s="130"/>
      <c r="AM1212" s="130"/>
      <c r="AN1212" s="130"/>
      <c r="AO1212" s="130"/>
      <c r="AP1212" s="130"/>
      <c r="AQ1212" s="130"/>
      <c r="AR1212" s="130"/>
      <c r="AS1212" s="130"/>
      <c r="AT1212" s="130"/>
      <c r="AU1212" s="130"/>
      <c r="AV1212" s="130"/>
      <c r="AW1212" s="130"/>
      <c r="AX1212" s="130"/>
      <c r="AY1212" s="130"/>
    </row>
    <row r="1213" spans="1:51" s="5" customFormat="1" ht="13.6" customHeight="1" x14ac:dyDescent="0.3">
      <c r="A1213" s="130"/>
      <c r="B1213" s="130"/>
      <c r="C1213" s="130"/>
      <c r="D1213" s="130"/>
      <c r="E1213" s="130"/>
      <c r="F1213" s="130"/>
      <c r="G1213" s="130"/>
      <c r="H1213" s="130"/>
      <c r="I1213" s="130"/>
      <c r="J1213" s="130"/>
      <c r="K1213" s="130"/>
      <c r="L1213" s="130"/>
      <c r="M1213" s="130"/>
      <c r="N1213" s="130"/>
      <c r="O1213" s="130"/>
      <c r="P1213" s="130"/>
      <c r="Q1213" s="130"/>
      <c r="R1213" s="130"/>
      <c r="S1213" s="130"/>
      <c r="T1213" s="130"/>
      <c r="U1213" s="130"/>
      <c r="V1213" s="130"/>
      <c r="W1213" s="130"/>
      <c r="X1213" s="130"/>
      <c r="Y1213" s="130"/>
      <c r="Z1213" s="130"/>
      <c r="AA1213" s="130"/>
      <c r="AB1213" s="130"/>
      <c r="AC1213" s="130"/>
      <c r="AD1213" s="130"/>
      <c r="AE1213" s="130"/>
      <c r="AF1213" s="130"/>
      <c r="AG1213" s="130"/>
      <c r="AH1213" s="130"/>
      <c r="AI1213" s="130"/>
      <c r="AJ1213" s="130"/>
      <c r="AK1213" s="130"/>
      <c r="AL1213" s="130"/>
      <c r="AM1213" s="130"/>
      <c r="AN1213" s="130"/>
      <c r="AO1213" s="130"/>
      <c r="AP1213" s="130"/>
      <c r="AQ1213" s="130"/>
      <c r="AR1213" s="130"/>
      <c r="AS1213" s="130"/>
      <c r="AT1213" s="130"/>
      <c r="AU1213" s="130"/>
      <c r="AV1213" s="130"/>
      <c r="AW1213" s="130"/>
      <c r="AX1213" s="130"/>
      <c r="AY1213" s="130"/>
    </row>
    <row r="1214" spans="1:51" s="5" customFormat="1" ht="13.6" customHeight="1" x14ac:dyDescent="0.3">
      <c r="A1214" s="130"/>
      <c r="B1214" s="130"/>
      <c r="C1214" s="130"/>
      <c r="D1214" s="130"/>
      <c r="E1214" s="130"/>
      <c r="F1214" s="130"/>
      <c r="G1214" s="130"/>
      <c r="H1214" s="130"/>
      <c r="I1214" s="130"/>
      <c r="J1214" s="130"/>
      <c r="K1214" s="130"/>
      <c r="L1214" s="130"/>
      <c r="M1214" s="130"/>
      <c r="N1214" s="130"/>
      <c r="O1214" s="130"/>
      <c r="P1214" s="130"/>
      <c r="Q1214" s="130"/>
      <c r="R1214" s="130"/>
      <c r="S1214" s="130"/>
      <c r="T1214" s="130"/>
      <c r="U1214" s="130"/>
      <c r="V1214" s="130"/>
      <c r="W1214" s="130"/>
      <c r="X1214" s="130"/>
      <c r="Y1214" s="130"/>
      <c r="Z1214" s="130"/>
      <c r="AA1214" s="130"/>
      <c r="AB1214" s="130"/>
      <c r="AC1214" s="130"/>
      <c r="AD1214" s="130"/>
      <c r="AE1214" s="130"/>
      <c r="AF1214" s="130"/>
      <c r="AG1214" s="130"/>
      <c r="AH1214" s="130"/>
      <c r="AI1214" s="130"/>
      <c r="AJ1214" s="130"/>
      <c r="AK1214" s="130"/>
      <c r="AL1214" s="130"/>
      <c r="AM1214" s="130"/>
      <c r="AN1214" s="130"/>
      <c r="AO1214" s="130"/>
      <c r="AP1214" s="130"/>
      <c r="AQ1214" s="130"/>
      <c r="AR1214" s="130"/>
      <c r="AS1214" s="130"/>
      <c r="AT1214" s="130"/>
      <c r="AU1214" s="130"/>
      <c r="AV1214" s="130"/>
      <c r="AW1214" s="130"/>
      <c r="AX1214" s="130"/>
      <c r="AY1214" s="130"/>
    </row>
    <row r="1215" spans="1:51" s="5" customFormat="1" ht="13.6" customHeight="1" x14ac:dyDescent="0.3">
      <c r="A1215" s="130"/>
      <c r="B1215" s="130"/>
      <c r="C1215" s="130"/>
      <c r="D1215" s="130"/>
      <c r="E1215" s="130"/>
      <c r="F1215" s="130"/>
      <c r="G1215" s="130"/>
      <c r="H1215" s="130"/>
      <c r="I1215" s="130"/>
      <c r="J1215" s="130"/>
      <c r="K1215" s="130"/>
      <c r="L1215" s="130"/>
      <c r="M1215" s="130"/>
      <c r="N1215" s="130"/>
      <c r="O1215" s="130"/>
      <c r="P1215" s="130"/>
      <c r="Q1215" s="130"/>
      <c r="R1215" s="130"/>
      <c r="S1215" s="130"/>
      <c r="T1215" s="130"/>
      <c r="U1215" s="130"/>
      <c r="V1215" s="130"/>
      <c r="W1215" s="130"/>
      <c r="X1215" s="130"/>
      <c r="Y1215" s="130"/>
      <c r="Z1215" s="130"/>
      <c r="AA1215" s="130"/>
      <c r="AB1215" s="130"/>
      <c r="AC1215" s="130"/>
      <c r="AD1215" s="130"/>
      <c r="AE1215" s="130"/>
      <c r="AF1215" s="130"/>
      <c r="AG1215" s="130"/>
      <c r="AH1215" s="130"/>
      <c r="AI1215" s="130"/>
      <c r="AJ1215" s="130"/>
      <c r="AK1215" s="130"/>
      <c r="AL1215" s="130"/>
      <c r="AM1215" s="130"/>
      <c r="AN1215" s="130"/>
      <c r="AO1215" s="130"/>
      <c r="AP1215" s="130"/>
      <c r="AQ1215" s="130"/>
      <c r="AR1215" s="130"/>
      <c r="AS1215" s="130"/>
      <c r="AT1215" s="130"/>
      <c r="AU1215" s="130"/>
      <c r="AV1215" s="130"/>
      <c r="AW1215" s="130"/>
      <c r="AX1215" s="130"/>
      <c r="AY1215" s="130"/>
    </row>
    <row r="1216" spans="1:51" s="5" customFormat="1" ht="13.6" customHeight="1" x14ac:dyDescent="0.3">
      <c r="A1216" s="130"/>
      <c r="B1216" s="130"/>
      <c r="C1216" s="130"/>
      <c r="D1216" s="130"/>
      <c r="E1216" s="130"/>
      <c r="F1216" s="130"/>
      <c r="G1216" s="130"/>
      <c r="H1216" s="130"/>
      <c r="I1216" s="130"/>
      <c r="J1216" s="130"/>
      <c r="K1216" s="130"/>
      <c r="L1216" s="130"/>
      <c r="M1216" s="130"/>
      <c r="N1216" s="130"/>
      <c r="O1216" s="130"/>
      <c r="P1216" s="130"/>
      <c r="Q1216" s="130"/>
      <c r="R1216" s="130"/>
      <c r="S1216" s="130"/>
      <c r="T1216" s="130"/>
      <c r="U1216" s="130"/>
      <c r="V1216" s="130"/>
      <c r="W1216" s="130"/>
      <c r="X1216" s="130"/>
      <c r="Y1216" s="130"/>
      <c r="Z1216" s="130"/>
      <c r="AA1216" s="130"/>
      <c r="AB1216" s="130"/>
      <c r="AC1216" s="130"/>
      <c r="AD1216" s="130"/>
      <c r="AE1216" s="130"/>
      <c r="AF1216" s="130"/>
      <c r="AG1216" s="130"/>
      <c r="AH1216" s="130"/>
      <c r="AI1216" s="130"/>
      <c r="AJ1216" s="130"/>
      <c r="AK1216" s="130"/>
      <c r="AL1216" s="130"/>
      <c r="AM1216" s="130"/>
      <c r="AN1216" s="130"/>
      <c r="AO1216" s="130"/>
      <c r="AP1216" s="130"/>
      <c r="AQ1216" s="130"/>
      <c r="AR1216" s="130"/>
      <c r="AS1216" s="130"/>
      <c r="AT1216" s="130"/>
      <c r="AU1216" s="130"/>
      <c r="AV1216" s="130"/>
      <c r="AW1216" s="130"/>
      <c r="AX1216" s="130"/>
      <c r="AY1216" s="130"/>
    </row>
    <row r="1217" spans="1:51" s="5" customFormat="1" ht="13.6" customHeight="1" x14ac:dyDescent="0.3">
      <c r="A1217" s="130"/>
      <c r="B1217" s="130"/>
      <c r="C1217" s="130"/>
      <c r="D1217" s="130"/>
      <c r="E1217" s="130"/>
      <c r="F1217" s="130"/>
      <c r="G1217" s="130"/>
      <c r="H1217" s="130"/>
      <c r="I1217" s="130"/>
      <c r="J1217" s="130"/>
      <c r="K1217" s="130"/>
      <c r="L1217" s="130"/>
      <c r="M1217" s="130"/>
      <c r="N1217" s="130"/>
      <c r="O1217" s="130"/>
      <c r="P1217" s="130"/>
      <c r="Q1217" s="130"/>
      <c r="R1217" s="130"/>
      <c r="S1217" s="130"/>
      <c r="T1217" s="130"/>
      <c r="U1217" s="130"/>
      <c r="V1217" s="130"/>
      <c r="W1217" s="130"/>
      <c r="X1217" s="130"/>
      <c r="Y1217" s="130"/>
      <c r="Z1217" s="130"/>
      <c r="AA1217" s="130"/>
      <c r="AB1217" s="130"/>
      <c r="AC1217" s="130"/>
      <c r="AD1217" s="130"/>
      <c r="AE1217" s="130"/>
      <c r="AF1217" s="130"/>
      <c r="AG1217" s="130"/>
      <c r="AH1217" s="130"/>
      <c r="AI1217" s="130"/>
      <c r="AJ1217" s="130"/>
      <c r="AK1217" s="130"/>
      <c r="AL1217" s="130"/>
      <c r="AM1217" s="130"/>
      <c r="AN1217" s="130"/>
      <c r="AO1217" s="130"/>
      <c r="AP1217" s="130"/>
      <c r="AQ1217" s="130"/>
      <c r="AR1217" s="130"/>
      <c r="AS1217" s="130"/>
      <c r="AT1217" s="130"/>
      <c r="AU1217" s="130"/>
      <c r="AV1217" s="130"/>
      <c r="AW1217" s="130"/>
      <c r="AX1217" s="130"/>
      <c r="AY1217" s="130"/>
    </row>
    <row r="1218" spans="1:51" s="5" customFormat="1" ht="13.6" customHeight="1" x14ac:dyDescent="0.3">
      <c r="A1218" s="130"/>
      <c r="B1218" s="130"/>
      <c r="C1218" s="130"/>
      <c r="D1218" s="130"/>
      <c r="E1218" s="130"/>
      <c r="F1218" s="130"/>
      <c r="G1218" s="130"/>
      <c r="H1218" s="130"/>
      <c r="I1218" s="130"/>
      <c r="J1218" s="130"/>
      <c r="K1218" s="130"/>
      <c r="L1218" s="130"/>
      <c r="M1218" s="130"/>
      <c r="N1218" s="130"/>
      <c r="O1218" s="130"/>
      <c r="P1218" s="130"/>
      <c r="Q1218" s="130"/>
      <c r="R1218" s="130"/>
      <c r="S1218" s="130"/>
      <c r="T1218" s="130"/>
      <c r="U1218" s="130"/>
      <c r="V1218" s="130"/>
      <c r="W1218" s="130"/>
      <c r="X1218" s="130"/>
      <c r="Y1218" s="130"/>
      <c r="Z1218" s="130"/>
      <c r="AA1218" s="130"/>
      <c r="AB1218" s="130"/>
      <c r="AC1218" s="130"/>
      <c r="AD1218" s="130"/>
      <c r="AE1218" s="130"/>
      <c r="AF1218" s="130"/>
      <c r="AG1218" s="130"/>
      <c r="AH1218" s="130"/>
      <c r="AI1218" s="130"/>
      <c r="AJ1218" s="130"/>
      <c r="AK1218" s="130"/>
      <c r="AL1218" s="130"/>
      <c r="AM1218" s="130"/>
      <c r="AN1218" s="130"/>
      <c r="AO1218" s="130"/>
      <c r="AP1218" s="130"/>
      <c r="AQ1218" s="130"/>
      <c r="AR1218" s="130"/>
      <c r="AS1218" s="130"/>
      <c r="AT1218" s="130"/>
      <c r="AU1218" s="130"/>
      <c r="AV1218" s="130"/>
      <c r="AW1218" s="130"/>
      <c r="AX1218" s="130"/>
      <c r="AY1218" s="130"/>
    </row>
    <row r="1219" spans="1:51" s="5" customFormat="1" ht="13.6" customHeight="1" x14ac:dyDescent="0.3">
      <c r="A1219" s="130"/>
      <c r="B1219" s="130"/>
      <c r="C1219" s="130"/>
      <c r="D1219" s="130"/>
      <c r="E1219" s="130"/>
      <c r="F1219" s="130"/>
      <c r="G1219" s="130"/>
      <c r="H1219" s="130"/>
      <c r="I1219" s="130"/>
      <c r="J1219" s="130"/>
      <c r="K1219" s="130"/>
      <c r="L1219" s="130"/>
      <c r="M1219" s="130"/>
      <c r="N1219" s="130"/>
      <c r="O1219" s="130"/>
      <c r="P1219" s="130"/>
      <c r="Q1219" s="130"/>
      <c r="R1219" s="130"/>
      <c r="S1219" s="130"/>
      <c r="T1219" s="130"/>
      <c r="U1219" s="130"/>
      <c r="V1219" s="130"/>
      <c r="W1219" s="130"/>
      <c r="X1219" s="130"/>
      <c r="Y1219" s="130"/>
      <c r="Z1219" s="130"/>
      <c r="AA1219" s="130"/>
      <c r="AB1219" s="130"/>
      <c r="AC1219" s="130"/>
      <c r="AD1219" s="130"/>
      <c r="AE1219" s="130"/>
      <c r="AF1219" s="130"/>
      <c r="AG1219" s="130"/>
      <c r="AH1219" s="130"/>
      <c r="AI1219" s="130"/>
      <c r="AJ1219" s="130"/>
      <c r="AK1219" s="130"/>
      <c r="AL1219" s="130"/>
      <c r="AM1219" s="130"/>
      <c r="AN1219" s="130"/>
      <c r="AO1219" s="130"/>
      <c r="AP1219" s="130"/>
      <c r="AQ1219" s="130"/>
      <c r="AR1219" s="130"/>
      <c r="AS1219" s="130"/>
      <c r="AT1219" s="130"/>
      <c r="AU1219" s="130"/>
      <c r="AV1219" s="130"/>
      <c r="AW1219" s="130"/>
      <c r="AX1219" s="130"/>
      <c r="AY1219" s="130"/>
    </row>
    <row r="1220" spans="1:51" s="5" customFormat="1" ht="13.6" customHeight="1" x14ac:dyDescent="0.3">
      <c r="A1220" s="130"/>
      <c r="B1220" s="130"/>
      <c r="C1220" s="130"/>
      <c r="D1220" s="130"/>
      <c r="E1220" s="130"/>
      <c r="F1220" s="130"/>
      <c r="G1220" s="130"/>
      <c r="H1220" s="130"/>
      <c r="I1220" s="130"/>
      <c r="J1220" s="130"/>
      <c r="K1220" s="130"/>
      <c r="L1220" s="130"/>
      <c r="M1220" s="130"/>
      <c r="N1220" s="130"/>
      <c r="O1220" s="130"/>
      <c r="P1220" s="130"/>
      <c r="Q1220" s="130"/>
      <c r="R1220" s="130"/>
      <c r="S1220" s="130"/>
      <c r="T1220" s="130"/>
      <c r="U1220" s="130"/>
      <c r="V1220" s="130"/>
      <c r="W1220" s="130"/>
      <c r="X1220" s="130"/>
      <c r="Y1220" s="130"/>
      <c r="Z1220" s="130"/>
      <c r="AA1220" s="130"/>
      <c r="AB1220" s="130"/>
      <c r="AC1220" s="130"/>
      <c r="AD1220" s="130"/>
      <c r="AE1220" s="130"/>
      <c r="AF1220" s="130"/>
      <c r="AG1220" s="130"/>
      <c r="AH1220" s="130"/>
      <c r="AI1220" s="130"/>
      <c r="AJ1220" s="130"/>
      <c r="AK1220" s="130"/>
      <c r="AL1220" s="130"/>
      <c r="AM1220" s="130"/>
      <c r="AN1220" s="130"/>
      <c r="AO1220" s="130"/>
      <c r="AP1220" s="130"/>
      <c r="AQ1220" s="130"/>
      <c r="AR1220" s="130"/>
      <c r="AS1220" s="130"/>
      <c r="AT1220" s="130"/>
      <c r="AU1220" s="130"/>
      <c r="AV1220" s="130"/>
      <c r="AW1220" s="130"/>
      <c r="AX1220" s="130"/>
      <c r="AY1220" s="130"/>
    </row>
    <row r="1221" spans="1:51" s="5" customFormat="1" ht="13.6" customHeight="1" x14ac:dyDescent="0.3">
      <c r="A1221" s="130"/>
      <c r="B1221" s="130"/>
      <c r="C1221" s="130"/>
      <c r="D1221" s="130"/>
      <c r="E1221" s="130"/>
      <c r="F1221" s="130"/>
      <c r="G1221" s="130"/>
      <c r="H1221" s="130"/>
      <c r="I1221" s="130"/>
      <c r="J1221" s="130"/>
      <c r="K1221" s="130"/>
      <c r="L1221" s="130"/>
      <c r="M1221" s="130"/>
      <c r="N1221" s="130"/>
      <c r="O1221" s="130"/>
      <c r="P1221" s="130"/>
      <c r="Q1221" s="130"/>
      <c r="R1221" s="130"/>
      <c r="S1221" s="130"/>
      <c r="T1221" s="130"/>
      <c r="U1221" s="130"/>
      <c r="V1221" s="130"/>
      <c r="W1221" s="130"/>
      <c r="X1221" s="130"/>
      <c r="Y1221" s="130"/>
      <c r="Z1221" s="130"/>
      <c r="AA1221" s="130"/>
      <c r="AB1221" s="130"/>
      <c r="AC1221" s="130"/>
      <c r="AD1221" s="130"/>
      <c r="AE1221" s="130"/>
      <c r="AF1221" s="130"/>
      <c r="AG1221" s="130"/>
      <c r="AH1221" s="130"/>
      <c r="AI1221" s="130"/>
      <c r="AJ1221" s="130"/>
      <c r="AK1221" s="130"/>
      <c r="AL1221" s="130"/>
      <c r="AM1221" s="130"/>
      <c r="AN1221" s="130"/>
      <c r="AO1221" s="130"/>
      <c r="AP1221" s="130"/>
      <c r="AQ1221" s="130"/>
      <c r="AR1221" s="130"/>
      <c r="AS1221" s="130"/>
      <c r="AT1221" s="130"/>
      <c r="AU1221" s="130"/>
      <c r="AV1221" s="130"/>
      <c r="AW1221" s="130"/>
      <c r="AX1221" s="130"/>
      <c r="AY1221" s="130"/>
    </row>
    <row r="1222" spans="1:51" s="5" customFormat="1" ht="13.6" customHeight="1" x14ac:dyDescent="0.3">
      <c r="A1222" s="130"/>
      <c r="B1222" s="130"/>
      <c r="C1222" s="130"/>
      <c r="D1222" s="130"/>
      <c r="E1222" s="130"/>
      <c r="F1222" s="130"/>
      <c r="G1222" s="130"/>
      <c r="H1222" s="130"/>
      <c r="I1222" s="130"/>
      <c r="J1222" s="130"/>
      <c r="K1222" s="130"/>
      <c r="L1222" s="130"/>
      <c r="M1222" s="130"/>
      <c r="N1222" s="130"/>
      <c r="O1222" s="130"/>
      <c r="P1222" s="130"/>
      <c r="Q1222" s="130"/>
      <c r="R1222" s="130"/>
      <c r="S1222" s="130"/>
      <c r="T1222" s="130"/>
      <c r="U1222" s="130"/>
      <c r="V1222" s="130"/>
      <c r="W1222" s="130"/>
      <c r="X1222" s="130"/>
      <c r="Y1222" s="130"/>
      <c r="Z1222" s="130"/>
      <c r="AA1222" s="130"/>
      <c r="AB1222" s="130"/>
      <c r="AC1222" s="130"/>
      <c r="AD1222" s="130"/>
      <c r="AE1222" s="130"/>
      <c r="AF1222" s="130"/>
      <c r="AG1222" s="130"/>
      <c r="AH1222" s="130"/>
      <c r="AI1222" s="130"/>
      <c r="AJ1222" s="130"/>
      <c r="AK1222" s="130"/>
      <c r="AL1222" s="130"/>
      <c r="AM1222" s="130"/>
      <c r="AN1222" s="130"/>
      <c r="AO1222" s="130"/>
      <c r="AP1222" s="130"/>
      <c r="AQ1222" s="130"/>
      <c r="AR1222" s="130"/>
      <c r="AS1222" s="130"/>
      <c r="AT1222" s="130"/>
      <c r="AU1222" s="130"/>
      <c r="AV1222" s="130"/>
      <c r="AW1222" s="130"/>
      <c r="AX1222" s="130"/>
      <c r="AY1222" s="130"/>
    </row>
    <row r="1223" spans="1:51" s="5" customFormat="1" ht="13.6" customHeight="1" x14ac:dyDescent="0.3">
      <c r="A1223" s="130"/>
      <c r="B1223" s="130"/>
      <c r="C1223" s="130"/>
      <c r="D1223" s="130"/>
      <c r="E1223" s="130"/>
      <c r="F1223" s="130"/>
      <c r="G1223" s="130"/>
      <c r="H1223" s="130"/>
      <c r="I1223" s="130"/>
      <c r="J1223" s="130"/>
      <c r="K1223" s="130"/>
      <c r="L1223" s="130"/>
      <c r="M1223" s="130"/>
      <c r="N1223" s="130"/>
      <c r="O1223" s="130"/>
      <c r="P1223" s="130"/>
      <c r="Q1223" s="130"/>
      <c r="R1223" s="130"/>
      <c r="S1223" s="130"/>
      <c r="T1223" s="130"/>
      <c r="U1223" s="130"/>
      <c r="V1223" s="130"/>
      <c r="W1223" s="130"/>
      <c r="X1223" s="130"/>
      <c r="Y1223" s="130"/>
      <c r="Z1223" s="130"/>
      <c r="AA1223" s="130"/>
      <c r="AB1223" s="130"/>
      <c r="AC1223" s="130"/>
      <c r="AD1223" s="130"/>
      <c r="AE1223" s="130"/>
      <c r="AF1223" s="130"/>
      <c r="AG1223" s="130"/>
      <c r="AH1223" s="130"/>
      <c r="AI1223" s="130"/>
      <c r="AJ1223" s="130"/>
      <c r="AK1223" s="130"/>
      <c r="AL1223" s="130"/>
      <c r="AM1223" s="130"/>
      <c r="AN1223" s="130"/>
      <c r="AO1223" s="130"/>
      <c r="AP1223" s="130"/>
      <c r="AQ1223" s="130"/>
      <c r="AR1223" s="130"/>
      <c r="AS1223" s="130"/>
      <c r="AT1223" s="130"/>
      <c r="AU1223" s="130"/>
      <c r="AV1223" s="130"/>
      <c r="AW1223" s="130"/>
      <c r="AX1223" s="130"/>
      <c r="AY1223" s="130"/>
    </row>
    <row r="1224" spans="1:51" s="5" customFormat="1" ht="13.6" customHeight="1" x14ac:dyDescent="0.3">
      <c r="A1224" s="130"/>
      <c r="B1224" s="130"/>
      <c r="C1224" s="130"/>
      <c r="D1224" s="130"/>
      <c r="E1224" s="130"/>
      <c r="F1224" s="130"/>
      <c r="G1224" s="130"/>
      <c r="H1224" s="130"/>
      <c r="I1224" s="130"/>
      <c r="J1224" s="130"/>
      <c r="K1224" s="130"/>
      <c r="L1224" s="130"/>
      <c r="M1224" s="130"/>
      <c r="N1224" s="130"/>
      <c r="O1224" s="130"/>
      <c r="P1224" s="130"/>
      <c r="Q1224" s="130"/>
      <c r="R1224" s="130"/>
      <c r="S1224" s="130"/>
      <c r="T1224" s="130"/>
      <c r="U1224" s="130"/>
      <c r="V1224" s="130"/>
      <c r="W1224" s="130"/>
      <c r="X1224" s="130"/>
      <c r="Y1224" s="130"/>
      <c r="Z1224" s="130"/>
      <c r="AA1224" s="130"/>
      <c r="AB1224" s="130"/>
      <c r="AC1224" s="130"/>
      <c r="AD1224" s="130"/>
      <c r="AE1224" s="130"/>
      <c r="AF1224" s="130"/>
      <c r="AG1224" s="130"/>
      <c r="AH1224" s="130"/>
      <c r="AI1224" s="130"/>
      <c r="AJ1224" s="130"/>
      <c r="AK1224" s="130"/>
      <c r="AL1224" s="130"/>
      <c r="AM1224" s="130"/>
      <c r="AN1224" s="130"/>
      <c r="AO1224" s="130"/>
      <c r="AP1224" s="130"/>
      <c r="AQ1224" s="130"/>
      <c r="AR1224" s="130"/>
      <c r="AS1224" s="130"/>
      <c r="AT1224" s="130"/>
      <c r="AU1224" s="130"/>
      <c r="AV1224" s="130"/>
      <c r="AW1224" s="130"/>
      <c r="AX1224" s="130"/>
      <c r="AY1224" s="130"/>
    </row>
    <row r="1225" spans="1:51" s="5" customFormat="1" ht="13.6" customHeight="1" x14ac:dyDescent="0.3">
      <c r="A1225" s="130"/>
      <c r="B1225" s="130"/>
      <c r="C1225" s="130"/>
      <c r="D1225" s="130"/>
      <c r="E1225" s="130"/>
      <c r="F1225" s="130"/>
      <c r="G1225" s="130"/>
      <c r="H1225" s="130"/>
      <c r="I1225" s="130"/>
      <c r="J1225" s="130"/>
      <c r="K1225" s="130"/>
      <c r="L1225" s="130"/>
      <c r="M1225" s="130"/>
      <c r="N1225" s="130"/>
      <c r="O1225" s="130"/>
      <c r="P1225" s="130"/>
      <c r="Q1225" s="130"/>
      <c r="R1225" s="130"/>
      <c r="S1225" s="130"/>
      <c r="T1225" s="130"/>
      <c r="U1225" s="130"/>
      <c r="V1225" s="130"/>
      <c r="W1225" s="130"/>
      <c r="X1225" s="130"/>
      <c r="Y1225" s="130"/>
      <c r="Z1225" s="130"/>
      <c r="AA1225" s="130"/>
      <c r="AB1225" s="130"/>
      <c r="AC1225" s="130"/>
      <c r="AD1225" s="130"/>
      <c r="AE1225" s="130"/>
      <c r="AF1225" s="130"/>
      <c r="AG1225" s="130"/>
      <c r="AH1225" s="130"/>
      <c r="AI1225" s="130"/>
      <c r="AJ1225" s="130"/>
      <c r="AK1225" s="130"/>
      <c r="AL1225" s="130"/>
      <c r="AM1225" s="130"/>
      <c r="AN1225" s="130"/>
      <c r="AO1225" s="130"/>
      <c r="AP1225" s="130"/>
      <c r="AQ1225" s="130"/>
      <c r="AR1225" s="130"/>
      <c r="AS1225" s="130"/>
      <c r="AT1225" s="130"/>
      <c r="AU1225" s="130"/>
      <c r="AV1225" s="130"/>
      <c r="AW1225" s="130"/>
      <c r="AX1225" s="130"/>
      <c r="AY1225" s="130"/>
    </row>
    <row r="1226" spans="1:51" s="5" customFormat="1" ht="13.6" customHeight="1" x14ac:dyDescent="0.3">
      <c r="A1226" s="130"/>
      <c r="B1226" s="130"/>
      <c r="C1226" s="130"/>
      <c r="D1226" s="130"/>
      <c r="E1226" s="130"/>
      <c r="F1226" s="130"/>
      <c r="G1226" s="130"/>
      <c r="H1226" s="130"/>
      <c r="I1226" s="130"/>
      <c r="J1226" s="130"/>
      <c r="K1226" s="130"/>
      <c r="L1226" s="130"/>
      <c r="M1226" s="130"/>
      <c r="N1226" s="130"/>
      <c r="O1226" s="130"/>
      <c r="P1226" s="130"/>
      <c r="Q1226" s="130"/>
      <c r="R1226" s="130"/>
      <c r="S1226" s="130"/>
      <c r="T1226" s="130"/>
      <c r="U1226" s="130"/>
      <c r="V1226" s="130"/>
      <c r="W1226" s="130"/>
      <c r="X1226" s="130"/>
      <c r="Y1226" s="130"/>
      <c r="Z1226" s="130"/>
      <c r="AA1226" s="130"/>
      <c r="AB1226" s="130"/>
      <c r="AC1226" s="130"/>
      <c r="AD1226" s="130"/>
      <c r="AE1226" s="130"/>
      <c r="AF1226" s="130"/>
      <c r="AG1226" s="130"/>
      <c r="AH1226" s="130"/>
      <c r="AI1226" s="130"/>
      <c r="AJ1226" s="130"/>
      <c r="AK1226" s="130"/>
      <c r="AL1226" s="130"/>
      <c r="AM1226" s="130"/>
      <c r="AN1226" s="130"/>
      <c r="AO1226" s="130"/>
      <c r="AP1226" s="130"/>
      <c r="AQ1226" s="130"/>
      <c r="AR1226" s="130"/>
      <c r="AS1226" s="130"/>
      <c r="AT1226" s="130"/>
      <c r="AU1226" s="130"/>
      <c r="AV1226" s="130"/>
      <c r="AW1226" s="130"/>
      <c r="AX1226" s="130"/>
      <c r="AY1226" s="130"/>
    </row>
    <row r="1227" spans="1:51" s="5" customFormat="1" ht="13.6" customHeight="1" x14ac:dyDescent="0.3">
      <c r="A1227" s="130"/>
      <c r="B1227" s="130"/>
      <c r="C1227" s="130"/>
      <c r="D1227" s="130"/>
      <c r="E1227" s="130"/>
      <c r="F1227" s="130"/>
      <c r="G1227" s="130"/>
      <c r="H1227" s="130"/>
      <c r="I1227" s="130"/>
      <c r="J1227" s="130"/>
      <c r="K1227" s="130"/>
      <c r="L1227" s="130"/>
      <c r="M1227" s="130"/>
      <c r="N1227" s="130"/>
      <c r="O1227" s="130"/>
      <c r="P1227" s="130"/>
      <c r="Q1227" s="130"/>
      <c r="R1227" s="130"/>
      <c r="S1227" s="130"/>
      <c r="T1227" s="130"/>
      <c r="U1227" s="130"/>
      <c r="V1227" s="130"/>
      <c r="W1227" s="130"/>
      <c r="X1227" s="130"/>
      <c r="Y1227" s="130"/>
      <c r="Z1227" s="130"/>
      <c r="AA1227" s="130"/>
      <c r="AB1227" s="130"/>
      <c r="AC1227" s="130"/>
      <c r="AD1227" s="130"/>
      <c r="AE1227" s="130"/>
      <c r="AF1227" s="130"/>
      <c r="AG1227" s="130"/>
      <c r="AH1227" s="130"/>
      <c r="AI1227" s="130"/>
      <c r="AJ1227" s="130"/>
      <c r="AK1227" s="130"/>
      <c r="AL1227" s="130"/>
      <c r="AM1227" s="130"/>
      <c r="AN1227" s="130"/>
      <c r="AO1227" s="130"/>
      <c r="AP1227" s="130"/>
      <c r="AQ1227" s="130"/>
      <c r="AR1227" s="130"/>
      <c r="AS1227" s="130"/>
      <c r="AT1227" s="130"/>
      <c r="AU1227" s="130"/>
      <c r="AV1227" s="130"/>
      <c r="AW1227" s="130"/>
      <c r="AX1227" s="130"/>
      <c r="AY1227" s="130"/>
    </row>
    <row r="1228" spans="1:51" s="5" customFormat="1" ht="13.6" customHeight="1" x14ac:dyDescent="0.3">
      <c r="A1228" s="130"/>
      <c r="B1228" s="130"/>
      <c r="C1228" s="130"/>
      <c r="D1228" s="130"/>
      <c r="E1228" s="130"/>
      <c r="F1228" s="130"/>
      <c r="G1228" s="130"/>
      <c r="H1228" s="130"/>
      <c r="I1228" s="130"/>
      <c r="J1228" s="130"/>
      <c r="K1228" s="130"/>
      <c r="L1228" s="130"/>
      <c r="M1228" s="130"/>
      <c r="N1228" s="130"/>
      <c r="O1228" s="130"/>
      <c r="P1228" s="130"/>
      <c r="Q1228" s="130"/>
      <c r="R1228" s="130"/>
      <c r="S1228" s="130"/>
      <c r="T1228" s="130"/>
      <c r="U1228" s="130"/>
      <c r="V1228" s="130"/>
      <c r="W1228" s="130"/>
      <c r="X1228" s="130"/>
      <c r="Y1228" s="130"/>
      <c r="Z1228" s="130"/>
      <c r="AA1228" s="130"/>
      <c r="AB1228" s="130"/>
      <c r="AC1228" s="130"/>
      <c r="AD1228" s="130"/>
      <c r="AE1228" s="130"/>
      <c r="AF1228" s="130"/>
      <c r="AG1228" s="130"/>
      <c r="AH1228" s="130"/>
      <c r="AI1228" s="130"/>
      <c r="AJ1228" s="130"/>
      <c r="AK1228" s="130"/>
      <c r="AL1228" s="130"/>
      <c r="AM1228" s="130"/>
      <c r="AN1228" s="130"/>
      <c r="AO1228" s="130"/>
      <c r="AP1228" s="130"/>
      <c r="AQ1228" s="130"/>
      <c r="AR1228" s="130"/>
      <c r="AS1228" s="130"/>
      <c r="AT1228" s="130"/>
      <c r="AU1228" s="130"/>
      <c r="AV1228" s="130"/>
      <c r="AW1228" s="130"/>
      <c r="AX1228" s="130"/>
      <c r="AY1228" s="130"/>
    </row>
    <row r="1229" spans="1:51" s="5" customFormat="1" ht="13.6" customHeight="1" x14ac:dyDescent="0.3">
      <c r="A1229" s="130"/>
      <c r="B1229" s="130"/>
      <c r="C1229" s="130"/>
      <c r="D1229" s="130"/>
      <c r="E1229" s="130"/>
      <c r="F1229" s="130"/>
      <c r="G1229" s="130"/>
      <c r="H1229" s="130"/>
      <c r="I1229" s="130"/>
      <c r="J1229" s="130"/>
      <c r="K1229" s="130"/>
      <c r="L1229" s="130"/>
      <c r="M1229" s="130"/>
      <c r="N1229" s="130"/>
      <c r="O1229" s="130"/>
      <c r="P1229" s="130"/>
      <c r="Q1229" s="130"/>
      <c r="R1229" s="130"/>
      <c r="S1229" s="130"/>
      <c r="T1229" s="130"/>
      <c r="U1229" s="130"/>
      <c r="V1229" s="130"/>
      <c r="W1229" s="130"/>
      <c r="X1229" s="130"/>
      <c r="Y1229" s="130"/>
      <c r="Z1229" s="130"/>
      <c r="AA1229" s="130"/>
      <c r="AB1229" s="130"/>
      <c r="AC1229" s="130"/>
      <c r="AD1229" s="130"/>
      <c r="AE1229" s="130"/>
      <c r="AF1229" s="130"/>
      <c r="AG1229" s="130"/>
      <c r="AH1229" s="130"/>
      <c r="AI1229" s="130"/>
      <c r="AJ1229" s="130"/>
      <c r="AK1229" s="130"/>
      <c r="AL1229" s="130"/>
      <c r="AM1229" s="130"/>
      <c r="AN1229" s="130"/>
      <c r="AO1229" s="130"/>
      <c r="AP1229" s="130"/>
      <c r="AQ1229" s="130"/>
      <c r="AR1229" s="130"/>
      <c r="AS1229" s="130"/>
      <c r="AT1229" s="130"/>
      <c r="AU1229" s="130"/>
      <c r="AV1229" s="130"/>
      <c r="AW1229" s="130"/>
      <c r="AX1229" s="130"/>
      <c r="AY1229" s="130"/>
    </row>
    <row r="1230" spans="1:51" s="5" customFormat="1" ht="13.6" customHeight="1" x14ac:dyDescent="0.3">
      <c r="A1230" s="130"/>
      <c r="B1230" s="130"/>
      <c r="C1230" s="130"/>
      <c r="D1230" s="130"/>
      <c r="E1230" s="130"/>
      <c r="F1230" s="130"/>
      <c r="G1230" s="130"/>
      <c r="H1230" s="130"/>
      <c r="I1230" s="130"/>
      <c r="J1230" s="130"/>
      <c r="K1230" s="130"/>
      <c r="L1230" s="130"/>
      <c r="M1230" s="130"/>
      <c r="N1230" s="130"/>
      <c r="O1230" s="130"/>
      <c r="P1230" s="130"/>
      <c r="Q1230" s="130"/>
      <c r="R1230" s="130"/>
      <c r="S1230" s="130"/>
      <c r="T1230" s="130"/>
      <c r="U1230" s="130"/>
      <c r="V1230" s="130"/>
      <c r="W1230" s="130"/>
      <c r="X1230" s="130"/>
      <c r="Y1230" s="130"/>
      <c r="Z1230" s="130"/>
      <c r="AA1230" s="130"/>
      <c r="AB1230" s="130"/>
      <c r="AC1230" s="130"/>
      <c r="AD1230" s="130"/>
      <c r="AE1230" s="130"/>
      <c r="AF1230" s="130"/>
      <c r="AG1230" s="130"/>
      <c r="AH1230" s="130"/>
      <c r="AI1230" s="130"/>
      <c r="AJ1230" s="130"/>
      <c r="AK1230" s="130"/>
      <c r="AL1230" s="130"/>
      <c r="AM1230" s="130"/>
      <c r="AN1230" s="130"/>
      <c r="AO1230" s="130"/>
      <c r="AP1230" s="130"/>
      <c r="AQ1230" s="130"/>
      <c r="AR1230" s="130"/>
      <c r="AS1230" s="130"/>
      <c r="AT1230" s="130"/>
      <c r="AU1230" s="130"/>
      <c r="AV1230" s="130"/>
      <c r="AW1230" s="130"/>
      <c r="AX1230" s="130"/>
      <c r="AY1230" s="130"/>
    </row>
    <row r="1231" spans="1:51" s="5" customFormat="1" ht="13.6" customHeight="1" x14ac:dyDescent="0.3">
      <c r="A1231" s="130"/>
      <c r="B1231" s="130"/>
      <c r="C1231" s="130"/>
      <c r="D1231" s="130"/>
      <c r="E1231" s="130"/>
      <c r="F1231" s="130"/>
      <c r="G1231" s="130"/>
      <c r="H1231" s="130"/>
      <c r="I1231" s="130"/>
      <c r="J1231" s="130"/>
      <c r="K1231" s="130"/>
      <c r="L1231" s="130"/>
      <c r="M1231" s="130"/>
      <c r="N1231" s="130"/>
      <c r="O1231" s="130"/>
      <c r="P1231" s="130"/>
      <c r="Q1231" s="130"/>
      <c r="R1231" s="130"/>
      <c r="S1231" s="130"/>
      <c r="T1231" s="130"/>
      <c r="U1231" s="130"/>
      <c r="V1231" s="130"/>
      <c r="W1231" s="130"/>
      <c r="X1231" s="130"/>
      <c r="Y1231" s="130"/>
      <c r="Z1231" s="130"/>
      <c r="AA1231" s="130"/>
      <c r="AB1231" s="130"/>
      <c r="AC1231" s="130"/>
      <c r="AD1231" s="130"/>
      <c r="AE1231" s="130"/>
      <c r="AF1231" s="130"/>
      <c r="AG1231" s="130"/>
      <c r="AH1231" s="130"/>
      <c r="AI1231" s="130"/>
      <c r="AJ1231" s="130"/>
      <c r="AK1231" s="130"/>
      <c r="AL1231" s="130"/>
      <c r="AM1231" s="130"/>
      <c r="AN1231" s="130"/>
      <c r="AO1231" s="130"/>
      <c r="AP1231" s="130"/>
      <c r="AQ1231" s="130"/>
      <c r="AR1231" s="130"/>
      <c r="AS1231" s="130"/>
      <c r="AT1231" s="130"/>
      <c r="AU1231" s="130"/>
      <c r="AV1231" s="130"/>
      <c r="AW1231" s="130"/>
      <c r="AX1231" s="130"/>
      <c r="AY1231" s="130"/>
    </row>
    <row r="1232" spans="1:51" s="5" customFormat="1" ht="13.6" customHeight="1" x14ac:dyDescent="0.3">
      <c r="A1232" s="130"/>
      <c r="B1232" s="130"/>
      <c r="C1232" s="130"/>
      <c r="D1232" s="130"/>
      <c r="E1232" s="130"/>
      <c r="F1232" s="130"/>
      <c r="G1232" s="130"/>
      <c r="H1232" s="130"/>
      <c r="I1232" s="130"/>
      <c r="J1232" s="130"/>
      <c r="K1232" s="130"/>
      <c r="L1232" s="130"/>
      <c r="M1232" s="130"/>
      <c r="N1232" s="130"/>
      <c r="O1232" s="130"/>
      <c r="P1232" s="130"/>
      <c r="Q1232" s="130"/>
      <c r="R1232" s="130"/>
      <c r="S1232" s="130"/>
      <c r="T1232" s="130"/>
      <c r="U1232" s="130"/>
      <c r="V1232" s="130"/>
      <c r="W1232" s="130"/>
      <c r="X1232" s="130"/>
      <c r="Y1232" s="130"/>
      <c r="Z1232" s="130"/>
      <c r="AA1232" s="130"/>
      <c r="AB1232" s="130"/>
      <c r="AC1232" s="130"/>
      <c r="AD1232" s="130"/>
      <c r="AE1232" s="130"/>
      <c r="AF1232" s="130"/>
      <c r="AG1232" s="130"/>
      <c r="AH1232" s="130"/>
      <c r="AI1232" s="130"/>
      <c r="AJ1232" s="130"/>
      <c r="AK1232" s="130"/>
      <c r="AL1232" s="130"/>
      <c r="AM1232" s="130"/>
      <c r="AN1232" s="130"/>
      <c r="AO1232" s="130"/>
      <c r="AP1232" s="130"/>
      <c r="AQ1232" s="130"/>
      <c r="AR1232" s="130"/>
      <c r="AS1232" s="130"/>
      <c r="AT1232" s="130"/>
      <c r="AU1232" s="130"/>
      <c r="AV1232" s="130"/>
      <c r="AW1232" s="130"/>
      <c r="AX1232" s="130"/>
      <c r="AY1232" s="130"/>
    </row>
    <row r="1233" spans="1:51" s="5" customFormat="1" ht="13.6" customHeight="1" x14ac:dyDescent="0.3">
      <c r="A1233" s="130"/>
      <c r="B1233" s="130"/>
      <c r="C1233" s="130"/>
      <c r="D1233" s="130"/>
      <c r="E1233" s="130"/>
      <c r="F1233" s="130"/>
      <c r="G1233" s="130"/>
      <c r="H1233" s="130"/>
      <c r="I1233" s="130"/>
      <c r="J1233" s="130"/>
      <c r="K1233" s="130"/>
      <c r="L1233" s="130"/>
      <c r="M1233" s="130"/>
      <c r="N1233" s="130"/>
      <c r="O1233" s="130"/>
      <c r="P1233" s="130"/>
      <c r="Q1233" s="130"/>
      <c r="R1233" s="130"/>
      <c r="S1233" s="130"/>
      <c r="T1233" s="130"/>
      <c r="U1233" s="130"/>
      <c r="V1233" s="130"/>
      <c r="W1233" s="130"/>
      <c r="X1233" s="130"/>
      <c r="Y1233" s="130"/>
      <c r="Z1233" s="130"/>
      <c r="AA1233" s="130"/>
      <c r="AB1233" s="130"/>
      <c r="AC1233" s="130"/>
      <c r="AD1233" s="130"/>
      <c r="AE1233" s="130"/>
      <c r="AF1233" s="130"/>
      <c r="AG1233" s="130"/>
      <c r="AH1233" s="130"/>
      <c r="AI1233" s="130"/>
      <c r="AJ1233" s="130"/>
      <c r="AK1233" s="130"/>
      <c r="AL1233" s="130"/>
      <c r="AM1233" s="130"/>
      <c r="AN1233" s="130"/>
      <c r="AO1233" s="130"/>
      <c r="AP1233" s="130"/>
      <c r="AQ1233" s="130"/>
      <c r="AR1233" s="130"/>
      <c r="AS1233" s="130"/>
      <c r="AT1233" s="130"/>
      <c r="AU1233" s="130"/>
      <c r="AV1233" s="130"/>
      <c r="AW1233" s="130"/>
      <c r="AX1233" s="130"/>
      <c r="AY1233" s="130"/>
    </row>
    <row r="1234" spans="1:51" s="5" customFormat="1" ht="13.6" customHeight="1" x14ac:dyDescent="0.3">
      <c r="A1234" s="130"/>
      <c r="B1234" s="130"/>
      <c r="C1234" s="130"/>
      <c r="D1234" s="130"/>
      <c r="E1234" s="130"/>
      <c r="F1234" s="130"/>
      <c r="G1234" s="130"/>
      <c r="H1234" s="130"/>
      <c r="I1234" s="130"/>
      <c r="J1234" s="130"/>
      <c r="K1234" s="130"/>
      <c r="L1234" s="130"/>
      <c r="M1234" s="130"/>
      <c r="N1234" s="130"/>
      <c r="O1234" s="130"/>
      <c r="P1234" s="130"/>
      <c r="Q1234" s="130"/>
      <c r="R1234" s="130"/>
      <c r="S1234" s="130"/>
      <c r="T1234" s="130"/>
      <c r="U1234" s="130"/>
      <c r="V1234" s="130"/>
      <c r="W1234" s="130"/>
      <c r="X1234" s="130"/>
      <c r="Y1234" s="130"/>
      <c r="Z1234" s="130"/>
      <c r="AA1234" s="130"/>
      <c r="AB1234" s="130"/>
      <c r="AC1234" s="130"/>
      <c r="AD1234" s="130"/>
      <c r="AE1234" s="130"/>
      <c r="AF1234" s="130"/>
      <c r="AG1234" s="130"/>
      <c r="AH1234" s="130"/>
      <c r="AI1234" s="130"/>
      <c r="AJ1234" s="130"/>
      <c r="AK1234" s="130"/>
      <c r="AL1234" s="130"/>
      <c r="AM1234" s="130"/>
      <c r="AN1234" s="130"/>
      <c r="AO1234" s="130"/>
      <c r="AP1234" s="130"/>
      <c r="AQ1234" s="130"/>
      <c r="AR1234" s="130"/>
      <c r="AS1234" s="130"/>
      <c r="AT1234" s="130"/>
      <c r="AU1234" s="130"/>
      <c r="AV1234" s="130"/>
      <c r="AW1234" s="130"/>
      <c r="AX1234" s="130"/>
      <c r="AY1234" s="130"/>
    </row>
    <row r="1235" spans="1:51" s="5" customFormat="1" ht="13.6" customHeight="1" x14ac:dyDescent="0.3">
      <c r="A1235" s="130"/>
      <c r="B1235" s="130"/>
      <c r="C1235" s="130"/>
      <c r="D1235" s="130"/>
      <c r="E1235" s="130"/>
      <c r="F1235" s="130"/>
      <c r="G1235" s="130"/>
      <c r="H1235" s="130"/>
      <c r="I1235" s="130"/>
      <c r="J1235" s="130"/>
      <c r="K1235" s="130"/>
      <c r="L1235" s="130"/>
      <c r="M1235" s="130"/>
      <c r="N1235" s="130"/>
      <c r="O1235" s="130"/>
      <c r="P1235" s="130"/>
      <c r="Q1235" s="130"/>
      <c r="R1235" s="130"/>
      <c r="S1235" s="130"/>
      <c r="T1235" s="130"/>
      <c r="U1235" s="130"/>
      <c r="V1235" s="130"/>
      <c r="W1235" s="130"/>
      <c r="X1235" s="130"/>
      <c r="Y1235" s="130"/>
      <c r="Z1235" s="130"/>
      <c r="AA1235" s="130"/>
      <c r="AB1235" s="130"/>
      <c r="AC1235" s="130"/>
      <c r="AD1235" s="130"/>
      <c r="AE1235" s="130"/>
      <c r="AF1235" s="130"/>
      <c r="AG1235" s="130"/>
      <c r="AH1235" s="130"/>
      <c r="AI1235" s="130"/>
      <c r="AJ1235" s="130"/>
      <c r="AK1235" s="130"/>
      <c r="AL1235" s="130"/>
      <c r="AM1235" s="130"/>
      <c r="AN1235" s="130"/>
      <c r="AO1235" s="130"/>
      <c r="AP1235" s="130"/>
      <c r="AQ1235" s="130"/>
      <c r="AR1235" s="130"/>
      <c r="AS1235" s="130"/>
      <c r="AT1235" s="130"/>
      <c r="AU1235" s="130"/>
      <c r="AV1235" s="130"/>
      <c r="AW1235" s="130"/>
      <c r="AX1235" s="130"/>
      <c r="AY1235" s="130"/>
    </row>
    <row r="1236" spans="1:51" s="5" customFormat="1" ht="13.6" customHeight="1" x14ac:dyDescent="0.3">
      <c r="A1236" s="130"/>
      <c r="B1236" s="130"/>
      <c r="C1236" s="130"/>
      <c r="D1236" s="130"/>
      <c r="E1236" s="130"/>
      <c r="F1236" s="130"/>
      <c r="G1236" s="130"/>
      <c r="H1236" s="130"/>
      <c r="I1236" s="130"/>
      <c r="J1236" s="130"/>
      <c r="K1236" s="130"/>
      <c r="L1236" s="130"/>
      <c r="M1236" s="130"/>
      <c r="N1236" s="130"/>
      <c r="O1236" s="130"/>
      <c r="P1236" s="130"/>
      <c r="Q1236" s="130"/>
      <c r="R1236" s="130"/>
      <c r="S1236" s="130"/>
      <c r="T1236" s="130"/>
      <c r="U1236" s="130"/>
      <c r="V1236" s="130"/>
      <c r="W1236" s="130"/>
      <c r="X1236" s="130"/>
      <c r="Y1236" s="130"/>
      <c r="Z1236" s="130"/>
      <c r="AA1236" s="130"/>
      <c r="AB1236" s="130"/>
      <c r="AC1236" s="130"/>
      <c r="AD1236" s="130"/>
      <c r="AE1236" s="130"/>
      <c r="AF1236" s="130"/>
      <c r="AG1236" s="130"/>
      <c r="AH1236" s="130"/>
      <c r="AI1236" s="130"/>
      <c r="AJ1236" s="130"/>
      <c r="AK1236" s="130"/>
      <c r="AL1236" s="130"/>
      <c r="AM1236" s="130"/>
      <c r="AN1236" s="130"/>
      <c r="AO1236" s="130"/>
      <c r="AP1236" s="130"/>
      <c r="AQ1236" s="130"/>
      <c r="AR1236" s="130"/>
      <c r="AS1236" s="130"/>
      <c r="AT1236" s="130"/>
      <c r="AU1236" s="130"/>
      <c r="AV1236" s="130"/>
      <c r="AW1236" s="130"/>
      <c r="AX1236" s="130"/>
      <c r="AY1236" s="130"/>
    </row>
    <row r="1237" spans="1:51" s="5" customFormat="1" ht="13.6" customHeight="1" x14ac:dyDescent="0.3">
      <c r="A1237" s="130"/>
      <c r="B1237" s="130"/>
      <c r="C1237" s="130"/>
      <c r="D1237" s="130"/>
      <c r="E1237" s="130"/>
      <c r="F1237" s="130"/>
      <c r="G1237" s="130"/>
      <c r="H1237" s="130"/>
      <c r="I1237" s="130"/>
      <c r="J1237" s="130"/>
      <c r="K1237" s="130"/>
      <c r="L1237" s="130"/>
      <c r="M1237" s="130"/>
      <c r="N1237" s="130"/>
      <c r="O1237" s="130"/>
      <c r="P1237" s="130"/>
      <c r="Q1237" s="130"/>
      <c r="R1237" s="130"/>
      <c r="S1237" s="130"/>
      <c r="T1237" s="130"/>
      <c r="U1237" s="130"/>
      <c r="V1237" s="130"/>
      <c r="W1237" s="130"/>
      <c r="X1237" s="130"/>
      <c r="Y1237" s="130"/>
      <c r="Z1237" s="130"/>
      <c r="AA1237" s="130"/>
      <c r="AB1237" s="130"/>
      <c r="AC1237" s="130"/>
      <c r="AD1237" s="130"/>
      <c r="AE1237" s="130"/>
      <c r="AF1237" s="130"/>
      <c r="AG1237" s="130"/>
      <c r="AH1237" s="130"/>
      <c r="AI1237" s="130"/>
      <c r="AJ1237" s="130"/>
      <c r="AK1237" s="130"/>
      <c r="AL1237" s="130"/>
      <c r="AM1237" s="130"/>
      <c r="AN1237" s="130"/>
      <c r="AO1237" s="130"/>
      <c r="AP1237" s="130"/>
      <c r="AQ1237" s="130"/>
      <c r="AR1237" s="130"/>
      <c r="AS1237" s="130"/>
      <c r="AT1237" s="130"/>
      <c r="AU1237" s="130"/>
      <c r="AV1237" s="130"/>
      <c r="AW1237" s="130"/>
      <c r="AX1237" s="130"/>
      <c r="AY1237" s="130"/>
    </row>
    <row r="1238" spans="1:51" s="5" customFormat="1" ht="13.6" customHeight="1" x14ac:dyDescent="0.3">
      <c r="A1238" s="130"/>
      <c r="B1238" s="130"/>
      <c r="C1238" s="130"/>
      <c r="D1238" s="130"/>
      <c r="E1238" s="130"/>
      <c r="F1238" s="130"/>
      <c r="G1238" s="130"/>
      <c r="H1238" s="130"/>
      <c r="I1238" s="130"/>
      <c r="J1238" s="130"/>
      <c r="K1238" s="130"/>
      <c r="L1238" s="130"/>
      <c r="M1238" s="130"/>
      <c r="N1238" s="130"/>
      <c r="O1238" s="130"/>
      <c r="P1238" s="130"/>
      <c r="Q1238" s="130"/>
      <c r="R1238" s="130"/>
      <c r="S1238" s="130"/>
      <c r="T1238" s="130"/>
      <c r="U1238" s="130"/>
      <c r="V1238" s="130"/>
      <c r="W1238" s="130"/>
      <c r="X1238" s="130"/>
      <c r="Y1238" s="130"/>
      <c r="Z1238" s="130"/>
      <c r="AA1238" s="130"/>
      <c r="AB1238" s="130"/>
      <c r="AC1238" s="130"/>
      <c r="AD1238" s="130"/>
      <c r="AE1238" s="130"/>
      <c r="AF1238" s="130"/>
      <c r="AG1238" s="130"/>
      <c r="AH1238" s="130"/>
      <c r="AI1238" s="130"/>
      <c r="AJ1238" s="130"/>
      <c r="AK1238" s="130"/>
      <c r="AL1238" s="130"/>
      <c r="AM1238" s="130"/>
      <c r="AN1238" s="130"/>
      <c r="AO1238" s="130"/>
      <c r="AP1238" s="130"/>
      <c r="AQ1238" s="130"/>
      <c r="AR1238" s="130"/>
      <c r="AS1238" s="130"/>
      <c r="AT1238" s="130"/>
      <c r="AU1238" s="130"/>
      <c r="AV1238" s="130"/>
      <c r="AW1238" s="130"/>
      <c r="AX1238" s="130"/>
      <c r="AY1238" s="130"/>
    </row>
    <row r="1239" spans="1:51" s="5" customFormat="1" ht="13.6" customHeight="1" x14ac:dyDescent="0.3">
      <c r="A1239" s="130"/>
      <c r="B1239" s="130"/>
      <c r="C1239" s="130"/>
      <c r="D1239" s="130"/>
      <c r="E1239" s="130"/>
      <c r="F1239" s="130"/>
      <c r="G1239" s="130"/>
      <c r="H1239" s="130"/>
      <c r="I1239" s="130"/>
      <c r="J1239" s="130"/>
      <c r="K1239" s="130"/>
      <c r="L1239" s="130"/>
      <c r="M1239" s="130"/>
      <c r="N1239" s="130"/>
      <c r="O1239" s="130"/>
      <c r="P1239" s="130"/>
      <c r="Q1239" s="130"/>
      <c r="R1239" s="130"/>
      <c r="S1239" s="130"/>
      <c r="T1239" s="130"/>
      <c r="U1239" s="130"/>
      <c r="V1239" s="130"/>
      <c r="W1239" s="130"/>
      <c r="X1239" s="130"/>
      <c r="Y1239" s="130"/>
      <c r="Z1239" s="130"/>
      <c r="AA1239" s="130"/>
      <c r="AB1239" s="130"/>
      <c r="AC1239" s="130"/>
      <c r="AD1239" s="130"/>
      <c r="AE1239" s="130"/>
      <c r="AF1239" s="130"/>
      <c r="AG1239" s="130"/>
      <c r="AH1239" s="130"/>
      <c r="AI1239" s="130"/>
      <c r="AJ1239" s="130"/>
      <c r="AK1239" s="130"/>
      <c r="AL1239" s="130"/>
      <c r="AM1239" s="130"/>
      <c r="AN1239" s="130"/>
      <c r="AO1239" s="130"/>
      <c r="AP1239" s="130"/>
      <c r="AQ1239" s="130"/>
      <c r="AR1239" s="130"/>
      <c r="AS1239" s="130"/>
      <c r="AT1239" s="130"/>
      <c r="AU1239" s="130"/>
      <c r="AV1239" s="130"/>
      <c r="AW1239" s="130"/>
      <c r="AX1239" s="130"/>
      <c r="AY1239" s="130"/>
    </row>
    <row r="1240" spans="1:51" s="5" customFormat="1" ht="13.6" customHeight="1" x14ac:dyDescent="0.3">
      <c r="A1240" s="130"/>
      <c r="B1240" s="130"/>
      <c r="C1240" s="130"/>
      <c r="D1240" s="130"/>
      <c r="E1240" s="130"/>
      <c r="F1240" s="130"/>
      <c r="G1240" s="130"/>
      <c r="H1240" s="130"/>
      <c r="I1240" s="130"/>
      <c r="J1240" s="130"/>
      <c r="K1240" s="130"/>
      <c r="L1240" s="130"/>
      <c r="M1240" s="130"/>
      <c r="N1240" s="130"/>
      <c r="O1240" s="130"/>
      <c r="P1240" s="130"/>
      <c r="Q1240" s="130"/>
      <c r="R1240" s="130"/>
      <c r="S1240" s="130"/>
      <c r="T1240" s="130"/>
      <c r="U1240" s="130"/>
      <c r="V1240" s="130"/>
      <c r="W1240" s="130"/>
      <c r="X1240" s="130"/>
      <c r="Y1240" s="130"/>
      <c r="Z1240" s="130"/>
      <c r="AA1240" s="130"/>
      <c r="AB1240" s="130"/>
      <c r="AC1240" s="130"/>
      <c r="AD1240" s="130"/>
      <c r="AE1240" s="130"/>
      <c r="AF1240" s="130"/>
      <c r="AG1240" s="130"/>
      <c r="AH1240" s="130"/>
      <c r="AI1240" s="130"/>
      <c r="AJ1240" s="130"/>
      <c r="AK1240" s="130"/>
      <c r="AL1240" s="130"/>
      <c r="AM1240" s="130"/>
      <c r="AN1240" s="130"/>
      <c r="AO1240" s="130"/>
      <c r="AP1240" s="130"/>
      <c r="AQ1240" s="130"/>
      <c r="AR1240" s="130"/>
      <c r="AS1240" s="130"/>
      <c r="AT1240" s="130"/>
      <c r="AU1240" s="130"/>
      <c r="AV1240" s="130"/>
      <c r="AW1240" s="130"/>
      <c r="AX1240" s="130"/>
      <c r="AY1240" s="130"/>
    </row>
    <row r="1241" spans="1:51" s="5" customFormat="1" ht="13.6" customHeight="1" x14ac:dyDescent="0.3">
      <c r="A1241" s="130"/>
      <c r="B1241" s="130"/>
      <c r="C1241" s="130"/>
      <c r="D1241" s="130"/>
      <c r="E1241" s="130"/>
      <c r="F1241" s="130"/>
      <c r="G1241" s="130"/>
      <c r="H1241" s="130"/>
      <c r="I1241" s="130"/>
      <c r="J1241" s="130"/>
      <c r="K1241" s="130"/>
      <c r="L1241" s="130"/>
      <c r="M1241" s="130"/>
      <c r="N1241" s="130"/>
      <c r="O1241" s="130"/>
      <c r="P1241" s="130"/>
      <c r="Q1241" s="130"/>
      <c r="R1241" s="130"/>
      <c r="S1241" s="130"/>
      <c r="T1241" s="130"/>
      <c r="U1241" s="130"/>
      <c r="V1241" s="130"/>
      <c r="W1241" s="130"/>
      <c r="X1241" s="130"/>
      <c r="Y1241" s="130"/>
      <c r="Z1241" s="130"/>
      <c r="AA1241" s="130"/>
      <c r="AB1241" s="130"/>
      <c r="AC1241" s="130"/>
      <c r="AD1241" s="130"/>
      <c r="AE1241" s="130"/>
      <c r="AF1241" s="130"/>
      <c r="AG1241" s="130"/>
      <c r="AH1241" s="130"/>
      <c r="AI1241" s="130"/>
      <c r="AJ1241" s="130"/>
      <c r="AK1241" s="130"/>
      <c r="AL1241" s="130"/>
      <c r="AM1241" s="130"/>
      <c r="AN1241" s="130"/>
      <c r="AO1241" s="130"/>
      <c r="AP1241" s="130"/>
      <c r="AQ1241" s="130"/>
      <c r="AR1241" s="130"/>
      <c r="AS1241" s="130"/>
      <c r="AT1241" s="130"/>
      <c r="AU1241" s="130"/>
      <c r="AV1241" s="130"/>
      <c r="AW1241" s="130"/>
      <c r="AX1241" s="130"/>
      <c r="AY1241" s="130"/>
    </row>
    <row r="1242" spans="1:51" s="5" customFormat="1" ht="13.6" customHeight="1" x14ac:dyDescent="0.3">
      <c r="A1242" s="130"/>
      <c r="B1242" s="130"/>
      <c r="C1242" s="130"/>
      <c r="D1242" s="130"/>
      <c r="E1242" s="130"/>
      <c r="F1242" s="130"/>
      <c r="G1242" s="130"/>
      <c r="H1242" s="130"/>
      <c r="I1242" s="130"/>
      <c r="J1242" s="130"/>
      <c r="K1242" s="130"/>
      <c r="L1242" s="130"/>
      <c r="M1242" s="130"/>
      <c r="N1242" s="130"/>
      <c r="O1242" s="130"/>
      <c r="P1242" s="130"/>
      <c r="Q1242" s="130"/>
      <c r="R1242" s="130"/>
      <c r="S1242" s="130"/>
      <c r="T1242" s="130"/>
      <c r="U1242" s="130"/>
      <c r="V1242" s="130"/>
      <c r="W1242" s="130"/>
      <c r="X1242" s="130"/>
      <c r="Y1242" s="130"/>
      <c r="Z1242" s="130"/>
      <c r="AA1242" s="130"/>
      <c r="AB1242" s="130"/>
      <c r="AC1242" s="130"/>
      <c r="AD1242" s="130"/>
      <c r="AE1242" s="130"/>
      <c r="AF1242" s="130"/>
      <c r="AG1242" s="130"/>
      <c r="AH1242" s="130"/>
      <c r="AI1242" s="130"/>
      <c r="AJ1242" s="130"/>
      <c r="AK1242" s="130"/>
      <c r="AL1242" s="130"/>
      <c r="AM1242" s="130"/>
      <c r="AN1242" s="130"/>
      <c r="AO1242" s="130"/>
      <c r="AP1242" s="130"/>
      <c r="AQ1242" s="130"/>
      <c r="AR1242" s="130"/>
      <c r="AS1242" s="130"/>
      <c r="AT1242" s="130"/>
      <c r="AU1242" s="130"/>
      <c r="AV1242" s="130"/>
      <c r="AW1242" s="130"/>
      <c r="AX1242" s="130"/>
      <c r="AY1242" s="130"/>
    </row>
    <row r="1243" spans="1:51" s="5" customFormat="1" ht="13.6" customHeight="1" x14ac:dyDescent="0.3">
      <c r="A1243" s="130"/>
      <c r="B1243" s="130"/>
      <c r="C1243" s="130"/>
      <c r="D1243" s="130"/>
      <c r="E1243" s="130"/>
      <c r="F1243" s="130"/>
      <c r="G1243" s="130"/>
      <c r="H1243" s="130"/>
      <c r="I1243" s="130"/>
      <c r="J1243" s="130"/>
      <c r="K1243" s="130"/>
      <c r="L1243" s="130"/>
      <c r="M1243" s="130"/>
      <c r="N1243" s="130"/>
      <c r="O1243" s="130"/>
      <c r="P1243" s="130"/>
      <c r="Q1243" s="130"/>
      <c r="R1243" s="130"/>
      <c r="S1243" s="130"/>
      <c r="T1243" s="130"/>
      <c r="U1243" s="130"/>
      <c r="V1243" s="130"/>
      <c r="W1243" s="130"/>
      <c r="X1243" s="130"/>
      <c r="Y1243" s="130"/>
      <c r="Z1243" s="130"/>
      <c r="AA1243" s="130"/>
      <c r="AB1243" s="130"/>
      <c r="AC1243" s="130"/>
      <c r="AD1243" s="130"/>
      <c r="AE1243" s="130"/>
      <c r="AF1243" s="130"/>
      <c r="AG1243" s="130"/>
      <c r="AH1243" s="130"/>
      <c r="AI1243" s="130"/>
      <c r="AJ1243" s="130"/>
      <c r="AK1243" s="130"/>
      <c r="AL1243" s="130"/>
      <c r="AM1243" s="130"/>
      <c r="AN1243" s="130"/>
      <c r="AO1243" s="130"/>
      <c r="AP1243" s="130"/>
      <c r="AQ1243" s="130"/>
      <c r="AR1243" s="130"/>
      <c r="AS1243" s="130"/>
      <c r="AT1243" s="130"/>
      <c r="AU1243" s="130"/>
      <c r="AV1243" s="130"/>
      <c r="AW1243" s="130"/>
      <c r="AX1243" s="130"/>
      <c r="AY1243" s="130"/>
    </row>
    <row r="1244" spans="1:51" s="5" customFormat="1" ht="13.6" customHeight="1" x14ac:dyDescent="0.3">
      <c r="A1244" s="130"/>
      <c r="B1244" s="130"/>
      <c r="C1244" s="130"/>
      <c r="D1244" s="130"/>
      <c r="E1244" s="130"/>
      <c r="F1244" s="130"/>
      <c r="G1244" s="130"/>
      <c r="H1244" s="130"/>
      <c r="I1244" s="130"/>
      <c r="J1244" s="130"/>
      <c r="K1244" s="130"/>
      <c r="L1244" s="130"/>
      <c r="M1244" s="130"/>
      <c r="N1244" s="130"/>
      <c r="O1244" s="130"/>
      <c r="P1244" s="130"/>
      <c r="Q1244" s="130"/>
      <c r="R1244" s="130"/>
      <c r="S1244" s="130"/>
      <c r="T1244" s="130"/>
      <c r="U1244" s="130"/>
      <c r="V1244" s="130"/>
      <c r="W1244" s="130"/>
      <c r="X1244" s="130"/>
      <c r="Y1244" s="130"/>
      <c r="Z1244" s="130"/>
      <c r="AA1244" s="130"/>
      <c r="AB1244" s="130"/>
      <c r="AC1244" s="130"/>
      <c r="AD1244" s="130"/>
      <c r="AE1244" s="130"/>
      <c r="AF1244" s="130"/>
      <c r="AG1244" s="130"/>
      <c r="AH1244" s="130"/>
      <c r="AI1244" s="130"/>
      <c r="AJ1244" s="130"/>
      <c r="AK1244" s="130"/>
      <c r="AL1244" s="130"/>
      <c r="AM1244" s="130"/>
      <c r="AN1244" s="130"/>
      <c r="AO1244" s="130"/>
      <c r="AP1244" s="130"/>
      <c r="AQ1244" s="130"/>
      <c r="AR1244" s="130"/>
      <c r="AS1244" s="130"/>
      <c r="AT1244" s="130"/>
      <c r="AU1244" s="130"/>
      <c r="AV1244" s="130"/>
      <c r="AW1244" s="130"/>
      <c r="AX1244" s="130"/>
      <c r="AY1244" s="130"/>
    </row>
    <row r="1245" spans="1:51" s="5" customFormat="1" ht="13.6" customHeight="1" x14ac:dyDescent="0.3">
      <c r="A1245" s="130"/>
      <c r="B1245" s="130"/>
      <c r="C1245" s="130"/>
      <c r="D1245" s="130"/>
      <c r="E1245" s="130"/>
      <c r="F1245" s="130"/>
      <c r="G1245" s="130"/>
      <c r="H1245" s="130"/>
      <c r="I1245" s="130"/>
      <c r="J1245" s="130"/>
      <c r="K1245" s="130"/>
      <c r="L1245" s="130"/>
      <c r="M1245" s="130"/>
      <c r="N1245" s="130"/>
      <c r="O1245" s="130"/>
      <c r="P1245" s="130"/>
      <c r="Q1245" s="130"/>
      <c r="R1245" s="130"/>
      <c r="S1245" s="130"/>
      <c r="T1245" s="130"/>
      <c r="U1245" s="130"/>
      <c r="V1245" s="130"/>
      <c r="W1245" s="130"/>
      <c r="X1245" s="130"/>
      <c r="Y1245" s="130"/>
      <c r="Z1245" s="130"/>
      <c r="AA1245" s="130"/>
      <c r="AB1245" s="130"/>
      <c r="AC1245" s="130"/>
      <c r="AD1245" s="130"/>
      <c r="AE1245" s="130"/>
      <c r="AF1245" s="130"/>
      <c r="AG1245" s="130"/>
      <c r="AH1245" s="130"/>
      <c r="AI1245" s="130"/>
      <c r="AJ1245" s="130"/>
      <c r="AK1245" s="130"/>
      <c r="AL1245" s="130"/>
      <c r="AM1245" s="130"/>
      <c r="AN1245" s="130"/>
      <c r="AO1245" s="130"/>
      <c r="AP1245" s="130"/>
      <c r="AQ1245" s="130"/>
      <c r="AR1245" s="130"/>
      <c r="AS1245" s="130"/>
      <c r="AT1245" s="130"/>
      <c r="AU1245" s="130"/>
      <c r="AV1245" s="130"/>
      <c r="AW1245" s="130"/>
      <c r="AX1245" s="130"/>
      <c r="AY1245" s="130"/>
    </row>
    <row r="1246" spans="1:51" s="5" customFormat="1" ht="13.6" customHeight="1" x14ac:dyDescent="0.3">
      <c r="A1246" s="130"/>
      <c r="B1246" s="130"/>
      <c r="C1246" s="130"/>
      <c r="D1246" s="130"/>
      <c r="E1246" s="130"/>
      <c r="F1246" s="130"/>
      <c r="G1246" s="130"/>
      <c r="H1246" s="130"/>
      <c r="I1246" s="130"/>
      <c r="J1246" s="130"/>
      <c r="K1246" s="130"/>
      <c r="L1246" s="130"/>
      <c r="M1246" s="130"/>
      <c r="N1246" s="130"/>
      <c r="O1246" s="130"/>
      <c r="P1246" s="130"/>
      <c r="Q1246" s="130"/>
      <c r="R1246" s="130"/>
      <c r="S1246" s="130"/>
      <c r="T1246" s="130"/>
      <c r="U1246" s="130"/>
      <c r="V1246" s="130"/>
      <c r="W1246" s="130"/>
      <c r="X1246" s="130"/>
      <c r="Y1246" s="130"/>
      <c r="Z1246" s="130"/>
      <c r="AA1246" s="130"/>
      <c r="AB1246" s="130"/>
      <c r="AC1246" s="130"/>
      <c r="AD1246" s="130"/>
      <c r="AE1246" s="130"/>
      <c r="AF1246" s="130"/>
      <c r="AG1246" s="130"/>
      <c r="AH1246" s="130"/>
      <c r="AI1246" s="130"/>
      <c r="AJ1246" s="130"/>
      <c r="AK1246" s="130"/>
      <c r="AL1246" s="130"/>
      <c r="AM1246" s="130"/>
      <c r="AN1246" s="130"/>
      <c r="AO1246" s="130"/>
      <c r="AP1246" s="130"/>
      <c r="AQ1246" s="130"/>
      <c r="AR1246" s="130"/>
      <c r="AS1246" s="130"/>
      <c r="AT1246" s="130"/>
      <c r="AU1246" s="130"/>
      <c r="AV1246" s="130"/>
      <c r="AW1246" s="130"/>
      <c r="AX1246" s="130"/>
      <c r="AY1246" s="130"/>
    </row>
    <row r="1247" spans="1:51" s="5" customFormat="1" ht="13.6" customHeight="1" x14ac:dyDescent="0.3">
      <c r="A1247" s="130"/>
      <c r="B1247" s="130"/>
      <c r="C1247" s="130"/>
      <c r="D1247" s="130"/>
      <c r="E1247" s="130"/>
      <c r="F1247" s="130"/>
      <c r="G1247" s="130"/>
      <c r="H1247" s="130"/>
      <c r="I1247" s="130"/>
      <c r="J1247" s="130"/>
      <c r="K1247" s="130"/>
      <c r="L1247" s="130"/>
      <c r="M1247" s="130"/>
      <c r="N1247" s="130"/>
      <c r="O1247" s="130"/>
      <c r="P1247" s="130"/>
      <c r="Q1247" s="130"/>
      <c r="R1247" s="130"/>
      <c r="S1247" s="130"/>
      <c r="T1247" s="130"/>
      <c r="U1247" s="130"/>
      <c r="V1247" s="130"/>
      <c r="W1247" s="130"/>
      <c r="X1247" s="130"/>
      <c r="Y1247" s="130"/>
      <c r="Z1247" s="130"/>
      <c r="AA1247" s="130"/>
      <c r="AB1247" s="130"/>
      <c r="AC1247" s="130"/>
      <c r="AD1247" s="130"/>
      <c r="AE1247" s="130"/>
      <c r="AF1247" s="130"/>
      <c r="AG1247" s="130"/>
      <c r="AH1247" s="130"/>
      <c r="AI1247" s="130"/>
      <c r="AJ1247" s="130"/>
      <c r="AK1247" s="130"/>
      <c r="AL1247" s="130"/>
      <c r="AM1247" s="130"/>
      <c r="AN1247" s="130"/>
      <c r="AO1247" s="130"/>
      <c r="AP1247" s="130"/>
      <c r="AQ1247" s="130"/>
      <c r="AR1247" s="130"/>
      <c r="AS1247" s="130"/>
      <c r="AT1247" s="130"/>
      <c r="AU1247" s="130"/>
      <c r="AV1247" s="130"/>
      <c r="AW1247" s="130"/>
      <c r="AX1247" s="130"/>
      <c r="AY1247" s="130"/>
    </row>
    <row r="1248" spans="1:51" s="5" customFormat="1" ht="13.6" customHeight="1" x14ac:dyDescent="0.3">
      <c r="A1248" s="130"/>
      <c r="B1248" s="130"/>
      <c r="C1248" s="130"/>
      <c r="D1248" s="130"/>
      <c r="E1248" s="130"/>
      <c r="F1248" s="130"/>
      <c r="G1248" s="130"/>
      <c r="H1248" s="130"/>
      <c r="I1248" s="130"/>
      <c r="J1248" s="130"/>
      <c r="K1248" s="130"/>
      <c r="L1248" s="130"/>
      <c r="M1248" s="130"/>
      <c r="N1248" s="130"/>
      <c r="O1248" s="130"/>
      <c r="P1248" s="130"/>
      <c r="Q1248" s="130"/>
      <c r="R1248" s="130"/>
      <c r="S1248" s="130"/>
      <c r="T1248" s="130"/>
      <c r="U1248" s="130"/>
      <c r="V1248" s="130"/>
      <c r="W1248" s="130"/>
      <c r="X1248" s="130"/>
      <c r="Y1248" s="130"/>
      <c r="Z1248" s="130"/>
      <c r="AA1248" s="130"/>
      <c r="AB1248" s="130"/>
      <c r="AC1248" s="130"/>
      <c r="AD1248" s="130"/>
      <c r="AE1248" s="130"/>
      <c r="AF1248" s="130"/>
      <c r="AG1248" s="130"/>
      <c r="AH1248" s="130"/>
      <c r="AI1248" s="130"/>
      <c r="AJ1248" s="130"/>
      <c r="AK1248" s="130"/>
      <c r="AL1248" s="130"/>
      <c r="AM1248" s="130"/>
      <c r="AN1248" s="130"/>
      <c r="AO1248" s="130"/>
      <c r="AP1248" s="130"/>
      <c r="AQ1248" s="130"/>
      <c r="AR1248" s="130"/>
      <c r="AS1248" s="130"/>
      <c r="AT1248" s="130"/>
      <c r="AU1248" s="130"/>
      <c r="AV1248" s="130"/>
      <c r="AW1248" s="130"/>
      <c r="AX1248" s="130"/>
      <c r="AY1248" s="130"/>
    </row>
    <row r="1249" spans="1:51" s="5" customFormat="1" ht="13.6" customHeight="1" x14ac:dyDescent="0.3">
      <c r="A1249" s="130"/>
      <c r="B1249" s="130"/>
      <c r="C1249" s="130"/>
      <c r="D1249" s="130"/>
      <c r="E1249" s="130"/>
      <c r="F1249" s="130"/>
      <c r="G1249" s="130"/>
      <c r="H1249" s="130"/>
      <c r="I1249" s="130"/>
      <c r="J1249" s="130"/>
      <c r="K1249" s="130"/>
      <c r="L1249" s="130"/>
      <c r="M1249" s="130"/>
      <c r="N1249" s="130"/>
      <c r="O1249" s="130"/>
      <c r="P1249" s="130"/>
      <c r="Q1249" s="130"/>
      <c r="R1249" s="130"/>
      <c r="S1249" s="130"/>
      <c r="T1249" s="130"/>
      <c r="U1249" s="130"/>
      <c r="V1249" s="130"/>
      <c r="W1249" s="130"/>
      <c r="X1249" s="130"/>
      <c r="Y1249" s="130"/>
      <c r="Z1249" s="130"/>
      <c r="AA1249" s="130"/>
      <c r="AB1249" s="130"/>
      <c r="AC1249" s="130"/>
      <c r="AD1249" s="130"/>
      <c r="AE1249" s="130"/>
      <c r="AF1249" s="130"/>
      <c r="AG1249" s="130"/>
      <c r="AH1249" s="130"/>
      <c r="AI1249" s="130"/>
      <c r="AJ1249" s="130"/>
      <c r="AK1249" s="130"/>
      <c r="AL1249" s="130"/>
      <c r="AM1249" s="130"/>
      <c r="AN1249" s="130"/>
      <c r="AO1249" s="130"/>
      <c r="AP1249" s="130"/>
      <c r="AQ1249" s="130"/>
      <c r="AR1249" s="130"/>
      <c r="AS1249" s="130"/>
      <c r="AT1249" s="130"/>
      <c r="AU1249" s="130"/>
      <c r="AV1249" s="130"/>
      <c r="AW1249" s="130"/>
      <c r="AX1249" s="130"/>
      <c r="AY1249" s="130"/>
    </row>
    <row r="1250" spans="1:51" s="5" customFormat="1" ht="13.6" customHeight="1" x14ac:dyDescent="0.3">
      <c r="A1250" s="130"/>
      <c r="B1250" s="130"/>
      <c r="C1250" s="130"/>
      <c r="D1250" s="130"/>
      <c r="E1250" s="130"/>
      <c r="F1250" s="130"/>
      <c r="G1250" s="130"/>
      <c r="H1250" s="130"/>
      <c r="I1250" s="130"/>
      <c r="J1250" s="130"/>
      <c r="K1250" s="130"/>
      <c r="L1250" s="130"/>
      <c r="M1250" s="130"/>
      <c r="N1250" s="130"/>
      <c r="O1250" s="130"/>
      <c r="P1250" s="130"/>
      <c r="Q1250" s="130"/>
      <c r="R1250" s="130"/>
      <c r="S1250" s="130"/>
      <c r="T1250" s="130"/>
      <c r="U1250" s="130"/>
      <c r="V1250" s="130"/>
      <c r="W1250" s="130"/>
      <c r="X1250" s="130"/>
      <c r="Y1250" s="130"/>
      <c r="Z1250" s="130"/>
      <c r="AA1250" s="130"/>
      <c r="AB1250" s="130"/>
      <c r="AC1250" s="130"/>
      <c r="AD1250" s="130"/>
      <c r="AE1250" s="130"/>
      <c r="AF1250" s="130"/>
      <c r="AG1250" s="130"/>
      <c r="AH1250" s="130"/>
      <c r="AI1250" s="130"/>
      <c r="AJ1250" s="130"/>
      <c r="AK1250" s="130"/>
      <c r="AL1250" s="130"/>
      <c r="AM1250" s="130"/>
      <c r="AN1250" s="130"/>
      <c r="AO1250" s="130"/>
      <c r="AP1250" s="130"/>
      <c r="AQ1250" s="130"/>
      <c r="AR1250" s="130"/>
      <c r="AS1250" s="130"/>
      <c r="AT1250" s="130"/>
      <c r="AU1250" s="130"/>
      <c r="AV1250" s="130"/>
      <c r="AW1250" s="130"/>
      <c r="AX1250" s="130"/>
      <c r="AY1250" s="130"/>
    </row>
    <row r="1251" spans="1:51" s="5" customFormat="1" ht="13.6" customHeight="1" x14ac:dyDescent="0.3">
      <c r="A1251" s="130"/>
      <c r="B1251" s="130"/>
      <c r="C1251" s="130"/>
      <c r="D1251" s="130"/>
      <c r="E1251" s="130"/>
      <c r="F1251" s="130"/>
      <c r="G1251" s="130"/>
      <c r="H1251" s="130"/>
      <c r="I1251" s="130"/>
      <c r="J1251" s="130"/>
      <c r="K1251" s="130"/>
      <c r="L1251" s="130"/>
      <c r="M1251" s="130"/>
      <c r="N1251" s="130"/>
      <c r="O1251" s="130"/>
      <c r="P1251" s="130"/>
      <c r="Q1251" s="130"/>
      <c r="R1251" s="130"/>
      <c r="S1251" s="130"/>
      <c r="T1251" s="130"/>
      <c r="U1251" s="130"/>
      <c r="V1251" s="130"/>
      <c r="W1251" s="130"/>
      <c r="X1251" s="130"/>
      <c r="Y1251" s="130"/>
      <c r="Z1251" s="130"/>
      <c r="AA1251" s="130"/>
      <c r="AB1251" s="130"/>
      <c r="AC1251" s="130"/>
      <c r="AD1251" s="130"/>
      <c r="AE1251" s="130"/>
      <c r="AF1251" s="130"/>
      <c r="AG1251" s="130"/>
      <c r="AH1251" s="130"/>
      <c r="AI1251" s="130"/>
      <c r="AJ1251" s="130"/>
      <c r="AK1251" s="130"/>
      <c r="AL1251" s="130"/>
      <c r="AM1251" s="130"/>
      <c r="AN1251" s="130"/>
      <c r="AO1251" s="130"/>
      <c r="AP1251" s="130"/>
      <c r="AQ1251" s="130"/>
      <c r="AR1251" s="130"/>
      <c r="AS1251" s="130"/>
      <c r="AT1251" s="130"/>
      <c r="AU1251" s="130"/>
      <c r="AV1251" s="130"/>
      <c r="AW1251" s="130"/>
      <c r="AX1251" s="130"/>
      <c r="AY1251" s="130"/>
    </row>
    <row r="1252" spans="1:51" s="5" customFormat="1" ht="13.6" customHeight="1" x14ac:dyDescent="0.3">
      <c r="A1252" s="130"/>
      <c r="B1252" s="130"/>
      <c r="C1252" s="130"/>
      <c r="D1252" s="130"/>
      <c r="E1252" s="130"/>
      <c r="F1252" s="130"/>
      <c r="G1252" s="130"/>
      <c r="H1252" s="130"/>
      <c r="I1252" s="130"/>
      <c r="J1252" s="130"/>
      <c r="K1252" s="130"/>
      <c r="L1252" s="130"/>
      <c r="M1252" s="130"/>
      <c r="N1252" s="130"/>
      <c r="O1252" s="130"/>
      <c r="P1252" s="130"/>
      <c r="Q1252" s="130"/>
      <c r="R1252" s="130"/>
      <c r="S1252" s="130"/>
      <c r="T1252" s="130"/>
      <c r="U1252" s="130"/>
      <c r="V1252" s="130"/>
      <c r="W1252" s="130"/>
      <c r="X1252" s="130"/>
      <c r="Y1252" s="130"/>
      <c r="Z1252" s="130"/>
      <c r="AA1252" s="130"/>
      <c r="AB1252" s="130"/>
      <c r="AC1252" s="130"/>
      <c r="AD1252" s="130"/>
      <c r="AE1252" s="130"/>
      <c r="AF1252" s="130"/>
      <c r="AG1252" s="130"/>
      <c r="AH1252" s="130"/>
      <c r="AI1252" s="130"/>
      <c r="AJ1252" s="130"/>
      <c r="AK1252" s="130"/>
      <c r="AL1252" s="130"/>
      <c r="AM1252" s="130"/>
      <c r="AN1252" s="130"/>
      <c r="AO1252" s="130"/>
      <c r="AP1252" s="130"/>
      <c r="AQ1252" s="130"/>
      <c r="AR1252" s="130"/>
      <c r="AS1252" s="130"/>
      <c r="AT1252" s="130"/>
      <c r="AU1252" s="130"/>
      <c r="AV1252" s="130"/>
      <c r="AW1252" s="130"/>
      <c r="AX1252" s="130"/>
      <c r="AY1252" s="130"/>
    </row>
    <row r="1253" spans="1:51" s="5" customFormat="1" ht="13.6" customHeight="1" x14ac:dyDescent="0.3">
      <c r="A1253" s="130"/>
      <c r="B1253" s="130"/>
      <c r="C1253" s="130"/>
      <c r="D1253" s="130"/>
      <c r="E1253" s="130"/>
      <c r="F1253" s="130"/>
      <c r="G1253" s="130"/>
      <c r="H1253" s="130"/>
      <c r="I1253" s="130"/>
      <c r="J1253" s="130"/>
      <c r="K1253" s="130"/>
      <c r="L1253" s="130"/>
      <c r="M1253" s="130"/>
      <c r="N1253" s="130"/>
      <c r="O1253" s="130"/>
      <c r="P1253" s="130"/>
      <c r="Q1253" s="130"/>
      <c r="R1253" s="130"/>
      <c r="S1253" s="130"/>
      <c r="T1253" s="130"/>
      <c r="U1253" s="130"/>
      <c r="V1253" s="130"/>
      <c r="W1253" s="130"/>
      <c r="X1253" s="130"/>
      <c r="Y1253" s="130"/>
      <c r="Z1253" s="130"/>
      <c r="AA1253" s="130"/>
      <c r="AB1253" s="130"/>
      <c r="AC1253" s="130"/>
      <c r="AD1253" s="130"/>
      <c r="AE1253" s="130"/>
      <c r="AF1253" s="130"/>
      <c r="AG1253" s="130"/>
      <c r="AH1253" s="130"/>
      <c r="AI1253" s="130"/>
      <c r="AJ1253" s="130"/>
      <c r="AK1253" s="130"/>
      <c r="AL1253" s="130"/>
      <c r="AM1253" s="130"/>
      <c r="AN1253" s="130"/>
      <c r="AO1253" s="130"/>
      <c r="AP1253" s="130"/>
      <c r="AQ1253" s="130"/>
      <c r="AR1253" s="130"/>
      <c r="AS1253" s="130"/>
      <c r="AT1253" s="130"/>
      <c r="AU1253" s="130"/>
      <c r="AV1253" s="130"/>
      <c r="AW1253" s="130"/>
      <c r="AX1253" s="130"/>
      <c r="AY1253" s="130"/>
    </row>
    <row r="1254" spans="1:51" s="5" customFormat="1" ht="13.6" customHeight="1" x14ac:dyDescent="0.3">
      <c r="A1254" s="130"/>
      <c r="B1254" s="130"/>
      <c r="C1254" s="130"/>
      <c r="D1254" s="130"/>
      <c r="E1254" s="130"/>
      <c r="F1254" s="130"/>
      <c r="G1254" s="130"/>
      <c r="H1254" s="130"/>
      <c r="I1254" s="130"/>
      <c r="J1254" s="130"/>
      <c r="K1254" s="130"/>
      <c r="L1254" s="130"/>
      <c r="M1254" s="130"/>
      <c r="N1254" s="130"/>
      <c r="O1254" s="130"/>
      <c r="P1254" s="130"/>
      <c r="Q1254" s="130"/>
      <c r="R1254" s="130"/>
      <c r="S1254" s="130"/>
      <c r="T1254" s="130"/>
      <c r="U1254" s="130"/>
      <c r="V1254" s="130"/>
      <c r="W1254" s="130"/>
      <c r="X1254" s="130"/>
      <c r="Y1254" s="130"/>
      <c r="Z1254" s="130"/>
      <c r="AA1254" s="130"/>
      <c r="AB1254" s="130"/>
      <c r="AC1254" s="130"/>
      <c r="AD1254" s="130"/>
      <c r="AE1254" s="130"/>
      <c r="AF1254" s="130"/>
      <c r="AG1254" s="130"/>
      <c r="AH1254" s="130"/>
      <c r="AI1254" s="130"/>
      <c r="AJ1254" s="130"/>
      <c r="AK1254" s="130"/>
      <c r="AL1254" s="130"/>
      <c r="AM1254" s="130"/>
      <c r="AN1254" s="130"/>
      <c r="AO1254" s="130"/>
      <c r="AP1254" s="130"/>
      <c r="AQ1254" s="130"/>
      <c r="AR1254" s="130"/>
      <c r="AS1254" s="130"/>
      <c r="AT1254" s="130"/>
      <c r="AU1254" s="130"/>
      <c r="AV1254" s="130"/>
      <c r="AW1254" s="130"/>
      <c r="AX1254" s="130"/>
      <c r="AY1254" s="130"/>
    </row>
    <row r="1255" spans="1:51" s="5" customFormat="1" ht="13.6" customHeight="1" x14ac:dyDescent="0.3">
      <c r="A1255" s="130"/>
      <c r="B1255" s="130"/>
      <c r="C1255" s="130"/>
      <c r="D1255" s="130"/>
      <c r="E1255" s="130"/>
      <c r="F1255" s="130"/>
      <c r="G1255" s="130"/>
      <c r="H1255" s="130"/>
      <c r="I1255" s="130"/>
      <c r="J1255" s="130"/>
      <c r="K1255" s="130"/>
      <c r="L1255" s="130"/>
      <c r="M1255" s="130"/>
      <c r="N1255" s="130"/>
      <c r="O1255" s="130"/>
      <c r="P1255" s="130"/>
      <c r="Q1255" s="130"/>
      <c r="R1255" s="130"/>
      <c r="S1255" s="130"/>
      <c r="T1255" s="130"/>
      <c r="U1255" s="130"/>
      <c r="V1255" s="130"/>
      <c r="W1255" s="130"/>
      <c r="X1255" s="130"/>
      <c r="Y1255" s="130"/>
      <c r="Z1255" s="130"/>
      <c r="AA1255" s="130"/>
      <c r="AB1255" s="130"/>
      <c r="AC1255" s="130"/>
      <c r="AD1255" s="130"/>
      <c r="AE1255" s="130"/>
      <c r="AF1255" s="130"/>
      <c r="AG1255" s="130"/>
      <c r="AH1255" s="130"/>
      <c r="AI1255" s="130"/>
      <c r="AJ1255" s="130"/>
      <c r="AK1255" s="130"/>
      <c r="AL1255" s="130"/>
      <c r="AM1255" s="130"/>
      <c r="AN1255" s="130"/>
      <c r="AO1255" s="130"/>
      <c r="AP1255" s="130"/>
      <c r="AQ1255" s="130"/>
      <c r="AR1255" s="130"/>
      <c r="AS1255" s="130"/>
      <c r="AT1255" s="130"/>
      <c r="AU1255" s="130"/>
      <c r="AV1255" s="130"/>
      <c r="AW1255" s="130"/>
      <c r="AX1255" s="130"/>
      <c r="AY1255" s="130"/>
    </row>
    <row r="1256" spans="1:51" s="5" customFormat="1" ht="13.6" customHeight="1" x14ac:dyDescent="0.3">
      <c r="A1256" s="130"/>
      <c r="B1256" s="130"/>
      <c r="C1256" s="130"/>
      <c r="D1256" s="130"/>
      <c r="E1256" s="130"/>
      <c r="F1256" s="130"/>
      <c r="G1256" s="130"/>
      <c r="H1256" s="130"/>
      <c r="I1256" s="130"/>
      <c r="J1256" s="130"/>
      <c r="K1256" s="130"/>
      <c r="L1256" s="130"/>
      <c r="M1256" s="130"/>
      <c r="N1256" s="130"/>
      <c r="O1256" s="130"/>
      <c r="P1256" s="130"/>
      <c r="Q1256" s="130"/>
      <c r="R1256" s="130"/>
      <c r="S1256" s="130"/>
      <c r="T1256" s="130"/>
      <c r="U1256" s="130"/>
      <c r="V1256" s="130"/>
      <c r="W1256" s="130"/>
      <c r="X1256" s="130"/>
      <c r="Y1256" s="130"/>
      <c r="Z1256" s="130"/>
      <c r="AA1256" s="130"/>
      <c r="AB1256" s="130"/>
      <c r="AC1256" s="130"/>
      <c r="AD1256" s="130"/>
      <c r="AE1256" s="130"/>
      <c r="AF1256" s="130"/>
      <c r="AG1256" s="130"/>
      <c r="AH1256" s="130"/>
      <c r="AI1256" s="130"/>
      <c r="AJ1256" s="130"/>
      <c r="AK1256" s="130"/>
      <c r="AL1256" s="130"/>
      <c r="AM1256" s="130"/>
      <c r="AN1256" s="130"/>
      <c r="AO1256" s="130"/>
      <c r="AP1256" s="130"/>
      <c r="AQ1256" s="130"/>
      <c r="AR1256" s="130"/>
      <c r="AS1256" s="130"/>
      <c r="AT1256" s="130"/>
      <c r="AU1256" s="130"/>
      <c r="AV1256" s="130"/>
      <c r="AW1256" s="130"/>
      <c r="AX1256" s="130"/>
      <c r="AY1256" s="130"/>
    </row>
    <row r="1257" spans="1:51" s="5" customFormat="1" ht="13.6" customHeight="1" x14ac:dyDescent="0.3">
      <c r="A1257" s="130"/>
      <c r="B1257" s="130"/>
      <c r="C1257" s="130"/>
      <c r="D1257" s="130"/>
      <c r="E1257" s="130"/>
      <c r="F1257" s="130"/>
      <c r="G1257" s="130"/>
      <c r="H1257" s="130"/>
      <c r="I1257" s="130"/>
      <c r="J1257" s="130"/>
      <c r="K1257" s="130"/>
      <c r="L1257" s="130"/>
      <c r="M1257" s="130"/>
      <c r="N1257" s="130"/>
      <c r="O1257" s="130"/>
      <c r="P1257" s="130"/>
      <c r="Q1257" s="130"/>
      <c r="R1257" s="130"/>
      <c r="S1257" s="130"/>
      <c r="T1257" s="130"/>
      <c r="U1257" s="130"/>
      <c r="V1257" s="130"/>
      <c r="W1257" s="130"/>
      <c r="X1257" s="130"/>
      <c r="Y1257" s="130"/>
      <c r="Z1257" s="130"/>
      <c r="AA1257" s="130"/>
      <c r="AB1257" s="130"/>
      <c r="AC1257" s="130"/>
      <c r="AD1257" s="130"/>
      <c r="AE1257" s="130"/>
      <c r="AF1257" s="130"/>
      <c r="AG1257" s="130"/>
      <c r="AH1257" s="130"/>
      <c r="AI1257" s="130"/>
      <c r="AJ1257" s="130"/>
      <c r="AK1257" s="130"/>
      <c r="AL1257" s="130"/>
      <c r="AM1257" s="130"/>
      <c r="AN1257" s="130"/>
      <c r="AO1257" s="130"/>
      <c r="AP1257" s="130"/>
      <c r="AQ1257" s="130"/>
      <c r="AR1257" s="130"/>
      <c r="AS1257" s="130"/>
      <c r="AT1257" s="130"/>
      <c r="AU1257" s="130"/>
      <c r="AV1257" s="130"/>
      <c r="AW1257" s="130"/>
      <c r="AX1257" s="130"/>
      <c r="AY1257" s="130"/>
    </row>
    <row r="1258" spans="1:51" s="5" customFormat="1" ht="13.6" customHeight="1" x14ac:dyDescent="0.3">
      <c r="A1258" s="130"/>
      <c r="B1258" s="130"/>
      <c r="C1258" s="130"/>
      <c r="D1258" s="130"/>
      <c r="E1258" s="130"/>
      <c r="F1258" s="130"/>
      <c r="G1258" s="130"/>
      <c r="H1258" s="130"/>
      <c r="I1258" s="130"/>
      <c r="J1258" s="130"/>
      <c r="K1258" s="130"/>
      <c r="L1258" s="130"/>
      <c r="M1258" s="130"/>
      <c r="N1258" s="130"/>
      <c r="O1258" s="130"/>
      <c r="P1258" s="130"/>
      <c r="Q1258" s="130"/>
      <c r="R1258" s="130"/>
      <c r="S1258" s="130"/>
      <c r="T1258" s="130"/>
      <c r="U1258" s="130"/>
      <c r="V1258" s="130"/>
      <c r="W1258" s="130"/>
      <c r="X1258" s="130"/>
      <c r="Y1258" s="130"/>
      <c r="Z1258" s="130"/>
      <c r="AA1258" s="130"/>
      <c r="AB1258" s="130"/>
      <c r="AC1258" s="130"/>
      <c r="AD1258" s="130"/>
      <c r="AE1258" s="130"/>
      <c r="AF1258" s="130"/>
      <c r="AG1258" s="130"/>
      <c r="AH1258" s="130"/>
      <c r="AI1258" s="130"/>
      <c r="AJ1258" s="130"/>
      <c r="AK1258" s="130"/>
      <c r="AL1258" s="130"/>
      <c r="AM1258" s="130"/>
      <c r="AN1258" s="130"/>
      <c r="AO1258" s="130"/>
      <c r="AP1258" s="130"/>
      <c r="AQ1258" s="130"/>
      <c r="AR1258" s="130"/>
      <c r="AS1258" s="130"/>
      <c r="AT1258" s="130"/>
      <c r="AU1258" s="130"/>
      <c r="AV1258" s="130"/>
      <c r="AW1258" s="130"/>
      <c r="AX1258" s="130"/>
      <c r="AY1258" s="130"/>
    </row>
    <row r="1259" spans="1:51" s="5" customFormat="1" ht="13.6" customHeight="1" x14ac:dyDescent="0.3">
      <c r="A1259" s="130"/>
      <c r="B1259" s="130"/>
      <c r="C1259" s="130"/>
      <c r="D1259" s="130"/>
      <c r="E1259" s="130"/>
      <c r="F1259" s="130"/>
      <c r="G1259" s="130"/>
      <c r="H1259" s="130"/>
      <c r="I1259" s="130"/>
      <c r="J1259" s="130"/>
      <c r="K1259" s="130"/>
      <c r="L1259" s="130"/>
      <c r="M1259" s="130"/>
      <c r="N1259" s="130"/>
      <c r="O1259" s="130"/>
      <c r="P1259" s="130"/>
      <c r="Q1259" s="130"/>
      <c r="R1259" s="130"/>
      <c r="S1259" s="130"/>
      <c r="T1259" s="130"/>
      <c r="U1259" s="130"/>
      <c r="V1259" s="130"/>
      <c r="W1259" s="130"/>
      <c r="X1259" s="130"/>
      <c r="Y1259" s="130"/>
      <c r="Z1259" s="130"/>
      <c r="AA1259" s="130"/>
      <c r="AB1259" s="130"/>
      <c r="AC1259" s="130"/>
      <c r="AD1259" s="130"/>
      <c r="AE1259" s="130"/>
      <c r="AF1259" s="130"/>
      <c r="AG1259" s="130"/>
      <c r="AH1259" s="130"/>
      <c r="AI1259" s="130"/>
      <c r="AJ1259" s="130"/>
      <c r="AK1259" s="130"/>
      <c r="AL1259" s="130"/>
      <c r="AM1259" s="130"/>
      <c r="AN1259" s="130"/>
      <c r="AO1259" s="130"/>
      <c r="AP1259" s="130"/>
      <c r="AQ1259" s="130"/>
      <c r="AR1259" s="130"/>
      <c r="AS1259" s="130"/>
      <c r="AT1259" s="130"/>
      <c r="AU1259" s="130"/>
      <c r="AV1259" s="130"/>
      <c r="AW1259" s="130"/>
      <c r="AX1259" s="130"/>
      <c r="AY1259" s="130"/>
    </row>
    <row r="1260" spans="1:51" s="5" customFormat="1" ht="13.6" customHeight="1" x14ac:dyDescent="0.3">
      <c r="A1260" s="130"/>
      <c r="B1260" s="130"/>
      <c r="C1260" s="130"/>
      <c r="D1260" s="130"/>
      <c r="E1260" s="130"/>
      <c r="F1260" s="130"/>
      <c r="G1260" s="130"/>
      <c r="H1260" s="130"/>
      <c r="I1260" s="130"/>
      <c r="J1260" s="130"/>
      <c r="K1260" s="130"/>
      <c r="L1260" s="130"/>
      <c r="M1260" s="130"/>
      <c r="N1260" s="130"/>
      <c r="O1260" s="130"/>
      <c r="P1260" s="130"/>
      <c r="Q1260" s="130"/>
      <c r="R1260" s="130"/>
      <c r="S1260" s="130"/>
      <c r="T1260" s="130"/>
      <c r="U1260" s="130"/>
      <c r="V1260" s="130"/>
      <c r="W1260" s="130"/>
      <c r="X1260" s="130"/>
      <c r="Y1260" s="130"/>
      <c r="Z1260" s="130"/>
      <c r="AA1260" s="130"/>
      <c r="AB1260" s="130"/>
      <c r="AC1260" s="130"/>
      <c r="AD1260" s="130"/>
      <c r="AE1260" s="130"/>
      <c r="AF1260" s="130"/>
      <c r="AG1260" s="130"/>
      <c r="AH1260" s="130"/>
      <c r="AI1260" s="130"/>
      <c r="AJ1260" s="130"/>
      <c r="AK1260" s="130"/>
      <c r="AL1260" s="130"/>
      <c r="AM1260" s="130"/>
      <c r="AN1260" s="130"/>
      <c r="AO1260" s="130"/>
      <c r="AP1260" s="130"/>
      <c r="AQ1260" s="130"/>
      <c r="AR1260" s="130"/>
      <c r="AS1260" s="130"/>
      <c r="AT1260" s="130"/>
      <c r="AU1260" s="130"/>
      <c r="AV1260" s="130"/>
      <c r="AW1260" s="130"/>
      <c r="AX1260" s="130"/>
      <c r="AY1260" s="130"/>
    </row>
    <row r="1261" spans="1:51" s="5" customFormat="1" ht="13.6" customHeight="1" x14ac:dyDescent="0.3">
      <c r="A1261" s="130"/>
      <c r="B1261" s="130"/>
      <c r="C1261" s="130"/>
      <c r="D1261" s="130"/>
      <c r="E1261" s="130"/>
      <c r="F1261" s="130"/>
      <c r="G1261" s="130"/>
      <c r="H1261" s="130"/>
      <c r="I1261" s="130"/>
      <c r="J1261" s="130"/>
      <c r="K1261" s="130"/>
      <c r="L1261" s="130"/>
      <c r="M1261" s="130"/>
      <c r="N1261" s="130"/>
      <c r="O1261" s="130"/>
      <c r="P1261" s="130"/>
      <c r="Q1261" s="130"/>
      <c r="R1261" s="130"/>
      <c r="S1261" s="130"/>
      <c r="T1261" s="130"/>
      <c r="U1261" s="130"/>
      <c r="V1261" s="130"/>
      <c r="W1261" s="130"/>
      <c r="X1261" s="130"/>
      <c r="Y1261" s="130"/>
      <c r="Z1261" s="130"/>
      <c r="AA1261" s="130"/>
      <c r="AB1261" s="130"/>
      <c r="AC1261" s="130"/>
      <c r="AD1261" s="130"/>
      <c r="AE1261" s="130"/>
      <c r="AF1261" s="130"/>
      <c r="AG1261" s="130"/>
      <c r="AH1261" s="130"/>
      <c r="AI1261" s="130"/>
      <c r="AJ1261" s="130"/>
      <c r="AK1261" s="130"/>
      <c r="AL1261" s="130"/>
      <c r="AM1261" s="130"/>
      <c r="AN1261" s="130"/>
      <c r="AO1261" s="130"/>
      <c r="AP1261" s="130"/>
      <c r="AQ1261" s="130"/>
      <c r="AR1261" s="130"/>
      <c r="AS1261" s="130"/>
      <c r="AT1261" s="130"/>
      <c r="AU1261" s="130"/>
      <c r="AV1261" s="130"/>
      <c r="AW1261" s="130"/>
      <c r="AX1261" s="130"/>
      <c r="AY1261" s="130"/>
    </row>
    <row r="1262" spans="1:51" s="5" customFormat="1" ht="13.6" customHeight="1" x14ac:dyDescent="0.3">
      <c r="A1262" s="130"/>
      <c r="B1262" s="130"/>
      <c r="C1262" s="130"/>
      <c r="D1262" s="130"/>
      <c r="E1262" s="130"/>
      <c r="F1262" s="130"/>
      <c r="G1262" s="130"/>
      <c r="H1262" s="130"/>
      <c r="I1262" s="130"/>
      <c r="J1262" s="130"/>
      <c r="K1262" s="130"/>
      <c r="L1262" s="130"/>
      <c r="M1262" s="130"/>
      <c r="N1262" s="130"/>
      <c r="O1262" s="130"/>
      <c r="P1262" s="130"/>
      <c r="Q1262" s="130"/>
      <c r="R1262" s="130"/>
      <c r="S1262" s="130"/>
      <c r="T1262" s="130"/>
      <c r="U1262" s="130"/>
      <c r="V1262" s="130"/>
      <c r="W1262" s="130"/>
      <c r="X1262" s="130"/>
      <c r="Y1262" s="130"/>
      <c r="Z1262" s="130"/>
      <c r="AA1262" s="130"/>
      <c r="AB1262" s="130"/>
      <c r="AC1262" s="130"/>
      <c r="AD1262" s="130"/>
      <c r="AE1262" s="130"/>
      <c r="AF1262" s="130"/>
      <c r="AG1262" s="130"/>
      <c r="AH1262" s="130"/>
      <c r="AI1262" s="130"/>
      <c r="AJ1262" s="130"/>
      <c r="AK1262" s="130"/>
      <c r="AL1262" s="130"/>
      <c r="AM1262" s="130"/>
      <c r="AN1262" s="130"/>
      <c r="AO1262" s="130"/>
      <c r="AP1262" s="130"/>
      <c r="AQ1262" s="130"/>
      <c r="AR1262" s="130"/>
      <c r="AS1262" s="130"/>
      <c r="AT1262" s="130"/>
      <c r="AU1262" s="130"/>
      <c r="AV1262" s="130"/>
      <c r="AW1262" s="130"/>
      <c r="AX1262" s="130"/>
      <c r="AY1262" s="130"/>
    </row>
    <row r="1263" spans="1:51" s="5" customFormat="1" ht="13.6" customHeight="1" x14ac:dyDescent="0.3">
      <c r="A1263" s="130"/>
      <c r="B1263" s="130"/>
      <c r="C1263" s="130"/>
      <c r="D1263" s="130"/>
      <c r="E1263" s="130"/>
      <c r="F1263" s="130"/>
      <c r="G1263" s="130"/>
      <c r="H1263" s="130"/>
      <c r="I1263" s="130"/>
      <c r="J1263" s="130"/>
      <c r="K1263" s="130"/>
      <c r="L1263" s="130"/>
      <c r="M1263" s="130"/>
      <c r="N1263" s="130"/>
      <c r="O1263" s="130"/>
      <c r="P1263" s="130"/>
      <c r="Q1263" s="130"/>
      <c r="R1263" s="130"/>
      <c r="S1263" s="130"/>
      <c r="T1263" s="130"/>
      <c r="U1263" s="130"/>
      <c r="V1263" s="130"/>
      <c r="W1263" s="130"/>
      <c r="X1263" s="130"/>
      <c r="Y1263" s="130"/>
      <c r="Z1263" s="130"/>
      <c r="AA1263" s="130"/>
      <c r="AB1263" s="130"/>
      <c r="AC1263" s="130"/>
      <c r="AD1263" s="130"/>
      <c r="AE1263" s="130"/>
      <c r="AF1263" s="130"/>
      <c r="AG1263" s="130"/>
      <c r="AH1263" s="130"/>
      <c r="AI1263" s="130"/>
      <c r="AJ1263" s="130"/>
      <c r="AK1263" s="130"/>
      <c r="AL1263" s="130"/>
      <c r="AM1263" s="130"/>
      <c r="AN1263" s="130"/>
      <c r="AO1263" s="130"/>
      <c r="AP1263" s="130"/>
      <c r="AQ1263" s="130"/>
      <c r="AR1263" s="130"/>
      <c r="AS1263" s="130"/>
      <c r="AT1263" s="130"/>
      <c r="AU1263" s="130"/>
      <c r="AV1263" s="130"/>
      <c r="AW1263" s="130"/>
      <c r="AX1263" s="130"/>
      <c r="AY1263" s="130"/>
    </row>
    <row r="1264" spans="1:51" s="5" customFormat="1" ht="13.6" customHeight="1" x14ac:dyDescent="0.3">
      <c r="A1264" s="130"/>
      <c r="B1264" s="130"/>
      <c r="C1264" s="130"/>
      <c r="D1264" s="130"/>
      <c r="E1264" s="130"/>
      <c r="F1264" s="130"/>
      <c r="G1264" s="130"/>
      <c r="H1264" s="130"/>
      <c r="I1264" s="130"/>
      <c r="J1264" s="130"/>
      <c r="K1264" s="130"/>
      <c r="L1264" s="130"/>
      <c r="M1264" s="130"/>
      <c r="N1264" s="130"/>
      <c r="O1264" s="130"/>
      <c r="P1264" s="130"/>
      <c r="Q1264" s="130"/>
      <c r="R1264" s="130"/>
      <c r="S1264" s="130"/>
      <c r="T1264" s="130"/>
      <c r="U1264" s="130"/>
      <c r="V1264" s="130"/>
      <c r="W1264" s="130"/>
      <c r="X1264" s="130"/>
      <c r="Y1264" s="130"/>
      <c r="Z1264" s="130"/>
      <c r="AA1264" s="130"/>
      <c r="AB1264" s="130"/>
      <c r="AC1264" s="130"/>
      <c r="AD1264" s="130"/>
      <c r="AE1264" s="130"/>
      <c r="AF1264" s="130"/>
      <c r="AG1264" s="130"/>
      <c r="AH1264" s="130"/>
      <c r="AI1264" s="130"/>
      <c r="AJ1264" s="130"/>
      <c r="AK1264" s="130"/>
      <c r="AL1264" s="130"/>
      <c r="AM1264" s="130"/>
      <c r="AN1264" s="130"/>
      <c r="AO1264" s="130"/>
      <c r="AP1264" s="130"/>
      <c r="AQ1264" s="130"/>
      <c r="AR1264" s="130"/>
      <c r="AS1264" s="130"/>
      <c r="AT1264" s="130"/>
      <c r="AU1264" s="130"/>
      <c r="AV1264" s="130"/>
      <c r="AW1264" s="130"/>
      <c r="AX1264" s="130"/>
      <c r="AY1264" s="130"/>
    </row>
    <row r="1265" spans="1:51" s="5" customFormat="1" ht="13.6" customHeight="1" x14ac:dyDescent="0.3">
      <c r="A1265" s="130"/>
      <c r="B1265" s="130"/>
      <c r="C1265" s="130"/>
      <c r="D1265" s="130"/>
      <c r="E1265" s="130"/>
      <c r="F1265" s="130"/>
      <c r="G1265" s="130"/>
      <c r="H1265" s="130"/>
      <c r="I1265" s="130"/>
      <c r="J1265" s="130"/>
      <c r="K1265" s="130"/>
      <c r="L1265" s="130"/>
      <c r="M1265" s="130"/>
      <c r="N1265" s="130"/>
      <c r="O1265" s="130"/>
      <c r="P1265" s="130"/>
      <c r="Q1265" s="130"/>
      <c r="R1265" s="130"/>
      <c r="S1265" s="130"/>
      <c r="T1265" s="130"/>
      <c r="U1265" s="130"/>
      <c r="V1265" s="130"/>
      <c r="W1265" s="130"/>
      <c r="X1265" s="130"/>
      <c r="Y1265" s="130"/>
      <c r="Z1265" s="130"/>
      <c r="AA1265" s="130"/>
      <c r="AB1265" s="130"/>
      <c r="AC1265" s="130"/>
      <c r="AD1265" s="130"/>
      <c r="AE1265" s="130"/>
      <c r="AF1265" s="130"/>
      <c r="AG1265" s="130"/>
      <c r="AH1265" s="130"/>
      <c r="AI1265" s="130"/>
      <c r="AJ1265" s="130"/>
      <c r="AK1265" s="130"/>
      <c r="AL1265" s="130"/>
      <c r="AM1265" s="130"/>
      <c r="AN1265" s="130"/>
      <c r="AO1265" s="130"/>
      <c r="AP1265" s="130"/>
      <c r="AQ1265" s="130"/>
      <c r="AR1265" s="130"/>
      <c r="AS1265" s="130"/>
      <c r="AT1265" s="130"/>
      <c r="AU1265" s="130"/>
      <c r="AV1265" s="130"/>
      <c r="AW1265" s="130"/>
      <c r="AX1265" s="130"/>
      <c r="AY1265" s="130"/>
    </row>
    <row r="1266" spans="1:51" s="5" customFormat="1" ht="13.6" customHeight="1" x14ac:dyDescent="0.3">
      <c r="A1266" s="130"/>
      <c r="B1266" s="130"/>
      <c r="C1266" s="130"/>
      <c r="D1266" s="130"/>
      <c r="E1266" s="130"/>
      <c r="F1266" s="130"/>
      <c r="G1266" s="130"/>
      <c r="H1266" s="130"/>
      <c r="I1266" s="130"/>
      <c r="J1266" s="130"/>
      <c r="K1266" s="130"/>
      <c r="L1266" s="130"/>
      <c r="M1266" s="130"/>
      <c r="N1266" s="130"/>
      <c r="O1266" s="130"/>
      <c r="P1266" s="130"/>
      <c r="Q1266" s="130"/>
      <c r="R1266" s="130"/>
      <c r="S1266" s="130"/>
      <c r="T1266" s="130"/>
      <c r="U1266" s="130"/>
      <c r="V1266" s="130"/>
      <c r="W1266" s="130"/>
      <c r="X1266" s="130"/>
      <c r="Y1266" s="130"/>
      <c r="Z1266" s="130"/>
      <c r="AA1266" s="130"/>
      <c r="AB1266" s="130"/>
      <c r="AC1266" s="130"/>
      <c r="AD1266" s="130"/>
      <c r="AE1266" s="130"/>
      <c r="AF1266" s="130"/>
      <c r="AG1266" s="130"/>
      <c r="AH1266" s="130"/>
      <c r="AI1266" s="130"/>
      <c r="AJ1266" s="130"/>
      <c r="AK1266" s="130"/>
      <c r="AL1266" s="130"/>
      <c r="AM1266" s="130"/>
      <c r="AN1266" s="130"/>
      <c r="AO1266" s="130"/>
      <c r="AP1266" s="130"/>
      <c r="AQ1266" s="130"/>
      <c r="AR1266" s="130"/>
      <c r="AS1266" s="130"/>
      <c r="AT1266" s="130"/>
      <c r="AU1266" s="130"/>
      <c r="AV1266" s="130"/>
      <c r="AW1266" s="130"/>
      <c r="AX1266" s="130"/>
      <c r="AY1266" s="130"/>
    </row>
    <row r="1267" spans="1:51" s="5" customFormat="1" ht="13.6" customHeight="1" x14ac:dyDescent="0.3">
      <c r="A1267" s="130"/>
      <c r="B1267" s="130"/>
      <c r="C1267" s="130"/>
      <c r="D1267" s="130"/>
      <c r="E1267" s="130"/>
      <c r="F1267" s="130"/>
      <c r="G1267" s="130"/>
      <c r="H1267" s="130"/>
      <c r="I1267" s="130"/>
      <c r="J1267" s="130"/>
      <c r="K1267" s="130"/>
      <c r="L1267" s="130"/>
      <c r="M1267" s="130"/>
      <c r="N1267" s="130"/>
      <c r="O1267" s="130"/>
      <c r="P1267" s="130"/>
      <c r="Q1267" s="130"/>
      <c r="R1267" s="130"/>
      <c r="S1267" s="130"/>
      <c r="T1267" s="130"/>
      <c r="U1267" s="130"/>
      <c r="V1267" s="130"/>
      <c r="W1267" s="130"/>
      <c r="X1267" s="130"/>
      <c r="Y1267" s="130"/>
      <c r="Z1267" s="130"/>
      <c r="AA1267" s="130"/>
      <c r="AB1267" s="130"/>
      <c r="AC1267" s="130"/>
      <c r="AD1267" s="130"/>
      <c r="AE1267" s="130"/>
      <c r="AF1267" s="130"/>
      <c r="AG1267" s="130"/>
      <c r="AH1267" s="130"/>
      <c r="AI1267" s="130"/>
      <c r="AJ1267" s="130"/>
      <c r="AK1267" s="130"/>
      <c r="AL1267" s="130"/>
      <c r="AM1267" s="130"/>
      <c r="AN1267" s="130"/>
      <c r="AO1267" s="130"/>
      <c r="AP1267" s="130"/>
      <c r="AQ1267" s="130"/>
      <c r="AR1267" s="130"/>
      <c r="AS1267" s="130"/>
      <c r="AT1267" s="130"/>
      <c r="AU1267" s="130"/>
      <c r="AV1267" s="130"/>
      <c r="AW1267" s="130"/>
      <c r="AX1267" s="130"/>
      <c r="AY1267" s="130"/>
    </row>
    <row r="1268" spans="1:51" s="5" customFormat="1" ht="13.6" customHeight="1" x14ac:dyDescent="0.3">
      <c r="A1268" s="130"/>
      <c r="B1268" s="130"/>
      <c r="C1268" s="130"/>
      <c r="D1268" s="130"/>
      <c r="E1268" s="130"/>
      <c r="F1268" s="130"/>
      <c r="G1268" s="130"/>
      <c r="H1268" s="130"/>
      <c r="I1268" s="130"/>
      <c r="J1268" s="130"/>
      <c r="K1268" s="130"/>
      <c r="L1268" s="130"/>
      <c r="M1268" s="130"/>
      <c r="N1268" s="130"/>
      <c r="O1268" s="130"/>
      <c r="P1268" s="130"/>
      <c r="Q1268" s="130"/>
      <c r="R1268" s="130"/>
      <c r="S1268" s="130"/>
      <c r="T1268" s="130"/>
      <c r="U1268" s="130"/>
      <c r="V1268" s="130"/>
      <c r="W1268" s="130"/>
      <c r="X1268" s="130"/>
      <c r="Y1268" s="130"/>
      <c r="Z1268" s="130"/>
      <c r="AA1268" s="130"/>
      <c r="AB1268" s="130"/>
      <c r="AC1268" s="130"/>
      <c r="AD1268" s="130"/>
      <c r="AE1268" s="130"/>
      <c r="AF1268" s="130"/>
      <c r="AG1268" s="130"/>
      <c r="AH1268" s="130"/>
      <c r="AI1268" s="130"/>
      <c r="AJ1268" s="130"/>
      <c r="AK1268" s="130"/>
      <c r="AL1268" s="130"/>
      <c r="AM1268" s="130"/>
      <c r="AN1268" s="130"/>
      <c r="AO1268" s="130"/>
      <c r="AP1268" s="130"/>
      <c r="AQ1268" s="130"/>
      <c r="AR1268" s="130"/>
      <c r="AS1268" s="130"/>
      <c r="AT1268" s="130"/>
      <c r="AU1268" s="130"/>
      <c r="AV1268" s="130"/>
      <c r="AW1268" s="130"/>
      <c r="AX1268" s="130"/>
      <c r="AY1268" s="130"/>
    </row>
    <row r="1269" spans="1:51" s="5" customFormat="1" ht="13.6" customHeight="1" x14ac:dyDescent="0.3">
      <c r="A1269" s="130"/>
      <c r="B1269" s="130"/>
      <c r="C1269" s="130"/>
      <c r="D1269" s="130"/>
      <c r="E1269" s="130"/>
      <c r="F1269" s="130"/>
      <c r="G1269" s="130"/>
      <c r="H1269" s="130"/>
      <c r="I1269" s="130"/>
      <c r="J1269" s="130"/>
      <c r="K1269" s="130"/>
      <c r="L1269" s="130"/>
      <c r="M1269" s="130"/>
      <c r="N1269" s="130"/>
      <c r="O1269" s="130"/>
      <c r="P1269" s="130"/>
      <c r="Q1269" s="130"/>
      <c r="R1269" s="130"/>
      <c r="S1269" s="130"/>
      <c r="T1269" s="130"/>
      <c r="U1269" s="130"/>
      <c r="V1269" s="130"/>
      <c r="W1269" s="130"/>
      <c r="X1269" s="130"/>
      <c r="Y1269" s="130"/>
      <c r="Z1269" s="130"/>
      <c r="AA1269" s="130"/>
      <c r="AB1269" s="130"/>
      <c r="AC1269" s="130"/>
      <c r="AD1269" s="130"/>
      <c r="AE1269" s="130"/>
      <c r="AF1269" s="130"/>
      <c r="AG1269" s="130"/>
      <c r="AH1269" s="130"/>
      <c r="AI1269" s="130"/>
      <c r="AJ1269" s="130"/>
      <c r="AK1269" s="130"/>
      <c r="AL1269" s="130"/>
      <c r="AM1269" s="130"/>
      <c r="AN1269" s="130"/>
      <c r="AO1269" s="130"/>
      <c r="AP1269" s="130"/>
      <c r="AQ1269" s="130"/>
      <c r="AR1269" s="130"/>
      <c r="AS1269" s="130"/>
      <c r="AT1269" s="130"/>
      <c r="AU1269" s="130"/>
      <c r="AV1269" s="130"/>
      <c r="AW1269" s="130"/>
      <c r="AX1269" s="130"/>
      <c r="AY1269" s="130"/>
    </row>
    <row r="1270" spans="1:51" s="5" customFormat="1" ht="13.6" customHeight="1" x14ac:dyDescent="0.3">
      <c r="A1270" s="130"/>
      <c r="B1270" s="130"/>
      <c r="C1270" s="130"/>
      <c r="D1270" s="130"/>
      <c r="E1270" s="130"/>
      <c r="F1270" s="130"/>
      <c r="G1270" s="130"/>
      <c r="H1270" s="130"/>
      <c r="I1270" s="130"/>
      <c r="J1270" s="130"/>
      <c r="K1270" s="130"/>
      <c r="L1270" s="130"/>
      <c r="M1270" s="130"/>
      <c r="N1270" s="130"/>
      <c r="O1270" s="130"/>
      <c r="P1270" s="130"/>
      <c r="Q1270" s="130"/>
      <c r="R1270" s="130"/>
      <c r="S1270" s="130"/>
      <c r="T1270" s="130"/>
      <c r="U1270" s="130"/>
      <c r="V1270" s="130"/>
      <c r="W1270" s="130"/>
      <c r="X1270" s="130"/>
      <c r="Y1270" s="130"/>
      <c r="Z1270" s="130"/>
      <c r="AA1270" s="130"/>
      <c r="AB1270" s="130"/>
      <c r="AC1270" s="130"/>
      <c r="AD1270" s="130"/>
      <c r="AE1270" s="130"/>
      <c r="AF1270" s="130"/>
      <c r="AG1270" s="130"/>
      <c r="AH1270" s="130"/>
      <c r="AI1270" s="130"/>
      <c r="AJ1270" s="130"/>
      <c r="AK1270" s="130"/>
      <c r="AL1270" s="130"/>
      <c r="AM1270" s="130"/>
      <c r="AN1270" s="130"/>
      <c r="AO1270" s="130"/>
      <c r="AP1270" s="130"/>
      <c r="AQ1270" s="130"/>
      <c r="AR1270" s="130"/>
      <c r="AS1270" s="130"/>
      <c r="AT1270" s="130"/>
      <c r="AU1270" s="130"/>
      <c r="AV1270" s="130"/>
      <c r="AW1270" s="130"/>
      <c r="AX1270" s="130"/>
      <c r="AY1270" s="130"/>
    </row>
    <row r="1271" spans="1:51" s="5" customFormat="1" ht="13.6" customHeight="1" x14ac:dyDescent="0.3">
      <c r="A1271" s="130"/>
      <c r="B1271" s="130"/>
      <c r="C1271" s="130"/>
      <c r="D1271" s="130"/>
      <c r="E1271" s="130"/>
      <c r="F1271" s="130"/>
      <c r="G1271" s="130"/>
      <c r="H1271" s="130"/>
      <c r="I1271" s="130"/>
      <c r="J1271" s="130"/>
      <c r="K1271" s="130"/>
      <c r="L1271" s="130"/>
      <c r="M1271" s="130"/>
      <c r="N1271" s="130"/>
      <c r="O1271" s="130"/>
      <c r="P1271" s="130"/>
      <c r="Q1271" s="130"/>
      <c r="R1271" s="130"/>
      <c r="S1271" s="130"/>
      <c r="T1271" s="130"/>
      <c r="U1271" s="130"/>
      <c r="V1271" s="130"/>
      <c r="W1271" s="130"/>
      <c r="X1271" s="130"/>
      <c r="Y1271" s="130"/>
      <c r="Z1271" s="130"/>
      <c r="AA1271" s="130"/>
      <c r="AB1271" s="130"/>
      <c r="AC1271" s="130"/>
      <c r="AD1271" s="130"/>
      <c r="AE1271" s="130"/>
      <c r="AF1271" s="130"/>
      <c r="AG1271" s="130"/>
      <c r="AH1271" s="130"/>
      <c r="AI1271" s="130"/>
      <c r="AJ1271" s="130"/>
      <c r="AK1271" s="130"/>
      <c r="AL1271" s="130"/>
      <c r="AM1271" s="130"/>
      <c r="AN1271" s="130"/>
      <c r="AO1271" s="130"/>
      <c r="AP1271" s="130"/>
      <c r="AQ1271" s="130"/>
      <c r="AR1271" s="130"/>
      <c r="AS1271" s="130"/>
      <c r="AT1271" s="130"/>
      <c r="AU1271" s="130"/>
      <c r="AV1271" s="130"/>
      <c r="AW1271" s="130"/>
      <c r="AX1271" s="130"/>
      <c r="AY1271" s="130"/>
    </row>
    <row r="1272" spans="1:51" s="5" customFormat="1" ht="13.6" customHeight="1" x14ac:dyDescent="0.3">
      <c r="A1272" s="130"/>
      <c r="B1272" s="130"/>
      <c r="C1272" s="130"/>
      <c r="D1272" s="130"/>
      <c r="E1272" s="130"/>
      <c r="F1272" s="130"/>
      <c r="G1272" s="130"/>
      <c r="H1272" s="130"/>
      <c r="I1272" s="130"/>
      <c r="J1272" s="130"/>
      <c r="K1272" s="130"/>
      <c r="L1272" s="130"/>
      <c r="M1272" s="130"/>
      <c r="N1272" s="130"/>
      <c r="O1272" s="130"/>
      <c r="P1272" s="130"/>
      <c r="Q1272" s="130"/>
      <c r="R1272" s="130"/>
      <c r="S1272" s="130"/>
      <c r="T1272" s="130"/>
      <c r="U1272" s="130"/>
      <c r="V1272" s="130"/>
      <c r="W1272" s="130"/>
      <c r="X1272" s="130"/>
      <c r="Y1272" s="130"/>
      <c r="Z1272" s="130"/>
      <c r="AA1272" s="130"/>
      <c r="AB1272" s="130"/>
      <c r="AC1272" s="130"/>
      <c r="AD1272" s="130"/>
      <c r="AE1272" s="130"/>
      <c r="AF1272" s="130"/>
      <c r="AG1272" s="130"/>
      <c r="AH1272" s="130"/>
      <c r="AI1272" s="130"/>
      <c r="AJ1272" s="130"/>
      <c r="AK1272" s="130"/>
      <c r="AL1272" s="130"/>
      <c r="AM1272" s="130"/>
      <c r="AN1272" s="130"/>
      <c r="AO1272" s="130"/>
      <c r="AP1272" s="130"/>
      <c r="AQ1272" s="130"/>
      <c r="AR1272" s="130"/>
      <c r="AS1272" s="130"/>
      <c r="AT1272" s="130"/>
      <c r="AU1272" s="130"/>
      <c r="AV1272" s="130"/>
      <c r="AW1272" s="130"/>
      <c r="AX1272" s="130"/>
      <c r="AY1272" s="130"/>
    </row>
    <row r="1273" spans="1:51" s="5" customFormat="1" ht="13.6" customHeight="1" x14ac:dyDescent="0.3">
      <c r="A1273" s="130"/>
      <c r="B1273" s="130"/>
      <c r="C1273" s="130"/>
      <c r="D1273" s="130"/>
      <c r="E1273" s="130"/>
      <c r="F1273" s="130"/>
      <c r="G1273" s="130"/>
      <c r="H1273" s="130"/>
      <c r="I1273" s="130"/>
      <c r="J1273" s="130"/>
      <c r="K1273" s="130"/>
      <c r="L1273" s="130"/>
      <c r="M1273" s="130"/>
      <c r="N1273" s="130"/>
      <c r="O1273" s="130"/>
      <c r="P1273" s="130"/>
      <c r="Q1273" s="130"/>
      <c r="R1273" s="130"/>
      <c r="S1273" s="130"/>
      <c r="T1273" s="130"/>
      <c r="U1273" s="130"/>
      <c r="V1273" s="130"/>
      <c r="W1273" s="130"/>
      <c r="X1273" s="130"/>
      <c r="Y1273" s="130"/>
      <c r="Z1273" s="130"/>
      <c r="AA1273" s="130"/>
      <c r="AB1273" s="130"/>
      <c r="AC1273" s="130"/>
      <c r="AD1273" s="130"/>
      <c r="AE1273" s="130"/>
      <c r="AF1273" s="130"/>
      <c r="AG1273" s="130"/>
      <c r="AH1273" s="130"/>
      <c r="AI1273" s="130"/>
      <c r="AJ1273" s="130"/>
      <c r="AK1273" s="130"/>
      <c r="AL1273" s="130"/>
      <c r="AM1273" s="130"/>
      <c r="AN1273" s="130"/>
      <c r="AO1273" s="130"/>
      <c r="AP1273" s="130"/>
      <c r="AQ1273" s="130"/>
      <c r="AR1273" s="130"/>
      <c r="AS1273" s="130"/>
      <c r="AT1273" s="130"/>
      <c r="AU1273" s="130"/>
      <c r="AV1273" s="130"/>
      <c r="AW1273" s="130"/>
      <c r="AX1273" s="130"/>
      <c r="AY1273" s="130"/>
    </row>
    <row r="1274" spans="1:51" s="5" customFormat="1" ht="13.6" customHeight="1" x14ac:dyDescent="0.3">
      <c r="A1274" s="130"/>
      <c r="B1274" s="130"/>
      <c r="C1274" s="130"/>
      <c r="D1274" s="130"/>
      <c r="E1274" s="130"/>
      <c r="F1274" s="130"/>
      <c r="G1274" s="130"/>
      <c r="H1274" s="130"/>
      <c r="I1274" s="130"/>
      <c r="J1274" s="130"/>
      <c r="K1274" s="130"/>
      <c r="L1274" s="130"/>
      <c r="M1274" s="130"/>
      <c r="N1274" s="130"/>
      <c r="O1274" s="130"/>
      <c r="P1274" s="130"/>
      <c r="Q1274" s="130"/>
      <c r="R1274" s="130"/>
      <c r="S1274" s="130"/>
      <c r="T1274" s="130"/>
      <c r="U1274" s="130"/>
      <c r="V1274" s="130"/>
      <c r="W1274" s="130"/>
      <c r="X1274" s="130"/>
      <c r="Y1274" s="130"/>
      <c r="Z1274" s="130"/>
      <c r="AA1274" s="130"/>
      <c r="AB1274" s="130"/>
      <c r="AC1274" s="130"/>
      <c r="AD1274" s="130"/>
      <c r="AE1274" s="130"/>
      <c r="AF1274" s="130"/>
      <c r="AG1274" s="130"/>
      <c r="AH1274" s="130"/>
      <c r="AI1274" s="130"/>
      <c r="AJ1274" s="130"/>
      <c r="AK1274" s="130"/>
      <c r="AL1274" s="130"/>
      <c r="AM1274" s="130"/>
      <c r="AN1274" s="130"/>
      <c r="AO1274" s="130"/>
      <c r="AP1274" s="130"/>
      <c r="AQ1274" s="130"/>
      <c r="AR1274" s="130"/>
      <c r="AS1274" s="130"/>
      <c r="AT1274" s="130"/>
      <c r="AU1274" s="130"/>
      <c r="AV1274" s="130"/>
      <c r="AW1274" s="130"/>
      <c r="AX1274" s="130"/>
      <c r="AY1274" s="130"/>
    </row>
    <row r="1275" spans="1:51" s="5" customFormat="1" ht="13.6" customHeight="1" x14ac:dyDescent="0.3">
      <c r="A1275" s="130"/>
      <c r="B1275" s="130"/>
      <c r="C1275" s="130"/>
      <c r="D1275" s="130"/>
      <c r="E1275" s="130"/>
      <c r="F1275" s="130"/>
      <c r="G1275" s="130"/>
      <c r="H1275" s="130"/>
      <c r="I1275" s="130"/>
      <c r="J1275" s="130"/>
      <c r="K1275" s="130"/>
      <c r="L1275" s="130"/>
      <c r="M1275" s="130"/>
      <c r="N1275" s="130"/>
      <c r="O1275" s="130"/>
      <c r="P1275" s="130"/>
      <c r="Q1275" s="130"/>
      <c r="R1275" s="130"/>
      <c r="S1275" s="130"/>
      <c r="T1275" s="130"/>
      <c r="U1275" s="130"/>
      <c r="V1275" s="130"/>
      <c r="W1275" s="130"/>
      <c r="X1275" s="130"/>
      <c r="Y1275" s="130"/>
      <c r="Z1275" s="130"/>
      <c r="AA1275" s="130"/>
      <c r="AB1275" s="130"/>
      <c r="AC1275" s="130"/>
      <c r="AD1275" s="130"/>
      <c r="AE1275" s="130"/>
      <c r="AF1275" s="130"/>
      <c r="AG1275" s="130"/>
      <c r="AH1275" s="130"/>
      <c r="AI1275" s="130"/>
      <c r="AJ1275" s="130"/>
      <c r="AK1275" s="130"/>
      <c r="AL1275" s="130"/>
      <c r="AM1275" s="130"/>
      <c r="AN1275" s="130"/>
      <c r="AO1275" s="130"/>
      <c r="AP1275" s="130"/>
      <c r="AQ1275" s="130"/>
      <c r="AR1275" s="130"/>
      <c r="AS1275" s="130"/>
      <c r="AT1275" s="130"/>
      <c r="AU1275" s="130"/>
      <c r="AV1275" s="130"/>
      <c r="AW1275" s="130"/>
      <c r="AX1275" s="130"/>
      <c r="AY1275" s="130"/>
    </row>
    <row r="1276" spans="1:51" s="5" customFormat="1" ht="13.6" customHeight="1" x14ac:dyDescent="0.3">
      <c r="A1276" s="130"/>
      <c r="B1276" s="130"/>
      <c r="C1276" s="130"/>
      <c r="D1276" s="130"/>
      <c r="E1276" s="130"/>
      <c r="F1276" s="130"/>
      <c r="G1276" s="130"/>
      <c r="H1276" s="130"/>
      <c r="I1276" s="130"/>
      <c r="J1276" s="130"/>
      <c r="K1276" s="130"/>
      <c r="L1276" s="130"/>
      <c r="M1276" s="130"/>
      <c r="N1276" s="130"/>
      <c r="O1276" s="130"/>
      <c r="P1276" s="130"/>
      <c r="Q1276" s="130"/>
      <c r="R1276" s="130"/>
      <c r="S1276" s="130"/>
      <c r="T1276" s="130"/>
      <c r="U1276" s="130"/>
      <c r="V1276" s="130"/>
      <c r="W1276" s="130"/>
      <c r="X1276" s="130"/>
      <c r="Y1276" s="130"/>
      <c r="Z1276" s="130"/>
      <c r="AA1276" s="130"/>
      <c r="AB1276" s="130"/>
      <c r="AC1276" s="130"/>
      <c r="AD1276" s="130"/>
      <c r="AE1276" s="130"/>
      <c r="AF1276" s="130"/>
      <c r="AG1276" s="130"/>
      <c r="AH1276" s="130"/>
      <c r="AI1276" s="130"/>
      <c r="AJ1276" s="130"/>
      <c r="AK1276" s="130"/>
      <c r="AL1276" s="130"/>
      <c r="AM1276" s="130"/>
      <c r="AN1276" s="130"/>
      <c r="AO1276" s="130"/>
      <c r="AP1276" s="130"/>
      <c r="AQ1276" s="130"/>
      <c r="AR1276" s="130"/>
      <c r="AS1276" s="130"/>
      <c r="AT1276" s="130"/>
      <c r="AU1276" s="130"/>
      <c r="AV1276" s="130"/>
      <c r="AW1276" s="130"/>
      <c r="AX1276" s="130"/>
      <c r="AY1276" s="130"/>
    </row>
    <row r="1277" spans="1:51" s="5" customFormat="1" ht="13.6" customHeight="1" x14ac:dyDescent="0.3">
      <c r="A1277" s="130"/>
      <c r="B1277" s="130"/>
      <c r="C1277" s="130"/>
      <c r="D1277" s="130"/>
      <c r="E1277" s="130"/>
      <c r="F1277" s="130"/>
      <c r="G1277" s="130"/>
      <c r="H1277" s="130"/>
      <c r="I1277" s="130"/>
      <c r="J1277" s="130"/>
      <c r="K1277" s="130"/>
      <c r="L1277" s="130"/>
      <c r="M1277" s="130"/>
      <c r="N1277" s="130"/>
      <c r="O1277" s="130"/>
      <c r="P1277" s="130"/>
      <c r="Q1277" s="130"/>
      <c r="R1277" s="130"/>
      <c r="S1277" s="130"/>
      <c r="T1277" s="130"/>
      <c r="U1277" s="130"/>
      <c r="V1277" s="130"/>
      <c r="W1277" s="130"/>
      <c r="X1277" s="130"/>
      <c r="Y1277" s="130"/>
      <c r="Z1277" s="130"/>
      <c r="AA1277" s="130"/>
      <c r="AB1277" s="130"/>
      <c r="AC1277" s="130"/>
      <c r="AD1277" s="130"/>
      <c r="AE1277" s="130"/>
      <c r="AF1277" s="130"/>
      <c r="AG1277" s="130"/>
      <c r="AH1277" s="130"/>
      <c r="AI1277" s="130"/>
      <c r="AJ1277" s="130"/>
      <c r="AK1277" s="130"/>
      <c r="AL1277" s="130"/>
      <c r="AM1277" s="130"/>
      <c r="AN1277" s="130"/>
      <c r="AO1277" s="130"/>
      <c r="AP1277" s="130"/>
      <c r="AQ1277" s="130"/>
      <c r="AR1277" s="130"/>
      <c r="AS1277" s="130"/>
      <c r="AT1277" s="130"/>
      <c r="AU1277" s="130"/>
      <c r="AV1277" s="130"/>
      <c r="AW1277" s="130"/>
      <c r="AX1277" s="130"/>
      <c r="AY1277" s="130"/>
    </row>
    <row r="1278" spans="1:51" s="5" customFormat="1" ht="13.6" customHeight="1" x14ac:dyDescent="0.3">
      <c r="A1278" s="130"/>
      <c r="B1278" s="130"/>
      <c r="C1278" s="130"/>
      <c r="D1278" s="130"/>
      <c r="E1278" s="130"/>
      <c r="F1278" s="130"/>
      <c r="G1278" s="130"/>
      <c r="H1278" s="130"/>
      <c r="I1278" s="130"/>
      <c r="J1278" s="130"/>
      <c r="K1278" s="130"/>
      <c r="L1278" s="130"/>
      <c r="M1278" s="130"/>
      <c r="N1278" s="130"/>
      <c r="O1278" s="130"/>
      <c r="P1278" s="130"/>
      <c r="Q1278" s="130"/>
      <c r="R1278" s="130"/>
      <c r="S1278" s="130"/>
      <c r="T1278" s="130"/>
      <c r="U1278" s="130"/>
      <c r="V1278" s="130"/>
      <c r="W1278" s="130"/>
      <c r="X1278" s="130"/>
      <c r="Y1278" s="130"/>
      <c r="Z1278" s="130"/>
      <c r="AA1278" s="130"/>
      <c r="AB1278" s="130"/>
      <c r="AC1278" s="130"/>
      <c r="AD1278" s="130"/>
      <c r="AE1278" s="130"/>
      <c r="AF1278" s="130"/>
      <c r="AG1278" s="130"/>
      <c r="AH1278" s="130"/>
      <c r="AI1278" s="130"/>
      <c r="AJ1278" s="130"/>
      <c r="AK1278" s="130"/>
      <c r="AL1278" s="130"/>
      <c r="AM1278" s="130"/>
      <c r="AN1278" s="130"/>
      <c r="AO1278" s="130"/>
      <c r="AP1278" s="130"/>
      <c r="AQ1278" s="130"/>
      <c r="AR1278" s="130"/>
      <c r="AS1278" s="130"/>
      <c r="AT1278" s="130"/>
      <c r="AU1278" s="130"/>
      <c r="AV1278" s="130"/>
      <c r="AW1278" s="130"/>
      <c r="AX1278" s="130"/>
      <c r="AY1278" s="130"/>
    </row>
    <row r="1279" spans="1:51" s="5" customFormat="1" ht="13.6" customHeight="1" x14ac:dyDescent="0.3">
      <c r="A1279" s="130"/>
      <c r="B1279" s="130"/>
      <c r="C1279" s="130"/>
      <c r="D1279" s="130"/>
      <c r="E1279" s="130"/>
      <c r="F1279" s="130"/>
      <c r="G1279" s="130"/>
      <c r="H1279" s="130"/>
      <c r="I1279" s="130"/>
      <c r="J1279" s="130"/>
      <c r="K1279" s="130"/>
      <c r="L1279" s="130"/>
      <c r="M1279" s="130"/>
      <c r="N1279" s="130"/>
      <c r="O1279" s="130"/>
      <c r="P1279" s="130"/>
      <c r="Q1279" s="130"/>
      <c r="R1279" s="130"/>
      <c r="S1279" s="130"/>
      <c r="T1279" s="130"/>
      <c r="U1279" s="130"/>
      <c r="V1279" s="130"/>
      <c r="W1279" s="130"/>
      <c r="X1279" s="130"/>
      <c r="Y1279" s="130"/>
      <c r="Z1279" s="130"/>
      <c r="AA1279" s="130"/>
      <c r="AB1279" s="130"/>
      <c r="AC1279" s="130"/>
      <c r="AD1279" s="130"/>
      <c r="AE1279" s="130"/>
      <c r="AF1279" s="130"/>
      <c r="AG1279" s="130"/>
      <c r="AH1279" s="130"/>
      <c r="AI1279" s="130"/>
      <c r="AJ1279" s="130"/>
      <c r="AK1279" s="130"/>
      <c r="AL1279" s="130"/>
      <c r="AM1279" s="130"/>
      <c r="AN1279" s="130"/>
      <c r="AO1279" s="130"/>
      <c r="AP1279" s="130"/>
      <c r="AQ1279" s="130"/>
      <c r="AR1279" s="130"/>
      <c r="AS1279" s="130"/>
      <c r="AT1279" s="130"/>
      <c r="AU1279" s="130"/>
      <c r="AV1279" s="130"/>
      <c r="AW1279" s="130"/>
      <c r="AX1279" s="130"/>
      <c r="AY1279" s="130"/>
    </row>
    <row r="1280" spans="1:51" s="5" customFormat="1" ht="13.6" customHeight="1" x14ac:dyDescent="0.3">
      <c r="A1280" s="130"/>
      <c r="B1280" s="130"/>
      <c r="C1280" s="130"/>
      <c r="D1280" s="130"/>
      <c r="E1280" s="130"/>
      <c r="F1280" s="130"/>
      <c r="G1280" s="130"/>
      <c r="H1280" s="130"/>
      <c r="I1280" s="130"/>
      <c r="J1280" s="130"/>
      <c r="K1280" s="130"/>
      <c r="L1280" s="130"/>
      <c r="M1280" s="130"/>
      <c r="N1280" s="130"/>
      <c r="O1280" s="130"/>
      <c r="P1280" s="130"/>
      <c r="Q1280" s="130"/>
      <c r="R1280" s="130"/>
      <c r="S1280" s="130"/>
      <c r="T1280" s="130"/>
      <c r="U1280" s="130"/>
      <c r="V1280" s="130"/>
      <c r="W1280" s="130"/>
      <c r="X1280" s="130"/>
      <c r="Y1280" s="130"/>
      <c r="Z1280" s="130"/>
      <c r="AA1280" s="130"/>
      <c r="AB1280" s="130"/>
      <c r="AC1280" s="130"/>
      <c r="AD1280" s="130"/>
      <c r="AE1280" s="130"/>
      <c r="AF1280" s="130"/>
      <c r="AG1280" s="130"/>
      <c r="AH1280" s="130"/>
      <c r="AI1280" s="130"/>
      <c r="AJ1280" s="130"/>
      <c r="AK1280" s="130"/>
      <c r="AL1280" s="130"/>
      <c r="AM1280" s="130"/>
      <c r="AN1280" s="130"/>
      <c r="AO1280" s="130"/>
      <c r="AP1280" s="130"/>
      <c r="AQ1280" s="130"/>
      <c r="AR1280" s="130"/>
      <c r="AS1280" s="130"/>
      <c r="AT1280" s="130"/>
      <c r="AU1280" s="130"/>
      <c r="AV1280" s="130"/>
      <c r="AW1280" s="130"/>
      <c r="AX1280" s="130"/>
      <c r="AY1280" s="130"/>
    </row>
    <row r="1281" spans="1:51" s="5" customFormat="1" ht="13.6" customHeight="1" x14ac:dyDescent="0.3">
      <c r="A1281" s="130"/>
      <c r="B1281" s="130"/>
      <c r="C1281" s="130"/>
      <c r="D1281" s="130"/>
      <c r="E1281" s="130"/>
      <c r="F1281" s="130"/>
      <c r="G1281" s="130"/>
      <c r="H1281" s="130"/>
      <c r="I1281" s="130"/>
      <c r="J1281" s="130"/>
      <c r="K1281" s="130"/>
      <c r="L1281" s="130"/>
      <c r="M1281" s="130"/>
      <c r="N1281" s="130"/>
      <c r="O1281" s="130"/>
      <c r="P1281" s="130"/>
      <c r="Q1281" s="130"/>
      <c r="R1281" s="130"/>
      <c r="S1281" s="130"/>
      <c r="T1281" s="130"/>
      <c r="U1281" s="130"/>
      <c r="V1281" s="130"/>
      <c r="W1281" s="130"/>
      <c r="X1281" s="130"/>
      <c r="Y1281" s="130"/>
      <c r="Z1281" s="130"/>
      <c r="AA1281" s="130"/>
      <c r="AB1281" s="130"/>
      <c r="AC1281" s="130"/>
      <c r="AD1281" s="130"/>
      <c r="AE1281" s="130"/>
      <c r="AF1281" s="130"/>
      <c r="AG1281" s="130"/>
      <c r="AH1281" s="130"/>
      <c r="AI1281" s="130"/>
      <c r="AJ1281" s="130"/>
      <c r="AK1281" s="130"/>
      <c r="AL1281" s="130"/>
      <c r="AM1281" s="130"/>
      <c r="AN1281" s="130"/>
      <c r="AO1281" s="130"/>
      <c r="AP1281" s="130"/>
      <c r="AQ1281" s="130"/>
      <c r="AR1281" s="130"/>
      <c r="AS1281" s="130"/>
      <c r="AT1281" s="130"/>
      <c r="AU1281" s="130"/>
      <c r="AV1281" s="130"/>
      <c r="AW1281" s="130"/>
      <c r="AX1281" s="130"/>
      <c r="AY1281" s="130"/>
    </row>
    <row r="1282" spans="1:51" s="5" customFormat="1" ht="13.6" customHeight="1" x14ac:dyDescent="0.3">
      <c r="A1282" s="130"/>
      <c r="B1282" s="130"/>
      <c r="C1282" s="130"/>
      <c r="D1282" s="130"/>
      <c r="E1282" s="130"/>
      <c r="F1282" s="130"/>
      <c r="G1282" s="130"/>
      <c r="H1282" s="130"/>
      <c r="I1282" s="130"/>
      <c r="J1282" s="130"/>
      <c r="K1282" s="130"/>
      <c r="L1282" s="130"/>
      <c r="M1282" s="130"/>
      <c r="N1282" s="130"/>
      <c r="O1282" s="130"/>
      <c r="P1282" s="130"/>
      <c r="Q1282" s="130"/>
      <c r="R1282" s="130"/>
      <c r="S1282" s="130"/>
      <c r="T1282" s="130"/>
      <c r="U1282" s="130"/>
      <c r="V1282" s="130"/>
      <c r="W1282" s="130"/>
      <c r="X1282" s="130"/>
      <c r="Y1282" s="130"/>
      <c r="Z1282" s="130"/>
      <c r="AA1282" s="130"/>
      <c r="AB1282" s="130"/>
      <c r="AC1282" s="130"/>
      <c r="AD1282" s="130"/>
      <c r="AE1282" s="130"/>
      <c r="AF1282" s="130"/>
      <c r="AG1282" s="130"/>
      <c r="AH1282" s="130"/>
      <c r="AI1282" s="130"/>
      <c r="AJ1282" s="130"/>
      <c r="AK1282" s="130"/>
      <c r="AL1282" s="130"/>
      <c r="AM1282" s="130"/>
      <c r="AN1282" s="130"/>
      <c r="AO1282" s="130"/>
      <c r="AP1282" s="130"/>
      <c r="AQ1282" s="130"/>
      <c r="AR1282" s="130"/>
      <c r="AS1282" s="130"/>
      <c r="AT1282" s="130"/>
      <c r="AU1282" s="130"/>
      <c r="AV1282" s="130"/>
      <c r="AW1282" s="130"/>
      <c r="AX1282" s="130"/>
      <c r="AY1282" s="130"/>
    </row>
    <row r="1283" spans="1:51" s="5" customFormat="1" ht="13.6" customHeight="1" x14ac:dyDescent="0.3">
      <c r="A1283" s="130"/>
      <c r="B1283" s="130"/>
      <c r="C1283" s="130"/>
      <c r="D1283" s="130"/>
      <c r="E1283" s="130"/>
      <c r="F1283" s="130"/>
      <c r="G1283" s="130"/>
      <c r="H1283" s="130"/>
      <c r="I1283" s="130"/>
      <c r="J1283" s="130"/>
      <c r="K1283" s="130"/>
      <c r="L1283" s="130"/>
      <c r="M1283" s="130"/>
      <c r="N1283" s="130"/>
      <c r="O1283" s="130"/>
      <c r="P1283" s="130"/>
      <c r="Q1283" s="130"/>
      <c r="R1283" s="130"/>
      <c r="S1283" s="130"/>
      <c r="T1283" s="130"/>
      <c r="U1283" s="130"/>
      <c r="V1283" s="130"/>
      <c r="W1283" s="130"/>
      <c r="X1283" s="130"/>
      <c r="Y1283" s="130"/>
      <c r="Z1283" s="130"/>
      <c r="AA1283" s="130"/>
      <c r="AB1283" s="130"/>
      <c r="AC1283" s="130"/>
      <c r="AD1283" s="130"/>
      <c r="AE1283" s="130"/>
      <c r="AF1283" s="130"/>
      <c r="AG1283" s="130"/>
      <c r="AH1283" s="130"/>
      <c r="AI1283" s="130"/>
      <c r="AJ1283" s="130"/>
      <c r="AK1283" s="130"/>
      <c r="AL1283" s="130"/>
      <c r="AM1283" s="130"/>
      <c r="AN1283" s="130"/>
      <c r="AO1283" s="130"/>
      <c r="AP1283" s="130"/>
      <c r="AQ1283" s="130"/>
      <c r="AR1283" s="130"/>
      <c r="AS1283" s="130"/>
      <c r="AT1283" s="130"/>
      <c r="AU1283" s="130"/>
      <c r="AV1283" s="130"/>
      <c r="AW1283" s="130"/>
      <c r="AX1283" s="130"/>
      <c r="AY1283" s="130"/>
    </row>
    <row r="1284" spans="1:51" s="5" customFormat="1" ht="13.6" customHeight="1" x14ac:dyDescent="0.3">
      <c r="A1284" s="130"/>
      <c r="B1284" s="130"/>
      <c r="C1284" s="130"/>
      <c r="D1284" s="130"/>
      <c r="E1284" s="130"/>
      <c r="F1284" s="130"/>
      <c r="G1284" s="130"/>
      <c r="H1284" s="130"/>
      <c r="I1284" s="130"/>
      <c r="J1284" s="130"/>
      <c r="K1284" s="130"/>
      <c r="L1284" s="130"/>
      <c r="M1284" s="130"/>
      <c r="N1284" s="130"/>
      <c r="O1284" s="130"/>
      <c r="P1284" s="130"/>
      <c r="Q1284" s="130"/>
      <c r="R1284" s="130"/>
      <c r="S1284" s="130"/>
      <c r="T1284" s="130"/>
      <c r="U1284" s="130"/>
      <c r="V1284" s="130"/>
      <c r="W1284" s="130"/>
      <c r="X1284" s="130"/>
      <c r="Y1284" s="130"/>
      <c r="Z1284" s="130"/>
      <c r="AA1284" s="130"/>
      <c r="AB1284" s="130"/>
      <c r="AC1284" s="130"/>
      <c r="AD1284" s="130"/>
      <c r="AE1284" s="130"/>
      <c r="AF1284" s="130"/>
      <c r="AG1284" s="130"/>
      <c r="AH1284" s="130"/>
      <c r="AI1284" s="130"/>
      <c r="AJ1284" s="130"/>
      <c r="AK1284" s="130"/>
      <c r="AL1284" s="130"/>
      <c r="AM1284" s="130"/>
      <c r="AN1284" s="130"/>
      <c r="AO1284" s="130"/>
      <c r="AP1284" s="130"/>
      <c r="AQ1284" s="130"/>
      <c r="AR1284" s="130"/>
      <c r="AS1284" s="130"/>
      <c r="AT1284" s="130"/>
      <c r="AU1284" s="130"/>
      <c r="AV1284" s="130"/>
      <c r="AW1284" s="130"/>
      <c r="AX1284" s="130"/>
      <c r="AY1284" s="130"/>
    </row>
    <row r="1285" spans="1:51" s="5" customFormat="1" ht="13.6" customHeight="1" x14ac:dyDescent="0.3">
      <c r="A1285" s="130"/>
      <c r="B1285" s="130"/>
      <c r="C1285" s="130"/>
      <c r="D1285" s="130"/>
      <c r="E1285" s="130"/>
      <c r="F1285" s="130"/>
      <c r="G1285" s="130"/>
      <c r="H1285" s="130"/>
      <c r="I1285" s="130"/>
      <c r="J1285" s="130"/>
      <c r="K1285" s="130"/>
      <c r="L1285" s="130"/>
      <c r="M1285" s="130"/>
      <c r="N1285" s="130"/>
      <c r="O1285" s="130"/>
      <c r="P1285" s="130"/>
      <c r="Q1285" s="130"/>
      <c r="R1285" s="130"/>
      <c r="S1285" s="130"/>
      <c r="T1285" s="130"/>
      <c r="U1285" s="130"/>
      <c r="V1285" s="130"/>
      <c r="W1285" s="130"/>
      <c r="X1285" s="130"/>
      <c r="Y1285" s="130"/>
      <c r="Z1285" s="130"/>
      <c r="AA1285" s="130"/>
      <c r="AB1285" s="130"/>
      <c r="AC1285" s="130"/>
      <c r="AD1285" s="130"/>
      <c r="AE1285" s="130"/>
      <c r="AF1285" s="130"/>
      <c r="AG1285" s="130"/>
      <c r="AH1285" s="130"/>
      <c r="AI1285" s="130"/>
      <c r="AJ1285" s="130"/>
      <c r="AK1285" s="130"/>
      <c r="AL1285" s="130"/>
      <c r="AM1285" s="130"/>
      <c r="AN1285" s="130"/>
      <c r="AO1285" s="130"/>
      <c r="AP1285" s="130"/>
      <c r="AQ1285" s="130"/>
      <c r="AR1285" s="130"/>
      <c r="AS1285" s="130"/>
      <c r="AT1285" s="130"/>
      <c r="AU1285" s="130"/>
      <c r="AV1285" s="130"/>
      <c r="AW1285" s="130"/>
      <c r="AX1285" s="130"/>
      <c r="AY1285" s="130"/>
    </row>
    <row r="1286" spans="1:51" s="5" customFormat="1" ht="13.6" customHeight="1" x14ac:dyDescent="0.3">
      <c r="A1286" s="130"/>
      <c r="B1286" s="130"/>
      <c r="C1286" s="130"/>
      <c r="D1286" s="130"/>
      <c r="E1286" s="130"/>
      <c r="F1286" s="130"/>
      <c r="G1286" s="130"/>
      <c r="H1286" s="130"/>
      <c r="I1286" s="130"/>
      <c r="J1286" s="130"/>
      <c r="K1286" s="130"/>
      <c r="L1286" s="130"/>
      <c r="M1286" s="130"/>
      <c r="N1286" s="130"/>
      <c r="O1286" s="130"/>
      <c r="P1286" s="130"/>
      <c r="Q1286" s="130"/>
      <c r="R1286" s="130"/>
      <c r="S1286" s="130"/>
      <c r="T1286" s="130"/>
      <c r="U1286" s="130"/>
      <c r="V1286" s="130"/>
      <c r="W1286" s="130"/>
      <c r="X1286" s="130"/>
      <c r="Y1286" s="130"/>
      <c r="Z1286" s="130"/>
      <c r="AA1286" s="130"/>
      <c r="AB1286" s="130"/>
      <c r="AC1286" s="130"/>
      <c r="AD1286" s="130"/>
      <c r="AE1286" s="130"/>
      <c r="AF1286" s="130"/>
      <c r="AG1286" s="130"/>
      <c r="AH1286" s="130"/>
      <c r="AI1286" s="130"/>
      <c r="AJ1286" s="130"/>
      <c r="AK1286" s="130"/>
      <c r="AL1286" s="130"/>
      <c r="AM1286" s="130"/>
      <c r="AN1286" s="130"/>
      <c r="AO1286" s="130"/>
      <c r="AP1286" s="130"/>
      <c r="AQ1286" s="130"/>
      <c r="AR1286" s="130"/>
      <c r="AS1286" s="130"/>
      <c r="AT1286" s="130"/>
      <c r="AU1286" s="130"/>
      <c r="AV1286" s="130"/>
      <c r="AW1286" s="130"/>
      <c r="AX1286" s="130"/>
      <c r="AY1286" s="130"/>
    </row>
    <row r="1287" spans="1:51" s="5" customFormat="1" ht="13.6" customHeight="1" x14ac:dyDescent="0.3">
      <c r="A1287" s="130"/>
      <c r="B1287" s="130"/>
      <c r="C1287" s="130"/>
      <c r="D1287" s="130"/>
      <c r="E1287" s="130"/>
      <c r="F1287" s="130"/>
      <c r="G1287" s="130"/>
      <c r="H1287" s="130"/>
      <c r="I1287" s="130"/>
      <c r="J1287" s="130"/>
      <c r="K1287" s="130"/>
      <c r="L1287" s="130"/>
      <c r="M1287" s="130"/>
      <c r="N1287" s="130"/>
      <c r="O1287" s="130"/>
      <c r="P1287" s="130"/>
      <c r="Q1287" s="130"/>
      <c r="R1287" s="130"/>
      <c r="S1287" s="130"/>
      <c r="T1287" s="130"/>
      <c r="U1287" s="130"/>
      <c r="V1287" s="130"/>
      <c r="W1287" s="130"/>
      <c r="X1287" s="130"/>
      <c r="Y1287" s="130"/>
      <c r="Z1287" s="130"/>
      <c r="AA1287" s="130"/>
      <c r="AB1287" s="130"/>
      <c r="AC1287" s="130"/>
      <c r="AD1287" s="130"/>
      <c r="AE1287" s="130"/>
      <c r="AF1287" s="130"/>
      <c r="AG1287" s="130"/>
      <c r="AH1287" s="130"/>
      <c r="AI1287" s="130"/>
      <c r="AJ1287" s="130"/>
      <c r="AK1287" s="130"/>
      <c r="AL1287" s="130"/>
      <c r="AM1287" s="130"/>
      <c r="AN1287" s="130"/>
      <c r="AO1287" s="130"/>
      <c r="AP1287" s="130"/>
      <c r="AQ1287" s="130"/>
      <c r="AR1287" s="130"/>
      <c r="AS1287" s="130"/>
      <c r="AT1287" s="130"/>
      <c r="AU1287" s="130"/>
      <c r="AV1287" s="130"/>
      <c r="AW1287" s="130"/>
      <c r="AX1287" s="130"/>
      <c r="AY1287" s="130"/>
    </row>
    <row r="1288" spans="1:51" s="5" customFormat="1" ht="13.6" customHeight="1" x14ac:dyDescent="0.3">
      <c r="A1288" s="130"/>
      <c r="B1288" s="130"/>
      <c r="C1288" s="130"/>
      <c r="D1288" s="130"/>
      <c r="E1288" s="130"/>
      <c r="F1288" s="130"/>
      <c r="G1288" s="130"/>
      <c r="H1288" s="130"/>
      <c r="I1288" s="130"/>
      <c r="J1288" s="130"/>
      <c r="K1288" s="130"/>
      <c r="L1288" s="130"/>
      <c r="M1288" s="130"/>
      <c r="N1288" s="130"/>
      <c r="O1288" s="130"/>
      <c r="P1288" s="130"/>
      <c r="Q1288" s="130"/>
      <c r="R1288" s="130"/>
      <c r="S1288" s="130"/>
      <c r="T1288" s="130"/>
      <c r="U1288" s="130"/>
      <c r="V1288" s="130"/>
      <c r="W1288" s="130"/>
      <c r="X1288" s="130"/>
      <c r="Y1288" s="130"/>
      <c r="Z1288" s="130"/>
      <c r="AA1288" s="130"/>
      <c r="AB1288" s="130"/>
      <c r="AC1288" s="130"/>
      <c r="AD1288" s="130"/>
      <c r="AE1288" s="130"/>
      <c r="AF1288" s="130"/>
      <c r="AG1288" s="130"/>
      <c r="AH1288" s="130"/>
      <c r="AI1288" s="130"/>
      <c r="AJ1288" s="130"/>
      <c r="AK1288" s="130"/>
      <c r="AL1288" s="130"/>
      <c r="AM1288" s="130"/>
      <c r="AN1288" s="130"/>
      <c r="AO1288" s="130"/>
      <c r="AP1288" s="130"/>
      <c r="AQ1288" s="130"/>
      <c r="AR1288" s="130"/>
      <c r="AS1288" s="130"/>
      <c r="AT1288" s="130"/>
      <c r="AU1288" s="130"/>
      <c r="AV1288" s="130"/>
      <c r="AW1288" s="130"/>
      <c r="AX1288" s="130"/>
      <c r="AY1288" s="130"/>
    </row>
    <row r="1289" spans="1:51" s="5" customFormat="1" ht="13.6" customHeight="1" x14ac:dyDescent="0.3">
      <c r="A1289" s="130"/>
      <c r="B1289" s="130"/>
      <c r="C1289" s="130"/>
      <c r="D1289" s="130"/>
      <c r="E1289" s="130"/>
      <c r="F1289" s="130"/>
      <c r="G1289" s="130"/>
      <c r="H1289" s="130"/>
      <c r="I1289" s="130"/>
      <c r="J1289" s="130"/>
      <c r="K1289" s="130"/>
      <c r="L1289" s="130"/>
      <c r="M1289" s="130"/>
      <c r="N1289" s="130"/>
      <c r="O1289" s="130"/>
      <c r="P1289" s="130"/>
      <c r="Q1289" s="130"/>
      <c r="R1289" s="130"/>
      <c r="S1289" s="130"/>
      <c r="T1289" s="130"/>
      <c r="U1289" s="130"/>
      <c r="V1289" s="130"/>
      <c r="W1289" s="130"/>
      <c r="X1289" s="130"/>
      <c r="Y1289" s="130"/>
      <c r="Z1289" s="130"/>
      <c r="AA1289" s="130"/>
      <c r="AB1289" s="130"/>
      <c r="AC1289" s="130"/>
      <c r="AD1289" s="130"/>
      <c r="AE1289" s="130"/>
      <c r="AF1289" s="130"/>
      <c r="AG1289" s="130"/>
      <c r="AH1289" s="130"/>
      <c r="AI1289" s="130"/>
      <c r="AJ1289" s="130"/>
      <c r="AK1289" s="130"/>
      <c r="AL1289" s="130"/>
      <c r="AM1289" s="130"/>
      <c r="AN1289" s="130"/>
      <c r="AO1289" s="130"/>
      <c r="AP1289" s="130"/>
      <c r="AQ1289" s="130"/>
      <c r="AR1289" s="130"/>
      <c r="AS1289" s="130"/>
      <c r="AT1289" s="130"/>
      <c r="AU1289" s="130"/>
      <c r="AV1289" s="130"/>
      <c r="AW1289" s="130"/>
      <c r="AX1289" s="130"/>
      <c r="AY1289" s="130"/>
    </row>
    <row r="1290" spans="1:51" s="5" customFormat="1" ht="13.6" customHeight="1" x14ac:dyDescent="0.3">
      <c r="A1290" s="130"/>
      <c r="B1290" s="130"/>
      <c r="C1290" s="130"/>
      <c r="D1290" s="130"/>
      <c r="E1290" s="130"/>
      <c r="F1290" s="130"/>
      <c r="G1290" s="130"/>
      <c r="H1290" s="130"/>
      <c r="I1290" s="130"/>
      <c r="J1290" s="130"/>
      <c r="K1290" s="130"/>
      <c r="L1290" s="130"/>
      <c r="M1290" s="130"/>
      <c r="N1290" s="130"/>
      <c r="O1290" s="130"/>
      <c r="P1290" s="130"/>
      <c r="Q1290" s="130"/>
      <c r="R1290" s="130"/>
      <c r="S1290" s="130"/>
      <c r="T1290" s="130"/>
      <c r="U1290" s="130"/>
      <c r="V1290" s="130"/>
      <c r="W1290" s="130"/>
      <c r="X1290" s="130"/>
      <c r="Y1290" s="130"/>
      <c r="Z1290" s="130"/>
      <c r="AA1290" s="130"/>
      <c r="AB1290" s="130"/>
      <c r="AC1290" s="130"/>
      <c r="AD1290" s="130"/>
      <c r="AE1290" s="130"/>
      <c r="AF1290" s="130"/>
      <c r="AG1290" s="130"/>
      <c r="AH1290" s="130"/>
      <c r="AI1290" s="130"/>
      <c r="AJ1290" s="130"/>
      <c r="AK1290" s="130"/>
      <c r="AL1290" s="130"/>
      <c r="AM1290" s="130"/>
      <c r="AN1290" s="130"/>
      <c r="AO1290" s="130"/>
      <c r="AP1290" s="130"/>
      <c r="AQ1290" s="130"/>
      <c r="AR1290" s="130"/>
      <c r="AS1290" s="130"/>
      <c r="AT1290" s="130"/>
      <c r="AU1290" s="130"/>
      <c r="AV1290" s="130"/>
      <c r="AW1290" s="130"/>
      <c r="AX1290" s="130"/>
      <c r="AY1290" s="130"/>
    </row>
    <row r="1291" spans="1:51" s="5" customFormat="1" ht="13.6" customHeight="1" x14ac:dyDescent="0.3">
      <c r="A1291" s="130"/>
      <c r="B1291" s="130"/>
      <c r="C1291" s="130"/>
      <c r="D1291" s="130"/>
      <c r="E1291" s="130"/>
      <c r="F1291" s="130"/>
      <c r="G1291" s="130"/>
      <c r="H1291" s="130"/>
      <c r="I1291" s="130"/>
      <c r="J1291" s="130"/>
      <c r="K1291" s="130"/>
      <c r="L1291" s="130"/>
      <c r="M1291" s="130"/>
      <c r="N1291" s="130"/>
      <c r="O1291" s="130"/>
      <c r="P1291" s="130"/>
      <c r="Q1291" s="130"/>
      <c r="R1291" s="130"/>
      <c r="S1291" s="130"/>
      <c r="T1291" s="130"/>
      <c r="U1291" s="130"/>
      <c r="V1291" s="130"/>
      <c r="W1291" s="130"/>
      <c r="X1291" s="130"/>
      <c r="Y1291" s="130"/>
      <c r="Z1291" s="130"/>
      <c r="AA1291" s="130"/>
      <c r="AB1291" s="130"/>
      <c r="AC1291" s="130"/>
      <c r="AD1291" s="130"/>
      <c r="AE1291" s="130"/>
      <c r="AF1291" s="130"/>
      <c r="AG1291" s="130"/>
      <c r="AH1291" s="130"/>
      <c r="AI1291" s="130"/>
      <c r="AJ1291" s="130"/>
      <c r="AK1291" s="130"/>
      <c r="AL1291" s="130"/>
      <c r="AM1291" s="130"/>
      <c r="AN1291" s="130"/>
      <c r="AO1291" s="130"/>
      <c r="AP1291" s="130"/>
      <c r="AQ1291" s="130"/>
      <c r="AR1291" s="130"/>
      <c r="AS1291" s="130"/>
      <c r="AT1291" s="130"/>
      <c r="AU1291" s="130"/>
      <c r="AV1291" s="130"/>
      <c r="AW1291" s="130"/>
      <c r="AX1291" s="130"/>
      <c r="AY1291" s="130"/>
    </row>
    <row r="1292" spans="1:51" s="5" customFormat="1" ht="13.6" customHeight="1" x14ac:dyDescent="0.3">
      <c r="A1292" s="130"/>
      <c r="B1292" s="130"/>
      <c r="C1292" s="130"/>
      <c r="D1292" s="130"/>
      <c r="E1292" s="130"/>
      <c r="F1292" s="130"/>
      <c r="G1292" s="130"/>
      <c r="H1292" s="130"/>
      <c r="I1292" s="130"/>
      <c r="J1292" s="130"/>
      <c r="K1292" s="130"/>
      <c r="L1292" s="130"/>
      <c r="M1292" s="130"/>
      <c r="N1292" s="130"/>
      <c r="O1292" s="130"/>
      <c r="P1292" s="130"/>
      <c r="Q1292" s="130"/>
      <c r="R1292" s="130"/>
      <c r="S1292" s="130"/>
      <c r="T1292" s="130"/>
      <c r="U1292" s="130"/>
      <c r="V1292" s="130"/>
      <c r="W1292" s="130"/>
      <c r="X1292" s="130"/>
      <c r="Y1292" s="130"/>
      <c r="Z1292" s="130"/>
      <c r="AA1292" s="130"/>
      <c r="AB1292" s="130"/>
      <c r="AC1292" s="130"/>
      <c r="AD1292" s="130"/>
      <c r="AE1292" s="130"/>
      <c r="AF1292" s="130"/>
      <c r="AG1292" s="130"/>
      <c r="AH1292" s="130"/>
      <c r="AI1292" s="130"/>
      <c r="AJ1292" s="130"/>
      <c r="AK1292" s="130"/>
      <c r="AL1292" s="130"/>
      <c r="AM1292" s="130"/>
      <c r="AN1292" s="130"/>
      <c r="AO1292" s="130"/>
      <c r="AP1292" s="130"/>
      <c r="AQ1292" s="130"/>
      <c r="AR1292" s="130"/>
      <c r="AS1292" s="130"/>
      <c r="AT1292" s="130"/>
      <c r="AU1292" s="130"/>
      <c r="AV1292" s="130"/>
      <c r="AW1292" s="130"/>
      <c r="AX1292" s="130"/>
      <c r="AY1292" s="130"/>
    </row>
    <row r="1293" spans="1:51" s="5" customFormat="1" ht="13.6" customHeight="1" x14ac:dyDescent="0.3">
      <c r="A1293" s="130"/>
      <c r="B1293" s="130"/>
      <c r="C1293" s="130"/>
      <c r="D1293" s="130"/>
      <c r="E1293" s="130"/>
      <c r="F1293" s="130"/>
      <c r="G1293" s="130"/>
      <c r="H1293" s="130"/>
      <c r="I1293" s="130"/>
      <c r="J1293" s="130"/>
      <c r="K1293" s="130"/>
      <c r="L1293" s="130"/>
      <c r="M1293" s="130"/>
      <c r="N1293" s="130"/>
      <c r="O1293" s="130"/>
      <c r="P1293" s="130"/>
      <c r="Q1293" s="130"/>
      <c r="R1293" s="130"/>
      <c r="S1293" s="130"/>
      <c r="T1293" s="130"/>
      <c r="U1293" s="130"/>
      <c r="V1293" s="130"/>
      <c r="W1293" s="130"/>
      <c r="X1293" s="130"/>
      <c r="Y1293" s="130"/>
      <c r="Z1293" s="130"/>
      <c r="AA1293" s="130"/>
      <c r="AB1293" s="130"/>
      <c r="AC1293" s="130"/>
      <c r="AD1293" s="130"/>
      <c r="AE1293" s="130"/>
      <c r="AF1293" s="130"/>
      <c r="AG1293" s="130"/>
      <c r="AH1293" s="130"/>
      <c r="AI1293" s="130"/>
      <c r="AJ1293" s="130"/>
      <c r="AK1293" s="130"/>
      <c r="AL1293" s="130"/>
      <c r="AM1293" s="130"/>
      <c r="AN1293" s="130"/>
      <c r="AO1293" s="130"/>
      <c r="AP1293" s="130"/>
      <c r="AQ1293" s="130"/>
      <c r="AR1293" s="130"/>
      <c r="AS1293" s="130"/>
      <c r="AT1293" s="130"/>
      <c r="AU1293" s="130"/>
      <c r="AV1293" s="130"/>
      <c r="AW1293" s="130"/>
      <c r="AX1293" s="130"/>
      <c r="AY1293" s="130"/>
    </row>
    <row r="1294" spans="1:51" s="5" customFormat="1" ht="13.6" customHeight="1" x14ac:dyDescent="0.3">
      <c r="A1294" s="130"/>
      <c r="B1294" s="130"/>
      <c r="C1294" s="130"/>
      <c r="D1294" s="130"/>
      <c r="E1294" s="130"/>
      <c r="F1294" s="130"/>
      <c r="G1294" s="130"/>
      <c r="H1294" s="130"/>
      <c r="I1294" s="130"/>
      <c r="J1294" s="130"/>
      <c r="K1294" s="130"/>
      <c r="L1294" s="130"/>
      <c r="M1294" s="130"/>
      <c r="N1294" s="130"/>
      <c r="O1294" s="130"/>
      <c r="P1294" s="130"/>
      <c r="Q1294" s="130"/>
      <c r="R1294" s="130"/>
      <c r="S1294" s="130"/>
      <c r="T1294" s="130"/>
      <c r="U1294" s="130"/>
      <c r="V1294" s="130"/>
      <c r="W1294" s="130"/>
      <c r="X1294" s="130"/>
      <c r="Y1294" s="130"/>
      <c r="Z1294" s="130"/>
      <c r="AA1294" s="130"/>
      <c r="AB1294" s="130"/>
      <c r="AC1294" s="130"/>
      <c r="AD1294" s="130"/>
      <c r="AE1294" s="130"/>
      <c r="AF1294" s="130"/>
      <c r="AG1294" s="130"/>
      <c r="AH1294" s="130"/>
      <c r="AI1294" s="130"/>
      <c r="AJ1294" s="130"/>
      <c r="AK1294" s="130"/>
      <c r="AL1294" s="130"/>
      <c r="AM1294" s="130"/>
      <c r="AN1294" s="130"/>
      <c r="AO1294" s="130"/>
      <c r="AP1294" s="130"/>
      <c r="AQ1294" s="130"/>
      <c r="AR1294" s="130"/>
      <c r="AS1294" s="130"/>
      <c r="AT1294" s="130"/>
      <c r="AU1294" s="130"/>
      <c r="AV1294" s="130"/>
      <c r="AW1294" s="130"/>
      <c r="AX1294" s="130"/>
      <c r="AY1294" s="130"/>
    </row>
    <row r="1295" spans="1:51" s="5" customFormat="1" ht="13.6" customHeight="1" x14ac:dyDescent="0.3">
      <c r="A1295" s="130"/>
      <c r="B1295" s="130"/>
      <c r="C1295" s="130"/>
      <c r="D1295" s="130"/>
      <c r="E1295" s="130"/>
      <c r="F1295" s="130"/>
      <c r="G1295" s="130"/>
      <c r="H1295" s="130"/>
      <c r="I1295" s="130"/>
      <c r="J1295" s="130"/>
      <c r="K1295" s="130"/>
      <c r="L1295" s="130"/>
      <c r="M1295" s="130"/>
      <c r="N1295" s="130"/>
      <c r="O1295" s="130"/>
      <c r="P1295" s="130"/>
      <c r="Q1295" s="130"/>
      <c r="R1295" s="130"/>
      <c r="S1295" s="130"/>
      <c r="T1295" s="130"/>
      <c r="U1295" s="130"/>
      <c r="V1295" s="130"/>
      <c r="W1295" s="130"/>
      <c r="X1295" s="130"/>
      <c r="Y1295" s="130"/>
      <c r="Z1295" s="130"/>
      <c r="AA1295" s="130"/>
      <c r="AB1295" s="130"/>
      <c r="AC1295" s="130"/>
      <c r="AD1295" s="130"/>
      <c r="AE1295" s="130"/>
      <c r="AF1295" s="130"/>
      <c r="AG1295" s="130"/>
      <c r="AH1295" s="130"/>
      <c r="AI1295" s="130"/>
      <c r="AJ1295" s="130"/>
      <c r="AK1295" s="130"/>
      <c r="AL1295" s="130"/>
      <c r="AM1295" s="130"/>
      <c r="AN1295" s="130"/>
      <c r="AO1295" s="130"/>
      <c r="AP1295" s="130"/>
      <c r="AQ1295" s="130"/>
      <c r="AR1295" s="130"/>
      <c r="AS1295" s="130"/>
      <c r="AT1295" s="130"/>
      <c r="AU1295" s="130"/>
      <c r="AV1295" s="130"/>
      <c r="AW1295" s="130"/>
      <c r="AX1295" s="130"/>
      <c r="AY1295" s="130"/>
    </row>
    <row r="1296" spans="1:51" s="5" customFormat="1" ht="13.6" customHeight="1" x14ac:dyDescent="0.3">
      <c r="A1296" s="130"/>
      <c r="B1296" s="130"/>
      <c r="C1296" s="130"/>
      <c r="D1296" s="130"/>
      <c r="E1296" s="130"/>
      <c r="F1296" s="130"/>
      <c r="G1296" s="130"/>
      <c r="H1296" s="130"/>
      <c r="I1296" s="130"/>
      <c r="J1296" s="130"/>
      <c r="K1296" s="130"/>
      <c r="L1296" s="130"/>
      <c r="M1296" s="130"/>
      <c r="N1296" s="130"/>
      <c r="O1296" s="130"/>
      <c r="P1296" s="130"/>
      <c r="Q1296" s="130"/>
      <c r="R1296" s="130"/>
      <c r="S1296" s="130"/>
      <c r="T1296" s="130"/>
      <c r="U1296" s="130"/>
      <c r="V1296" s="130"/>
      <c r="W1296" s="130"/>
      <c r="X1296" s="130"/>
      <c r="Y1296" s="130"/>
      <c r="Z1296" s="130"/>
      <c r="AA1296" s="130"/>
      <c r="AB1296" s="130"/>
      <c r="AC1296" s="130"/>
      <c r="AD1296" s="130"/>
      <c r="AE1296" s="130"/>
      <c r="AF1296" s="130"/>
      <c r="AG1296" s="130"/>
      <c r="AH1296" s="130"/>
      <c r="AI1296" s="130"/>
      <c r="AJ1296" s="130"/>
      <c r="AK1296" s="130"/>
      <c r="AL1296" s="130"/>
      <c r="AM1296" s="130"/>
      <c r="AN1296" s="130"/>
      <c r="AO1296" s="130"/>
      <c r="AP1296" s="130"/>
      <c r="AQ1296" s="130"/>
      <c r="AR1296" s="130"/>
      <c r="AS1296" s="130"/>
      <c r="AT1296" s="130"/>
      <c r="AU1296" s="130"/>
      <c r="AV1296" s="130"/>
      <c r="AW1296" s="130"/>
      <c r="AX1296" s="130"/>
      <c r="AY1296" s="130"/>
    </row>
    <row r="1297" spans="1:51" s="5" customFormat="1" ht="13.6" customHeight="1" x14ac:dyDescent="0.3">
      <c r="A1297" s="130"/>
      <c r="B1297" s="130"/>
      <c r="C1297" s="130"/>
      <c r="D1297" s="130"/>
      <c r="E1297" s="130"/>
      <c r="F1297" s="130"/>
      <c r="G1297" s="130"/>
      <c r="H1297" s="130"/>
      <c r="I1297" s="130"/>
      <c r="J1297" s="130"/>
      <c r="K1297" s="130"/>
      <c r="L1297" s="130"/>
      <c r="M1297" s="130"/>
      <c r="N1297" s="130"/>
      <c r="O1297" s="130"/>
      <c r="P1297" s="130"/>
      <c r="Q1297" s="130"/>
      <c r="R1297" s="130"/>
      <c r="S1297" s="130"/>
      <c r="T1297" s="130"/>
      <c r="U1297" s="130"/>
      <c r="V1297" s="130"/>
      <c r="W1297" s="130"/>
      <c r="X1297" s="130"/>
      <c r="Y1297" s="130"/>
      <c r="Z1297" s="130"/>
      <c r="AA1297" s="130"/>
      <c r="AB1297" s="130"/>
      <c r="AC1297" s="130"/>
      <c r="AD1297" s="130"/>
      <c r="AE1297" s="130"/>
      <c r="AF1297" s="130"/>
      <c r="AG1297" s="130"/>
      <c r="AH1297" s="130"/>
      <c r="AI1297" s="130"/>
      <c r="AJ1297" s="130"/>
      <c r="AK1297" s="130"/>
      <c r="AL1297" s="130"/>
      <c r="AM1297" s="130"/>
      <c r="AN1297" s="130"/>
      <c r="AO1297" s="130"/>
      <c r="AP1297" s="130"/>
      <c r="AQ1297" s="130"/>
      <c r="AR1297" s="130"/>
      <c r="AS1297" s="130"/>
      <c r="AT1297" s="130"/>
      <c r="AU1297" s="130"/>
      <c r="AV1297" s="130"/>
      <c r="AW1297" s="130"/>
      <c r="AX1297" s="130"/>
      <c r="AY1297" s="130"/>
    </row>
    <row r="1298" spans="1:51" s="5" customFormat="1" ht="13.6" customHeight="1" x14ac:dyDescent="0.3">
      <c r="A1298" s="130"/>
      <c r="B1298" s="130"/>
      <c r="C1298" s="130"/>
      <c r="D1298" s="130"/>
      <c r="E1298" s="130"/>
      <c r="F1298" s="130"/>
      <c r="G1298" s="130"/>
      <c r="H1298" s="130"/>
      <c r="I1298" s="130"/>
      <c r="J1298" s="130"/>
      <c r="K1298" s="130"/>
      <c r="L1298" s="130"/>
      <c r="M1298" s="130"/>
      <c r="N1298" s="130"/>
      <c r="O1298" s="130"/>
      <c r="P1298" s="130"/>
      <c r="Q1298" s="130"/>
      <c r="R1298" s="130"/>
      <c r="S1298" s="130"/>
      <c r="T1298" s="130"/>
      <c r="U1298" s="130"/>
      <c r="V1298" s="130"/>
      <c r="W1298" s="130"/>
      <c r="X1298" s="130"/>
      <c r="Y1298" s="130"/>
      <c r="Z1298" s="130"/>
      <c r="AA1298" s="130"/>
      <c r="AB1298" s="130"/>
      <c r="AC1298" s="130"/>
      <c r="AD1298" s="130"/>
      <c r="AE1298" s="130"/>
      <c r="AF1298" s="130"/>
      <c r="AG1298" s="130"/>
      <c r="AH1298" s="130"/>
      <c r="AI1298" s="130"/>
      <c r="AJ1298" s="130"/>
      <c r="AK1298" s="130"/>
      <c r="AL1298" s="130"/>
      <c r="AM1298" s="130"/>
      <c r="AN1298" s="130"/>
      <c r="AO1298" s="130"/>
      <c r="AP1298" s="130"/>
      <c r="AQ1298" s="130"/>
      <c r="AR1298" s="130"/>
      <c r="AS1298" s="130"/>
      <c r="AT1298" s="130"/>
      <c r="AU1298" s="130"/>
      <c r="AV1298" s="130"/>
      <c r="AW1298" s="130"/>
      <c r="AX1298" s="130"/>
      <c r="AY1298" s="130"/>
    </row>
    <row r="1299" spans="1:51" s="5" customFormat="1" ht="13.6" customHeight="1" x14ac:dyDescent="0.3">
      <c r="A1299" s="130"/>
      <c r="B1299" s="130"/>
      <c r="C1299" s="130"/>
      <c r="D1299" s="130"/>
      <c r="E1299" s="130"/>
      <c r="F1299" s="130"/>
      <c r="G1299" s="130"/>
      <c r="H1299" s="130"/>
      <c r="I1299" s="130"/>
      <c r="J1299" s="130"/>
      <c r="K1299" s="130"/>
      <c r="L1299" s="130"/>
      <c r="M1299" s="130"/>
      <c r="N1299" s="130"/>
      <c r="O1299" s="130"/>
      <c r="P1299" s="130"/>
      <c r="Q1299" s="130"/>
      <c r="R1299" s="130"/>
      <c r="S1299" s="130"/>
      <c r="T1299" s="130"/>
      <c r="U1299" s="130"/>
      <c r="V1299" s="130"/>
      <c r="W1299" s="130"/>
      <c r="X1299" s="130"/>
      <c r="Y1299" s="130"/>
      <c r="Z1299" s="130"/>
      <c r="AA1299" s="130"/>
      <c r="AB1299" s="130"/>
      <c r="AC1299" s="130"/>
      <c r="AD1299" s="130"/>
      <c r="AE1299" s="130"/>
      <c r="AF1299" s="130"/>
      <c r="AG1299" s="130"/>
      <c r="AH1299" s="130"/>
      <c r="AI1299" s="130"/>
      <c r="AJ1299" s="130"/>
      <c r="AK1299" s="130"/>
      <c r="AL1299" s="130"/>
      <c r="AM1299" s="130"/>
      <c r="AN1299" s="130"/>
      <c r="AO1299" s="130"/>
      <c r="AP1299" s="130"/>
      <c r="AQ1299" s="130"/>
      <c r="AR1299" s="130"/>
      <c r="AS1299" s="130"/>
      <c r="AT1299" s="130"/>
      <c r="AU1299" s="130"/>
      <c r="AV1299" s="130"/>
      <c r="AW1299" s="130"/>
      <c r="AX1299" s="130"/>
      <c r="AY1299" s="130"/>
    </row>
    <row r="1300" spans="1:51" s="5" customFormat="1" ht="13.6" customHeight="1" x14ac:dyDescent="0.3">
      <c r="A1300" s="130"/>
      <c r="B1300" s="130"/>
      <c r="C1300" s="130"/>
      <c r="D1300" s="130"/>
      <c r="E1300" s="130"/>
      <c r="F1300" s="130"/>
      <c r="G1300" s="130"/>
      <c r="H1300" s="130"/>
      <c r="I1300" s="130"/>
      <c r="J1300" s="130"/>
      <c r="K1300" s="130"/>
      <c r="L1300" s="130"/>
      <c r="M1300" s="130"/>
      <c r="N1300" s="130"/>
      <c r="O1300" s="130"/>
      <c r="P1300" s="130"/>
      <c r="Q1300" s="130"/>
      <c r="R1300" s="130"/>
      <c r="S1300" s="130"/>
      <c r="T1300" s="130"/>
      <c r="U1300" s="130"/>
      <c r="V1300" s="130"/>
      <c r="W1300" s="130"/>
      <c r="X1300" s="130"/>
      <c r="Y1300" s="130"/>
      <c r="Z1300" s="130"/>
      <c r="AA1300" s="130"/>
      <c r="AB1300" s="130"/>
      <c r="AC1300" s="130"/>
      <c r="AD1300" s="130"/>
      <c r="AE1300" s="130"/>
      <c r="AF1300" s="130"/>
      <c r="AG1300" s="130"/>
      <c r="AH1300" s="130"/>
      <c r="AI1300" s="130"/>
      <c r="AJ1300" s="130"/>
      <c r="AK1300" s="130"/>
      <c r="AL1300" s="130"/>
      <c r="AM1300" s="130"/>
      <c r="AN1300" s="130"/>
      <c r="AO1300" s="130"/>
      <c r="AP1300" s="130"/>
      <c r="AQ1300" s="130"/>
      <c r="AR1300" s="130"/>
      <c r="AS1300" s="130"/>
      <c r="AT1300" s="130"/>
      <c r="AU1300" s="130"/>
      <c r="AV1300" s="130"/>
      <c r="AW1300" s="130"/>
      <c r="AX1300" s="130"/>
      <c r="AY1300" s="130"/>
    </row>
    <row r="1301" spans="1:51" s="5" customFormat="1" ht="13.6" customHeight="1" x14ac:dyDescent="0.3">
      <c r="A1301" s="130"/>
      <c r="B1301" s="130"/>
      <c r="C1301" s="130"/>
      <c r="D1301" s="130"/>
      <c r="E1301" s="130"/>
      <c r="F1301" s="130"/>
      <c r="G1301" s="130"/>
      <c r="H1301" s="130"/>
      <c r="I1301" s="130"/>
      <c r="J1301" s="130"/>
      <c r="K1301" s="130"/>
      <c r="L1301" s="130"/>
      <c r="M1301" s="130"/>
      <c r="N1301" s="130"/>
      <c r="O1301" s="130"/>
      <c r="P1301" s="130"/>
      <c r="Q1301" s="130"/>
      <c r="R1301" s="130"/>
      <c r="S1301" s="130"/>
      <c r="T1301" s="130"/>
      <c r="U1301" s="130"/>
      <c r="V1301" s="130"/>
      <c r="W1301" s="130"/>
      <c r="X1301" s="130"/>
      <c r="Y1301" s="130"/>
      <c r="Z1301" s="130"/>
      <c r="AA1301" s="130"/>
      <c r="AB1301" s="130"/>
      <c r="AC1301" s="130"/>
      <c r="AD1301" s="130"/>
      <c r="AE1301" s="130"/>
      <c r="AF1301" s="130"/>
      <c r="AG1301" s="130"/>
      <c r="AH1301" s="130"/>
      <c r="AI1301" s="130"/>
      <c r="AJ1301" s="130"/>
      <c r="AK1301" s="130"/>
      <c r="AL1301" s="130"/>
      <c r="AM1301" s="130"/>
      <c r="AN1301" s="130"/>
      <c r="AO1301" s="130"/>
      <c r="AP1301" s="130"/>
      <c r="AQ1301" s="130"/>
      <c r="AR1301" s="130"/>
      <c r="AS1301" s="130"/>
      <c r="AT1301" s="130"/>
      <c r="AU1301" s="130"/>
      <c r="AV1301" s="130"/>
      <c r="AW1301" s="130"/>
      <c r="AX1301" s="130"/>
      <c r="AY1301" s="130"/>
    </row>
    <row r="1302" spans="1:51" s="5" customFormat="1" ht="13.6" customHeight="1" x14ac:dyDescent="0.3">
      <c r="A1302" s="130"/>
      <c r="B1302" s="130"/>
      <c r="C1302" s="130"/>
      <c r="D1302" s="130"/>
      <c r="E1302" s="130"/>
      <c r="F1302" s="130"/>
      <c r="G1302" s="130"/>
      <c r="H1302" s="130"/>
      <c r="I1302" s="130"/>
      <c r="J1302" s="130"/>
      <c r="K1302" s="130"/>
      <c r="L1302" s="130"/>
      <c r="M1302" s="130"/>
      <c r="N1302" s="130"/>
      <c r="O1302" s="130"/>
      <c r="P1302" s="130"/>
      <c r="Q1302" s="130"/>
      <c r="R1302" s="130"/>
      <c r="S1302" s="130"/>
      <c r="T1302" s="130"/>
      <c r="U1302" s="130"/>
      <c r="V1302" s="130"/>
      <c r="W1302" s="130"/>
      <c r="X1302" s="130"/>
      <c r="Y1302" s="130"/>
      <c r="Z1302" s="130"/>
      <c r="AA1302" s="130"/>
      <c r="AB1302" s="130"/>
      <c r="AC1302" s="130"/>
      <c r="AD1302" s="130"/>
      <c r="AE1302" s="130"/>
      <c r="AF1302" s="130"/>
      <c r="AG1302" s="130"/>
      <c r="AH1302" s="130"/>
      <c r="AI1302" s="130"/>
      <c r="AJ1302" s="130"/>
      <c r="AK1302" s="130"/>
      <c r="AL1302" s="130"/>
      <c r="AM1302" s="130"/>
      <c r="AN1302" s="130"/>
      <c r="AO1302" s="130"/>
      <c r="AP1302" s="130"/>
      <c r="AQ1302" s="130"/>
      <c r="AR1302" s="130"/>
      <c r="AS1302" s="130"/>
      <c r="AT1302" s="130"/>
      <c r="AU1302" s="130"/>
      <c r="AV1302" s="130"/>
      <c r="AW1302" s="130"/>
      <c r="AX1302" s="130"/>
      <c r="AY1302" s="130"/>
    </row>
    <row r="1303" spans="1:51" s="5" customFormat="1" ht="13.6" customHeight="1" x14ac:dyDescent="0.3">
      <c r="A1303" s="130"/>
      <c r="B1303" s="130"/>
      <c r="C1303" s="130"/>
      <c r="D1303" s="130"/>
      <c r="E1303" s="130"/>
      <c r="F1303" s="130"/>
      <c r="G1303" s="130"/>
      <c r="H1303" s="130"/>
      <c r="I1303" s="130"/>
      <c r="J1303" s="130"/>
      <c r="K1303" s="130"/>
      <c r="L1303" s="130"/>
      <c r="M1303" s="130"/>
      <c r="N1303" s="130"/>
      <c r="O1303" s="130"/>
      <c r="P1303" s="130"/>
      <c r="Q1303" s="130"/>
      <c r="R1303" s="130"/>
      <c r="S1303" s="130"/>
      <c r="T1303" s="130"/>
      <c r="U1303" s="130"/>
      <c r="V1303" s="130"/>
      <c r="W1303" s="130"/>
      <c r="X1303" s="130"/>
      <c r="Y1303" s="130"/>
      <c r="Z1303" s="130"/>
      <c r="AA1303" s="130"/>
      <c r="AB1303" s="130"/>
      <c r="AC1303" s="130"/>
      <c r="AD1303" s="130"/>
      <c r="AE1303" s="130"/>
      <c r="AF1303" s="130"/>
      <c r="AG1303" s="130"/>
      <c r="AH1303" s="130"/>
      <c r="AI1303" s="130"/>
      <c r="AJ1303" s="130"/>
      <c r="AK1303" s="130"/>
      <c r="AL1303" s="130"/>
      <c r="AM1303" s="130"/>
      <c r="AN1303" s="130"/>
      <c r="AO1303" s="130"/>
      <c r="AP1303" s="130"/>
      <c r="AQ1303" s="130"/>
      <c r="AR1303" s="130"/>
      <c r="AS1303" s="130"/>
      <c r="AT1303" s="130"/>
      <c r="AU1303" s="130"/>
      <c r="AV1303" s="130"/>
      <c r="AW1303" s="130"/>
      <c r="AX1303" s="130"/>
      <c r="AY1303" s="130"/>
    </row>
    <row r="1304" spans="1:51" s="5" customFormat="1" ht="13.6" customHeight="1" x14ac:dyDescent="0.3">
      <c r="A1304" s="130"/>
      <c r="B1304" s="130"/>
      <c r="C1304" s="130"/>
      <c r="D1304" s="130"/>
      <c r="E1304" s="130"/>
      <c r="F1304" s="130"/>
      <c r="G1304" s="130"/>
      <c r="H1304" s="130"/>
      <c r="I1304" s="130"/>
      <c r="J1304" s="130"/>
      <c r="K1304" s="130"/>
      <c r="L1304" s="130"/>
      <c r="M1304" s="130"/>
      <c r="N1304" s="130"/>
      <c r="O1304" s="130"/>
      <c r="P1304" s="130"/>
      <c r="Q1304" s="130"/>
      <c r="R1304" s="130"/>
      <c r="S1304" s="130"/>
      <c r="T1304" s="130"/>
      <c r="U1304" s="130"/>
      <c r="V1304" s="130"/>
      <c r="W1304" s="130"/>
      <c r="X1304" s="130"/>
      <c r="Y1304" s="130"/>
      <c r="Z1304" s="130"/>
      <c r="AA1304" s="130"/>
      <c r="AB1304" s="130"/>
      <c r="AC1304" s="130"/>
      <c r="AD1304" s="130"/>
      <c r="AE1304" s="130"/>
      <c r="AF1304" s="130"/>
      <c r="AG1304" s="130"/>
      <c r="AH1304" s="130"/>
      <c r="AI1304" s="130"/>
      <c r="AJ1304" s="130"/>
      <c r="AK1304" s="130"/>
      <c r="AL1304" s="130"/>
      <c r="AM1304" s="130"/>
      <c r="AN1304" s="130"/>
      <c r="AO1304" s="130"/>
      <c r="AP1304" s="130"/>
      <c r="AQ1304" s="130"/>
      <c r="AR1304" s="130"/>
      <c r="AS1304" s="130"/>
      <c r="AT1304" s="130"/>
      <c r="AU1304" s="130"/>
      <c r="AV1304" s="130"/>
      <c r="AW1304" s="130"/>
      <c r="AX1304" s="130"/>
      <c r="AY1304" s="130"/>
    </row>
    <row r="1305" spans="1:51" s="5" customFormat="1" ht="13.6" customHeight="1" x14ac:dyDescent="0.3">
      <c r="A1305" s="130"/>
      <c r="B1305" s="130"/>
      <c r="C1305" s="130"/>
      <c r="D1305" s="130"/>
      <c r="E1305" s="130"/>
      <c r="F1305" s="130"/>
      <c r="G1305" s="130"/>
      <c r="H1305" s="130"/>
      <c r="I1305" s="130"/>
      <c r="J1305" s="130"/>
      <c r="K1305" s="130"/>
      <c r="L1305" s="130"/>
      <c r="M1305" s="130"/>
      <c r="N1305" s="130"/>
      <c r="O1305" s="130"/>
      <c r="P1305" s="130"/>
      <c r="Q1305" s="130"/>
      <c r="R1305" s="130"/>
      <c r="S1305" s="130"/>
      <c r="T1305" s="130"/>
      <c r="U1305" s="130"/>
      <c r="V1305" s="130"/>
      <c r="W1305" s="130"/>
      <c r="X1305" s="130"/>
      <c r="Y1305" s="130"/>
      <c r="Z1305" s="130"/>
      <c r="AA1305" s="130"/>
      <c r="AB1305" s="130"/>
      <c r="AC1305" s="130"/>
      <c r="AD1305" s="130"/>
      <c r="AE1305" s="130"/>
      <c r="AF1305" s="130"/>
      <c r="AG1305" s="130"/>
      <c r="AH1305" s="130"/>
      <c r="AI1305" s="130"/>
      <c r="AJ1305" s="130"/>
      <c r="AK1305" s="130"/>
      <c r="AL1305" s="130"/>
      <c r="AM1305" s="130"/>
      <c r="AN1305" s="130"/>
      <c r="AO1305" s="130"/>
      <c r="AP1305" s="130"/>
      <c r="AQ1305" s="130"/>
      <c r="AR1305" s="130"/>
      <c r="AS1305" s="130"/>
      <c r="AT1305" s="130"/>
      <c r="AU1305" s="130"/>
      <c r="AV1305" s="130"/>
      <c r="AW1305" s="130"/>
      <c r="AX1305" s="130"/>
      <c r="AY1305" s="130"/>
    </row>
    <row r="1306" spans="1:51" s="5" customFormat="1" ht="13.6" customHeight="1" x14ac:dyDescent="0.3">
      <c r="A1306" s="130"/>
      <c r="B1306" s="130"/>
      <c r="C1306" s="130"/>
      <c r="D1306" s="130"/>
      <c r="E1306" s="130"/>
      <c r="F1306" s="130"/>
      <c r="G1306" s="130"/>
      <c r="H1306" s="130"/>
      <c r="I1306" s="130"/>
      <c r="J1306" s="130"/>
      <c r="K1306" s="130"/>
      <c r="L1306" s="130"/>
      <c r="M1306" s="130"/>
      <c r="N1306" s="130"/>
      <c r="O1306" s="130"/>
      <c r="P1306" s="130"/>
      <c r="Q1306" s="130"/>
      <c r="R1306" s="130"/>
      <c r="S1306" s="130"/>
      <c r="T1306" s="130"/>
      <c r="U1306" s="130"/>
      <c r="V1306" s="130"/>
      <c r="W1306" s="130"/>
      <c r="X1306" s="130"/>
      <c r="Y1306" s="130"/>
      <c r="Z1306" s="130"/>
      <c r="AA1306" s="130"/>
      <c r="AB1306" s="130"/>
      <c r="AC1306" s="130"/>
      <c r="AD1306" s="130"/>
      <c r="AE1306" s="130"/>
      <c r="AF1306" s="130"/>
      <c r="AG1306" s="130"/>
      <c r="AH1306" s="130"/>
      <c r="AI1306" s="130"/>
      <c r="AJ1306" s="130"/>
      <c r="AK1306" s="130"/>
      <c r="AL1306" s="130"/>
      <c r="AM1306" s="130"/>
      <c r="AN1306" s="130"/>
      <c r="AO1306" s="130"/>
      <c r="AP1306" s="130"/>
      <c r="AQ1306" s="130"/>
      <c r="AR1306" s="130"/>
      <c r="AS1306" s="130"/>
      <c r="AT1306" s="130"/>
      <c r="AU1306" s="130"/>
      <c r="AV1306" s="130"/>
      <c r="AW1306" s="130"/>
      <c r="AX1306" s="130"/>
      <c r="AY1306" s="130"/>
    </row>
    <row r="1307" spans="1:51" s="5" customFormat="1" ht="13.6" customHeight="1" x14ac:dyDescent="0.3">
      <c r="A1307" s="130"/>
      <c r="B1307" s="130"/>
      <c r="C1307" s="130"/>
      <c r="D1307" s="130"/>
      <c r="E1307" s="130"/>
      <c r="F1307" s="130"/>
      <c r="G1307" s="130"/>
      <c r="H1307" s="130"/>
      <c r="I1307" s="130"/>
      <c r="J1307" s="130"/>
      <c r="K1307" s="130"/>
      <c r="L1307" s="130"/>
      <c r="M1307" s="130"/>
      <c r="N1307" s="130"/>
      <c r="O1307" s="130"/>
      <c r="P1307" s="130"/>
      <c r="Q1307" s="130"/>
      <c r="R1307" s="130"/>
      <c r="S1307" s="130"/>
      <c r="T1307" s="130"/>
      <c r="U1307" s="130"/>
      <c r="V1307" s="130"/>
      <c r="W1307" s="130"/>
      <c r="X1307" s="130"/>
      <c r="Y1307" s="130"/>
      <c r="Z1307" s="130"/>
      <c r="AA1307" s="130"/>
      <c r="AB1307" s="130"/>
      <c r="AC1307" s="130"/>
      <c r="AD1307" s="130"/>
      <c r="AE1307" s="130"/>
      <c r="AF1307" s="130"/>
      <c r="AG1307" s="130"/>
      <c r="AH1307" s="130"/>
      <c r="AI1307" s="130"/>
      <c r="AJ1307" s="130"/>
      <c r="AK1307" s="130"/>
      <c r="AL1307" s="130"/>
      <c r="AM1307" s="130"/>
      <c r="AN1307" s="130"/>
      <c r="AO1307" s="130"/>
      <c r="AP1307" s="130"/>
      <c r="AQ1307" s="130"/>
      <c r="AR1307" s="130"/>
      <c r="AS1307" s="130"/>
      <c r="AT1307" s="130"/>
      <c r="AU1307" s="130"/>
      <c r="AV1307" s="130"/>
      <c r="AW1307" s="130"/>
      <c r="AX1307" s="130"/>
      <c r="AY1307" s="130"/>
    </row>
    <row r="1308" spans="1:51" s="5" customFormat="1" ht="13.6" customHeight="1" x14ac:dyDescent="0.3">
      <c r="A1308" s="130"/>
      <c r="B1308" s="130"/>
      <c r="C1308" s="130"/>
      <c r="D1308" s="130"/>
      <c r="E1308" s="130"/>
      <c r="F1308" s="130"/>
      <c r="G1308" s="130"/>
      <c r="H1308" s="130"/>
      <c r="I1308" s="130"/>
      <c r="J1308" s="130"/>
      <c r="K1308" s="130"/>
      <c r="L1308" s="130"/>
      <c r="M1308" s="130"/>
      <c r="N1308" s="130"/>
      <c r="O1308" s="130"/>
      <c r="P1308" s="130"/>
      <c r="Q1308" s="130"/>
      <c r="R1308" s="130"/>
      <c r="S1308" s="130"/>
      <c r="T1308" s="130"/>
      <c r="U1308" s="130"/>
      <c r="V1308" s="130"/>
      <c r="W1308" s="130"/>
      <c r="X1308" s="130"/>
      <c r="Y1308" s="130"/>
      <c r="Z1308" s="130"/>
      <c r="AA1308" s="130"/>
      <c r="AB1308" s="130"/>
      <c r="AC1308" s="130"/>
      <c r="AD1308" s="130"/>
      <c r="AE1308" s="130"/>
      <c r="AF1308" s="130"/>
      <c r="AG1308" s="130"/>
      <c r="AH1308" s="130"/>
      <c r="AI1308" s="130"/>
      <c r="AJ1308" s="130"/>
      <c r="AK1308" s="130"/>
      <c r="AL1308" s="130"/>
      <c r="AM1308" s="130"/>
      <c r="AN1308" s="130"/>
      <c r="AO1308" s="130"/>
      <c r="AP1308" s="130"/>
      <c r="AQ1308" s="130"/>
      <c r="AR1308" s="130"/>
      <c r="AS1308" s="130"/>
      <c r="AT1308" s="130"/>
      <c r="AU1308" s="130"/>
      <c r="AV1308" s="130"/>
      <c r="AW1308" s="130"/>
      <c r="AX1308" s="130"/>
      <c r="AY1308" s="130"/>
    </row>
    <row r="1309" spans="1:51" s="5" customFormat="1" ht="13.6" customHeight="1" x14ac:dyDescent="0.3">
      <c r="A1309" s="130"/>
      <c r="B1309" s="130"/>
      <c r="C1309" s="130"/>
      <c r="D1309" s="130"/>
      <c r="E1309" s="130"/>
      <c r="F1309" s="130"/>
      <c r="G1309" s="130"/>
      <c r="H1309" s="130"/>
      <c r="I1309" s="130"/>
      <c r="J1309" s="130"/>
      <c r="K1309" s="130"/>
      <c r="L1309" s="130"/>
      <c r="M1309" s="130"/>
      <c r="N1309" s="130"/>
      <c r="O1309" s="130"/>
      <c r="P1309" s="130"/>
      <c r="Q1309" s="130"/>
      <c r="R1309" s="130"/>
      <c r="S1309" s="130"/>
      <c r="T1309" s="130"/>
      <c r="U1309" s="130"/>
      <c r="V1309" s="130"/>
      <c r="W1309" s="130"/>
      <c r="X1309" s="130"/>
      <c r="Y1309" s="130"/>
      <c r="Z1309" s="130"/>
      <c r="AA1309" s="130"/>
      <c r="AB1309" s="130"/>
      <c r="AC1309" s="130"/>
      <c r="AD1309" s="130"/>
      <c r="AE1309" s="130"/>
      <c r="AF1309" s="130"/>
      <c r="AG1309" s="130"/>
      <c r="AH1309" s="130"/>
      <c r="AI1309" s="130"/>
      <c r="AJ1309" s="130"/>
      <c r="AK1309" s="130"/>
      <c r="AL1309" s="130"/>
      <c r="AM1309" s="130"/>
      <c r="AN1309" s="130"/>
      <c r="AO1309" s="130"/>
      <c r="AP1309" s="130"/>
      <c r="AQ1309" s="130"/>
      <c r="AR1309" s="130"/>
      <c r="AS1309" s="130"/>
      <c r="AT1309" s="130"/>
      <c r="AU1309" s="130"/>
      <c r="AV1309" s="130"/>
      <c r="AW1309" s="130"/>
      <c r="AX1309" s="130"/>
      <c r="AY1309" s="130"/>
    </row>
    <row r="1310" spans="1:51" s="5" customFormat="1" ht="13.6" customHeight="1" x14ac:dyDescent="0.3">
      <c r="A1310" s="130"/>
      <c r="B1310" s="130"/>
      <c r="C1310" s="130"/>
      <c r="D1310" s="130"/>
      <c r="E1310" s="130"/>
      <c r="F1310" s="130"/>
      <c r="G1310" s="130"/>
      <c r="H1310" s="130"/>
      <c r="I1310" s="130"/>
      <c r="J1310" s="130"/>
      <c r="K1310" s="130"/>
      <c r="L1310" s="130"/>
      <c r="M1310" s="130"/>
      <c r="N1310" s="130"/>
      <c r="O1310" s="130"/>
      <c r="P1310" s="130"/>
      <c r="Q1310" s="130"/>
      <c r="R1310" s="130"/>
      <c r="S1310" s="130"/>
      <c r="T1310" s="130"/>
      <c r="U1310" s="130"/>
      <c r="V1310" s="130"/>
      <c r="W1310" s="130"/>
      <c r="X1310" s="130"/>
      <c r="Y1310" s="130"/>
      <c r="Z1310" s="130"/>
      <c r="AA1310" s="130"/>
      <c r="AB1310" s="130"/>
      <c r="AC1310" s="130"/>
      <c r="AD1310" s="130"/>
      <c r="AE1310" s="130"/>
      <c r="AF1310" s="130"/>
      <c r="AG1310" s="130"/>
      <c r="AH1310" s="130"/>
      <c r="AI1310" s="130"/>
      <c r="AJ1310" s="130"/>
      <c r="AK1310" s="130"/>
      <c r="AL1310" s="130"/>
      <c r="AM1310" s="130"/>
      <c r="AN1310" s="130"/>
      <c r="AO1310" s="130"/>
      <c r="AP1310" s="130"/>
      <c r="AQ1310" s="130"/>
      <c r="AR1310" s="130"/>
      <c r="AS1310" s="130"/>
      <c r="AT1310" s="130"/>
      <c r="AU1310" s="130"/>
      <c r="AV1310" s="130"/>
      <c r="AW1310" s="130"/>
      <c r="AX1310" s="130"/>
      <c r="AY1310" s="130"/>
    </row>
    <row r="1311" spans="1:51" s="5" customFormat="1" ht="13.6" customHeight="1" x14ac:dyDescent="0.3">
      <c r="A1311" s="130"/>
      <c r="B1311" s="130"/>
      <c r="C1311" s="130"/>
      <c r="D1311" s="130"/>
      <c r="E1311" s="130"/>
      <c r="F1311" s="130"/>
      <c r="G1311" s="130"/>
      <c r="H1311" s="130"/>
      <c r="I1311" s="130"/>
      <c r="J1311" s="130"/>
      <c r="K1311" s="130"/>
      <c r="L1311" s="130"/>
      <c r="M1311" s="130"/>
      <c r="N1311" s="130"/>
      <c r="O1311" s="130"/>
      <c r="P1311" s="130"/>
      <c r="Q1311" s="130"/>
      <c r="R1311" s="130"/>
      <c r="S1311" s="130"/>
      <c r="T1311" s="130"/>
      <c r="U1311" s="130"/>
      <c r="V1311" s="130"/>
      <c r="W1311" s="130"/>
      <c r="X1311" s="130"/>
      <c r="Y1311" s="130"/>
      <c r="Z1311" s="130"/>
      <c r="AA1311" s="130"/>
      <c r="AB1311" s="130"/>
      <c r="AC1311" s="130"/>
      <c r="AD1311" s="130"/>
      <c r="AE1311" s="130"/>
      <c r="AF1311" s="130"/>
      <c r="AG1311" s="130"/>
      <c r="AH1311" s="130"/>
      <c r="AI1311" s="130"/>
      <c r="AJ1311" s="130"/>
      <c r="AK1311" s="130"/>
      <c r="AL1311" s="130"/>
      <c r="AM1311" s="130"/>
      <c r="AN1311" s="130"/>
      <c r="AO1311" s="130"/>
      <c r="AP1311" s="130"/>
      <c r="AQ1311" s="130"/>
      <c r="AR1311" s="130"/>
      <c r="AS1311" s="130"/>
      <c r="AT1311" s="130"/>
      <c r="AU1311" s="130"/>
      <c r="AV1311" s="130"/>
      <c r="AW1311" s="130"/>
      <c r="AX1311" s="130"/>
      <c r="AY1311" s="130"/>
    </row>
    <row r="1312" spans="1:51" s="5" customFormat="1" ht="13.6" customHeight="1" x14ac:dyDescent="0.3">
      <c r="A1312" s="130"/>
      <c r="B1312" s="130"/>
      <c r="C1312" s="130"/>
      <c r="D1312" s="130"/>
      <c r="E1312" s="130"/>
      <c r="F1312" s="130"/>
      <c r="G1312" s="130"/>
      <c r="H1312" s="130"/>
      <c r="I1312" s="130"/>
      <c r="J1312" s="130"/>
      <c r="K1312" s="130"/>
      <c r="L1312" s="130"/>
      <c r="M1312" s="130"/>
      <c r="N1312" s="130"/>
      <c r="O1312" s="130"/>
      <c r="P1312" s="130"/>
      <c r="Q1312" s="130"/>
      <c r="R1312" s="130"/>
      <c r="S1312" s="130"/>
      <c r="T1312" s="130"/>
      <c r="U1312" s="130"/>
      <c r="V1312" s="130"/>
      <c r="W1312" s="130"/>
      <c r="X1312" s="130"/>
      <c r="Y1312" s="130"/>
      <c r="Z1312" s="130"/>
      <c r="AA1312" s="130"/>
      <c r="AB1312" s="130"/>
      <c r="AC1312" s="130"/>
      <c r="AD1312" s="130"/>
      <c r="AE1312" s="130"/>
      <c r="AF1312" s="130"/>
      <c r="AG1312" s="130"/>
      <c r="AH1312" s="130"/>
      <c r="AI1312" s="130"/>
      <c r="AJ1312" s="130"/>
      <c r="AK1312" s="130"/>
      <c r="AL1312" s="130"/>
      <c r="AM1312" s="130"/>
      <c r="AN1312" s="130"/>
      <c r="AO1312" s="130"/>
      <c r="AP1312" s="130"/>
      <c r="AQ1312" s="130"/>
      <c r="AR1312" s="130"/>
      <c r="AS1312" s="130"/>
      <c r="AT1312" s="130"/>
      <c r="AU1312" s="130"/>
      <c r="AV1312" s="130"/>
      <c r="AW1312" s="130"/>
      <c r="AX1312" s="130"/>
      <c r="AY1312" s="130"/>
    </row>
    <row r="1313" spans="1:51" s="5" customFormat="1" ht="13.6" customHeight="1" x14ac:dyDescent="0.3">
      <c r="A1313" s="130"/>
      <c r="B1313" s="130"/>
      <c r="C1313" s="130"/>
      <c r="D1313" s="130"/>
      <c r="E1313" s="130"/>
      <c r="F1313" s="130"/>
      <c r="G1313" s="130"/>
      <c r="H1313" s="130"/>
      <c r="I1313" s="130"/>
      <c r="J1313" s="130"/>
      <c r="K1313" s="130"/>
      <c r="L1313" s="130"/>
      <c r="M1313" s="130"/>
      <c r="N1313" s="130"/>
      <c r="O1313" s="130"/>
      <c r="P1313" s="130"/>
      <c r="Q1313" s="130"/>
      <c r="R1313" s="130"/>
      <c r="S1313" s="130"/>
      <c r="T1313" s="130"/>
      <c r="U1313" s="130"/>
      <c r="V1313" s="130"/>
      <c r="W1313" s="130"/>
      <c r="X1313" s="130"/>
      <c r="Y1313" s="130"/>
      <c r="Z1313" s="130"/>
      <c r="AA1313" s="130"/>
      <c r="AB1313" s="130"/>
      <c r="AC1313" s="130"/>
      <c r="AD1313" s="130"/>
      <c r="AE1313" s="130"/>
      <c r="AF1313" s="130"/>
      <c r="AG1313" s="130"/>
      <c r="AH1313" s="130"/>
      <c r="AI1313" s="130"/>
      <c r="AJ1313" s="130"/>
      <c r="AK1313" s="130"/>
      <c r="AL1313" s="130"/>
      <c r="AM1313" s="130"/>
      <c r="AN1313" s="130"/>
      <c r="AO1313" s="130"/>
      <c r="AP1313" s="130"/>
      <c r="AQ1313" s="130"/>
      <c r="AR1313" s="130"/>
      <c r="AS1313" s="130"/>
      <c r="AT1313" s="130"/>
      <c r="AU1313" s="130"/>
      <c r="AV1313" s="130"/>
      <c r="AW1313" s="130"/>
      <c r="AX1313" s="130"/>
      <c r="AY1313" s="130"/>
    </row>
    <row r="1314" spans="1:51" s="5" customFormat="1" ht="13.6" customHeight="1" x14ac:dyDescent="0.3">
      <c r="A1314" s="130"/>
      <c r="B1314" s="130"/>
      <c r="C1314" s="130"/>
      <c r="D1314" s="130"/>
      <c r="E1314" s="130"/>
      <c r="F1314" s="130"/>
      <c r="G1314" s="130"/>
      <c r="H1314" s="130"/>
      <c r="I1314" s="130"/>
      <c r="J1314" s="130"/>
      <c r="K1314" s="130"/>
      <c r="L1314" s="130"/>
      <c r="M1314" s="130"/>
      <c r="N1314" s="130"/>
      <c r="O1314" s="130"/>
      <c r="P1314" s="130"/>
      <c r="Q1314" s="130"/>
      <c r="R1314" s="130"/>
      <c r="S1314" s="130"/>
      <c r="T1314" s="130"/>
      <c r="U1314" s="130"/>
      <c r="V1314" s="130"/>
      <c r="W1314" s="130"/>
      <c r="X1314" s="130"/>
      <c r="Y1314" s="130"/>
      <c r="Z1314" s="130"/>
      <c r="AA1314" s="130"/>
      <c r="AB1314" s="130"/>
      <c r="AC1314" s="130"/>
      <c r="AD1314" s="130"/>
      <c r="AE1314" s="130"/>
      <c r="AF1314" s="130"/>
      <c r="AG1314" s="130"/>
      <c r="AH1314" s="130"/>
      <c r="AI1314" s="130"/>
      <c r="AJ1314" s="130"/>
      <c r="AK1314" s="130"/>
      <c r="AL1314" s="130"/>
      <c r="AM1314" s="130"/>
      <c r="AN1314" s="130"/>
      <c r="AO1314" s="130"/>
      <c r="AP1314" s="130"/>
      <c r="AQ1314" s="130"/>
      <c r="AR1314" s="130"/>
      <c r="AS1314" s="130"/>
      <c r="AT1314" s="130"/>
      <c r="AU1314" s="130"/>
      <c r="AV1314" s="130"/>
      <c r="AW1314" s="130"/>
      <c r="AX1314" s="130"/>
      <c r="AY1314" s="130"/>
    </row>
    <row r="1315" spans="1:51" s="5" customFormat="1" ht="13.6" customHeight="1" x14ac:dyDescent="0.3">
      <c r="A1315" s="130"/>
      <c r="B1315" s="130"/>
      <c r="C1315" s="130"/>
      <c r="D1315" s="130"/>
      <c r="E1315" s="130"/>
      <c r="F1315" s="130"/>
      <c r="G1315" s="130"/>
      <c r="H1315" s="130"/>
      <c r="I1315" s="130"/>
      <c r="J1315" s="130"/>
      <c r="K1315" s="130"/>
      <c r="L1315" s="130"/>
      <c r="M1315" s="130"/>
      <c r="N1315" s="130"/>
      <c r="O1315" s="130"/>
      <c r="P1315" s="130"/>
      <c r="Q1315" s="130"/>
      <c r="R1315" s="130"/>
      <c r="S1315" s="130"/>
      <c r="T1315" s="130"/>
      <c r="U1315" s="130"/>
      <c r="V1315" s="130"/>
      <c r="W1315" s="130"/>
      <c r="X1315" s="130"/>
      <c r="Y1315" s="130"/>
      <c r="Z1315" s="130"/>
      <c r="AA1315" s="130"/>
      <c r="AB1315" s="130"/>
      <c r="AC1315" s="130"/>
      <c r="AD1315" s="130"/>
      <c r="AE1315" s="130"/>
      <c r="AF1315" s="130"/>
      <c r="AG1315" s="130"/>
      <c r="AH1315" s="130"/>
      <c r="AI1315" s="130"/>
      <c r="AJ1315" s="130"/>
      <c r="AK1315" s="130"/>
      <c r="AL1315" s="130"/>
      <c r="AM1315" s="130"/>
      <c r="AN1315" s="130"/>
      <c r="AO1315" s="130"/>
      <c r="AP1315" s="130"/>
      <c r="AQ1315" s="130"/>
      <c r="AR1315" s="130"/>
      <c r="AS1315" s="130"/>
      <c r="AT1315" s="130"/>
      <c r="AU1315" s="130"/>
      <c r="AV1315" s="130"/>
      <c r="AW1315" s="130"/>
      <c r="AX1315" s="130"/>
      <c r="AY1315" s="130"/>
    </row>
    <row r="1316" spans="1:51" s="5" customFormat="1" ht="13.6" customHeight="1" x14ac:dyDescent="0.3">
      <c r="A1316" s="130"/>
      <c r="B1316" s="130"/>
      <c r="C1316" s="130"/>
      <c r="D1316" s="130"/>
      <c r="E1316" s="130"/>
      <c r="F1316" s="130"/>
      <c r="G1316" s="130"/>
      <c r="H1316" s="130"/>
      <c r="I1316" s="130"/>
      <c r="J1316" s="130"/>
      <c r="K1316" s="130"/>
      <c r="L1316" s="130"/>
      <c r="M1316" s="130"/>
      <c r="N1316" s="130"/>
      <c r="O1316" s="130"/>
      <c r="P1316" s="130"/>
      <c r="Q1316" s="130"/>
      <c r="R1316" s="130"/>
      <c r="S1316" s="130"/>
      <c r="T1316" s="130"/>
      <c r="U1316" s="130"/>
      <c r="V1316" s="130"/>
      <c r="W1316" s="130"/>
      <c r="X1316" s="130"/>
      <c r="Y1316" s="130"/>
      <c r="Z1316" s="130"/>
      <c r="AA1316" s="130"/>
      <c r="AB1316" s="130"/>
      <c r="AC1316" s="130"/>
      <c r="AD1316" s="130"/>
      <c r="AE1316" s="130"/>
      <c r="AF1316" s="130"/>
      <c r="AG1316" s="130"/>
      <c r="AH1316" s="130"/>
      <c r="AI1316" s="130"/>
      <c r="AJ1316" s="130"/>
      <c r="AK1316" s="130"/>
      <c r="AL1316" s="130"/>
      <c r="AM1316" s="130"/>
      <c r="AN1316" s="130"/>
      <c r="AO1316" s="130"/>
      <c r="AP1316" s="130"/>
      <c r="AQ1316" s="130"/>
      <c r="AR1316" s="130"/>
      <c r="AS1316" s="130"/>
      <c r="AT1316" s="130"/>
      <c r="AU1316" s="130"/>
      <c r="AV1316" s="130"/>
      <c r="AW1316" s="130"/>
      <c r="AX1316" s="130"/>
      <c r="AY1316" s="130"/>
    </row>
    <row r="1317" spans="1:51" s="5" customFormat="1" ht="13.6" customHeight="1" x14ac:dyDescent="0.3">
      <c r="A1317" s="130"/>
      <c r="B1317" s="130"/>
      <c r="C1317" s="130"/>
      <c r="D1317" s="130"/>
      <c r="E1317" s="130"/>
      <c r="F1317" s="130"/>
      <c r="G1317" s="130"/>
      <c r="H1317" s="130"/>
      <c r="I1317" s="130"/>
      <c r="J1317" s="130"/>
      <c r="K1317" s="130"/>
      <c r="L1317" s="130"/>
      <c r="M1317" s="130"/>
      <c r="N1317" s="130"/>
      <c r="O1317" s="130"/>
      <c r="P1317" s="130"/>
      <c r="Q1317" s="130"/>
      <c r="R1317" s="130"/>
      <c r="S1317" s="130"/>
      <c r="T1317" s="130"/>
      <c r="U1317" s="130"/>
      <c r="V1317" s="130"/>
      <c r="W1317" s="130"/>
      <c r="X1317" s="130"/>
      <c r="Y1317" s="130"/>
      <c r="Z1317" s="130"/>
      <c r="AA1317" s="130"/>
      <c r="AB1317" s="130"/>
      <c r="AC1317" s="130"/>
      <c r="AD1317" s="130"/>
      <c r="AE1317" s="130"/>
      <c r="AF1317" s="130"/>
      <c r="AG1317" s="130"/>
      <c r="AH1317" s="130"/>
      <c r="AI1317" s="130"/>
      <c r="AJ1317" s="130"/>
      <c r="AK1317" s="130"/>
      <c r="AL1317" s="130"/>
      <c r="AM1317" s="130"/>
      <c r="AN1317" s="130"/>
      <c r="AO1317" s="130"/>
      <c r="AP1317" s="130"/>
      <c r="AQ1317" s="130"/>
      <c r="AR1317" s="130"/>
      <c r="AS1317" s="130"/>
      <c r="AT1317" s="130"/>
      <c r="AU1317" s="130"/>
      <c r="AV1317" s="130"/>
      <c r="AW1317" s="130"/>
      <c r="AX1317" s="130"/>
      <c r="AY1317" s="130"/>
    </row>
    <row r="1318" spans="1:51" s="5" customFormat="1" ht="13.6" customHeight="1" x14ac:dyDescent="0.3">
      <c r="A1318" s="130"/>
      <c r="B1318" s="130"/>
      <c r="C1318" s="130"/>
      <c r="D1318" s="130"/>
      <c r="E1318" s="130"/>
      <c r="F1318" s="130"/>
      <c r="G1318" s="130"/>
      <c r="H1318" s="130"/>
      <c r="I1318" s="130"/>
      <c r="J1318" s="130"/>
      <c r="K1318" s="130"/>
      <c r="L1318" s="130"/>
      <c r="M1318" s="130"/>
      <c r="N1318" s="130"/>
      <c r="O1318" s="130"/>
      <c r="P1318" s="130"/>
      <c r="Q1318" s="130"/>
      <c r="R1318" s="130"/>
      <c r="S1318" s="130"/>
      <c r="T1318" s="130"/>
      <c r="U1318" s="130"/>
      <c r="V1318" s="130"/>
      <c r="W1318" s="130"/>
      <c r="X1318" s="130"/>
      <c r="Y1318" s="130"/>
      <c r="Z1318" s="130"/>
      <c r="AA1318" s="130"/>
      <c r="AB1318" s="130"/>
      <c r="AC1318" s="130"/>
      <c r="AD1318" s="130"/>
      <c r="AE1318" s="130"/>
      <c r="AF1318" s="130"/>
      <c r="AG1318" s="130"/>
      <c r="AH1318" s="130"/>
      <c r="AI1318" s="130"/>
      <c r="AJ1318" s="130"/>
      <c r="AK1318" s="130"/>
      <c r="AL1318" s="130"/>
      <c r="AM1318" s="130"/>
      <c r="AN1318" s="130"/>
      <c r="AO1318" s="130"/>
      <c r="AP1318" s="130"/>
      <c r="AQ1318" s="130"/>
      <c r="AR1318" s="130"/>
      <c r="AS1318" s="130"/>
      <c r="AT1318" s="130"/>
      <c r="AU1318" s="130"/>
      <c r="AV1318" s="130"/>
      <c r="AW1318" s="130"/>
      <c r="AX1318" s="130"/>
      <c r="AY1318" s="130"/>
    </row>
    <row r="1319" spans="1:51" s="5" customFormat="1" ht="13.6" customHeight="1" x14ac:dyDescent="0.3">
      <c r="A1319" s="130"/>
      <c r="B1319" s="130"/>
      <c r="C1319" s="130"/>
      <c r="D1319" s="130"/>
      <c r="E1319" s="130"/>
      <c r="F1319" s="130"/>
      <c r="G1319" s="130"/>
      <c r="H1319" s="130"/>
      <c r="I1319" s="130"/>
      <c r="J1319" s="130"/>
      <c r="K1319" s="130"/>
      <c r="L1319" s="130"/>
      <c r="M1319" s="130"/>
      <c r="N1319" s="130"/>
      <c r="O1319" s="130"/>
      <c r="P1319" s="130"/>
      <c r="Q1319" s="130"/>
      <c r="R1319" s="130"/>
      <c r="S1319" s="130"/>
      <c r="T1319" s="130"/>
      <c r="U1319" s="130"/>
      <c r="V1319" s="130"/>
      <c r="W1319" s="130"/>
      <c r="X1319" s="130"/>
      <c r="Y1319" s="130"/>
      <c r="Z1319" s="130"/>
      <c r="AA1319" s="130"/>
      <c r="AB1319" s="130"/>
      <c r="AC1319" s="130"/>
      <c r="AD1319" s="130"/>
      <c r="AE1319" s="130"/>
      <c r="AF1319" s="130"/>
      <c r="AG1319" s="130"/>
      <c r="AH1319" s="130"/>
      <c r="AI1319" s="130"/>
      <c r="AJ1319" s="130"/>
      <c r="AK1319" s="130"/>
      <c r="AL1319" s="130"/>
      <c r="AM1319" s="130"/>
      <c r="AN1319" s="130"/>
      <c r="AO1319" s="130"/>
      <c r="AP1319" s="130"/>
      <c r="AQ1319" s="130"/>
      <c r="AR1319" s="130"/>
      <c r="AS1319" s="130"/>
      <c r="AT1319" s="130"/>
      <c r="AU1319" s="130"/>
      <c r="AV1319" s="130"/>
      <c r="AW1319" s="130"/>
      <c r="AX1319" s="130"/>
      <c r="AY1319" s="130"/>
    </row>
    <row r="1320" spans="1:51" s="5" customFormat="1" ht="13.6" customHeight="1" x14ac:dyDescent="0.3">
      <c r="A1320" s="130"/>
      <c r="B1320" s="130"/>
      <c r="C1320" s="130"/>
      <c r="D1320" s="130"/>
      <c r="E1320" s="130"/>
      <c r="F1320" s="130"/>
      <c r="G1320" s="130"/>
      <c r="H1320" s="130"/>
      <c r="I1320" s="130"/>
      <c r="J1320" s="130"/>
      <c r="K1320" s="130"/>
      <c r="L1320" s="130"/>
      <c r="M1320" s="130"/>
      <c r="N1320" s="130"/>
      <c r="O1320" s="130"/>
      <c r="P1320" s="130"/>
      <c r="Q1320" s="130"/>
      <c r="R1320" s="130"/>
      <c r="S1320" s="130"/>
      <c r="T1320" s="130"/>
      <c r="U1320" s="130"/>
      <c r="V1320" s="130"/>
      <c r="W1320" s="130"/>
      <c r="X1320" s="130"/>
      <c r="Y1320" s="130"/>
      <c r="Z1320" s="130"/>
      <c r="AA1320" s="130"/>
      <c r="AB1320" s="130"/>
      <c r="AC1320" s="130"/>
      <c r="AD1320" s="130"/>
      <c r="AE1320" s="130"/>
      <c r="AF1320" s="130"/>
      <c r="AG1320" s="130"/>
      <c r="AH1320" s="130"/>
      <c r="AI1320" s="130"/>
      <c r="AJ1320" s="130"/>
      <c r="AK1320" s="130"/>
      <c r="AL1320" s="130"/>
      <c r="AM1320" s="130"/>
      <c r="AN1320" s="130"/>
      <c r="AO1320" s="130"/>
      <c r="AP1320" s="130"/>
      <c r="AQ1320" s="130"/>
      <c r="AR1320" s="130"/>
      <c r="AS1320" s="130"/>
      <c r="AT1320" s="130"/>
      <c r="AU1320" s="130"/>
      <c r="AV1320" s="130"/>
      <c r="AW1320" s="130"/>
      <c r="AX1320" s="130"/>
      <c r="AY1320" s="130"/>
    </row>
    <row r="1321" spans="1:51" s="5" customFormat="1" ht="13.6" customHeight="1" x14ac:dyDescent="0.3">
      <c r="A1321" s="130"/>
      <c r="B1321" s="130"/>
      <c r="C1321" s="130"/>
      <c r="D1321" s="130"/>
      <c r="E1321" s="130"/>
      <c r="F1321" s="130"/>
      <c r="G1321" s="130"/>
      <c r="H1321" s="130"/>
      <c r="I1321" s="130"/>
      <c r="J1321" s="130"/>
      <c r="K1321" s="130"/>
      <c r="L1321" s="130"/>
      <c r="M1321" s="130"/>
      <c r="N1321" s="130"/>
      <c r="O1321" s="130"/>
      <c r="P1321" s="130"/>
      <c r="Q1321" s="130"/>
      <c r="R1321" s="130"/>
      <c r="S1321" s="130"/>
      <c r="T1321" s="130"/>
      <c r="U1321" s="130"/>
      <c r="V1321" s="130"/>
      <c r="W1321" s="130"/>
      <c r="X1321" s="130"/>
      <c r="Y1321" s="130"/>
      <c r="Z1321" s="130"/>
      <c r="AA1321" s="130"/>
      <c r="AB1321" s="130"/>
      <c r="AC1321" s="130"/>
      <c r="AD1321" s="130"/>
      <c r="AE1321" s="130"/>
      <c r="AF1321" s="130"/>
      <c r="AG1321" s="130"/>
      <c r="AH1321" s="130"/>
      <c r="AI1321" s="130"/>
      <c r="AJ1321" s="130"/>
      <c r="AK1321" s="130"/>
      <c r="AL1321" s="130"/>
      <c r="AM1321" s="130"/>
      <c r="AN1321" s="130"/>
      <c r="AO1321" s="130"/>
      <c r="AP1321" s="130"/>
      <c r="AQ1321" s="130"/>
      <c r="AR1321" s="130"/>
      <c r="AS1321" s="130"/>
      <c r="AT1321" s="130"/>
      <c r="AU1321" s="130"/>
      <c r="AV1321" s="130"/>
      <c r="AW1321" s="130"/>
      <c r="AX1321" s="130"/>
      <c r="AY1321" s="130"/>
    </row>
    <row r="1322" spans="1:51" s="5" customFormat="1" ht="13.6" customHeight="1" x14ac:dyDescent="0.3">
      <c r="A1322" s="130"/>
      <c r="B1322" s="130"/>
      <c r="C1322" s="130"/>
      <c r="D1322" s="130"/>
      <c r="E1322" s="130"/>
      <c r="F1322" s="130"/>
      <c r="G1322" s="130"/>
      <c r="H1322" s="130"/>
      <c r="I1322" s="130"/>
      <c r="J1322" s="130"/>
      <c r="K1322" s="130"/>
      <c r="L1322" s="130"/>
      <c r="M1322" s="130"/>
      <c r="N1322" s="130"/>
      <c r="O1322" s="130"/>
      <c r="P1322" s="130"/>
      <c r="Q1322" s="130"/>
      <c r="R1322" s="130"/>
      <c r="S1322" s="130"/>
      <c r="T1322" s="130"/>
      <c r="U1322" s="130"/>
      <c r="V1322" s="130"/>
      <c r="W1322" s="130"/>
      <c r="X1322" s="130"/>
      <c r="Y1322" s="130"/>
      <c r="Z1322" s="130"/>
      <c r="AA1322" s="130"/>
      <c r="AB1322" s="130"/>
      <c r="AC1322" s="130"/>
      <c r="AD1322" s="130"/>
      <c r="AE1322" s="130"/>
      <c r="AF1322" s="130"/>
      <c r="AG1322" s="130"/>
      <c r="AH1322" s="130"/>
      <c r="AI1322" s="130"/>
      <c r="AJ1322" s="130"/>
      <c r="AK1322" s="130"/>
      <c r="AL1322" s="130"/>
      <c r="AM1322" s="130"/>
      <c r="AN1322" s="130"/>
      <c r="AO1322" s="130"/>
      <c r="AP1322" s="130"/>
      <c r="AQ1322" s="130"/>
      <c r="AR1322" s="130"/>
      <c r="AS1322" s="130"/>
      <c r="AT1322" s="130"/>
      <c r="AU1322" s="130"/>
      <c r="AV1322" s="130"/>
      <c r="AW1322" s="130"/>
      <c r="AX1322" s="130"/>
      <c r="AY1322" s="130"/>
    </row>
    <row r="1323" spans="1:51" s="5" customFormat="1" ht="13.6" customHeight="1" x14ac:dyDescent="0.3">
      <c r="A1323" s="130"/>
      <c r="B1323" s="130"/>
      <c r="C1323" s="130"/>
      <c r="D1323" s="130"/>
      <c r="E1323" s="130"/>
      <c r="F1323" s="130"/>
      <c r="G1323" s="130"/>
      <c r="H1323" s="130"/>
      <c r="I1323" s="130"/>
      <c r="J1323" s="130"/>
      <c r="K1323" s="130"/>
      <c r="L1323" s="130"/>
      <c r="M1323" s="130"/>
      <c r="N1323" s="130"/>
      <c r="O1323" s="130"/>
      <c r="P1323" s="130"/>
      <c r="Q1323" s="130"/>
      <c r="R1323" s="130"/>
      <c r="S1323" s="130"/>
      <c r="T1323" s="130"/>
      <c r="U1323" s="130"/>
      <c r="V1323" s="130"/>
      <c r="W1323" s="130"/>
      <c r="X1323" s="130"/>
      <c r="Y1323" s="130"/>
      <c r="Z1323" s="130"/>
      <c r="AA1323" s="130"/>
      <c r="AB1323" s="130"/>
      <c r="AC1323" s="130"/>
      <c r="AD1323" s="130"/>
      <c r="AE1323" s="130"/>
      <c r="AF1323" s="130"/>
      <c r="AG1323" s="130"/>
      <c r="AH1323" s="130"/>
      <c r="AI1323" s="130"/>
      <c r="AJ1323" s="130"/>
      <c r="AK1323" s="130"/>
      <c r="AL1323" s="130"/>
      <c r="AM1323" s="130"/>
      <c r="AN1323" s="130"/>
      <c r="AO1323" s="130"/>
      <c r="AP1323" s="130"/>
      <c r="AQ1323" s="130"/>
      <c r="AR1323" s="130"/>
      <c r="AS1323" s="130"/>
      <c r="AT1323" s="130"/>
      <c r="AU1323" s="130"/>
      <c r="AV1323" s="130"/>
      <c r="AW1323" s="130"/>
      <c r="AX1323" s="130"/>
      <c r="AY1323" s="130"/>
    </row>
    <row r="1324" spans="1:51" s="5" customFormat="1" ht="13.6" customHeight="1" x14ac:dyDescent="0.3">
      <c r="A1324" s="130"/>
      <c r="B1324" s="130"/>
      <c r="C1324" s="130"/>
      <c r="D1324" s="130"/>
      <c r="E1324" s="130"/>
      <c r="F1324" s="130"/>
      <c r="G1324" s="130"/>
      <c r="H1324" s="130"/>
      <c r="I1324" s="130"/>
      <c r="J1324" s="130"/>
      <c r="K1324" s="130"/>
      <c r="L1324" s="130"/>
      <c r="M1324" s="130"/>
      <c r="N1324" s="130"/>
      <c r="O1324" s="130"/>
      <c r="P1324" s="130"/>
      <c r="Q1324" s="130"/>
      <c r="R1324" s="130"/>
      <c r="S1324" s="130"/>
      <c r="T1324" s="130"/>
      <c r="U1324" s="130"/>
      <c r="V1324" s="130"/>
      <c r="W1324" s="130"/>
      <c r="X1324" s="130"/>
      <c r="Y1324" s="130"/>
      <c r="Z1324" s="130"/>
      <c r="AA1324" s="130"/>
      <c r="AB1324" s="130"/>
      <c r="AC1324" s="130"/>
      <c r="AD1324" s="130"/>
      <c r="AE1324" s="130"/>
      <c r="AF1324" s="130"/>
      <c r="AG1324" s="130"/>
      <c r="AH1324" s="130"/>
      <c r="AI1324" s="130"/>
      <c r="AJ1324" s="130"/>
      <c r="AK1324" s="130"/>
      <c r="AL1324" s="130"/>
      <c r="AM1324" s="130"/>
      <c r="AN1324" s="130"/>
      <c r="AO1324" s="130"/>
      <c r="AP1324" s="130"/>
      <c r="AQ1324" s="130"/>
      <c r="AR1324" s="130"/>
      <c r="AS1324" s="130"/>
      <c r="AT1324" s="130"/>
      <c r="AU1324" s="130"/>
      <c r="AV1324" s="130"/>
      <c r="AW1324" s="130"/>
      <c r="AX1324" s="130"/>
      <c r="AY1324" s="130"/>
    </row>
    <row r="1325" spans="1:51" s="5" customFormat="1" ht="13.6" customHeight="1" x14ac:dyDescent="0.3">
      <c r="A1325" s="130"/>
      <c r="B1325" s="130"/>
      <c r="C1325" s="130"/>
      <c r="D1325" s="130"/>
      <c r="E1325" s="130"/>
      <c r="F1325" s="130"/>
      <c r="G1325" s="130"/>
      <c r="H1325" s="130"/>
      <c r="I1325" s="130"/>
      <c r="J1325" s="130"/>
      <c r="K1325" s="130"/>
      <c r="L1325" s="130"/>
      <c r="M1325" s="130"/>
      <c r="N1325" s="130"/>
      <c r="O1325" s="130"/>
      <c r="P1325" s="130"/>
      <c r="Q1325" s="130"/>
      <c r="R1325" s="130"/>
      <c r="S1325" s="130"/>
      <c r="T1325" s="130"/>
      <c r="U1325" s="130"/>
      <c r="V1325" s="130"/>
      <c r="W1325" s="130"/>
      <c r="X1325" s="130"/>
      <c r="Y1325" s="130"/>
      <c r="Z1325" s="130"/>
      <c r="AA1325" s="130"/>
      <c r="AB1325" s="130"/>
      <c r="AC1325" s="130"/>
      <c r="AD1325" s="130"/>
      <c r="AE1325" s="130"/>
      <c r="AF1325" s="130"/>
      <c r="AG1325" s="130"/>
      <c r="AH1325" s="130"/>
      <c r="AI1325" s="130"/>
      <c r="AJ1325" s="130"/>
      <c r="AK1325" s="130"/>
      <c r="AL1325" s="130"/>
      <c r="AM1325" s="130"/>
      <c r="AN1325" s="130"/>
      <c r="AO1325" s="130"/>
      <c r="AP1325" s="130"/>
      <c r="AQ1325" s="130"/>
      <c r="AR1325" s="130"/>
      <c r="AS1325" s="130"/>
      <c r="AT1325" s="130"/>
      <c r="AU1325" s="130"/>
      <c r="AV1325" s="130"/>
      <c r="AW1325" s="130"/>
      <c r="AX1325" s="130"/>
      <c r="AY1325" s="130"/>
    </row>
    <row r="1326" spans="1:51" s="5" customFormat="1" ht="13.6" customHeight="1" x14ac:dyDescent="0.3">
      <c r="A1326" s="130"/>
      <c r="B1326" s="130"/>
      <c r="C1326" s="130"/>
      <c r="D1326" s="130"/>
      <c r="E1326" s="130"/>
      <c r="F1326" s="130"/>
      <c r="G1326" s="130"/>
      <c r="H1326" s="130"/>
      <c r="I1326" s="130"/>
      <c r="J1326" s="130"/>
      <c r="K1326" s="130"/>
      <c r="L1326" s="130"/>
      <c r="M1326" s="130"/>
      <c r="N1326" s="130"/>
      <c r="O1326" s="130"/>
      <c r="P1326" s="130"/>
      <c r="Q1326" s="130"/>
      <c r="R1326" s="130"/>
      <c r="S1326" s="130"/>
      <c r="T1326" s="130"/>
      <c r="U1326" s="130"/>
      <c r="V1326" s="130"/>
      <c r="W1326" s="130"/>
      <c r="X1326" s="130"/>
      <c r="Y1326" s="130"/>
      <c r="Z1326" s="130"/>
      <c r="AA1326" s="130"/>
      <c r="AB1326" s="130"/>
      <c r="AC1326" s="130"/>
      <c r="AD1326" s="130"/>
      <c r="AE1326" s="130"/>
      <c r="AF1326" s="130"/>
      <c r="AG1326" s="130"/>
      <c r="AH1326" s="130"/>
      <c r="AI1326" s="130"/>
      <c r="AJ1326" s="130"/>
      <c r="AK1326" s="130"/>
      <c r="AL1326" s="130"/>
      <c r="AM1326" s="130"/>
      <c r="AN1326" s="130"/>
      <c r="AO1326" s="130"/>
      <c r="AP1326" s="130"/>
      <c r="AQ1326" s="130"/>
      <c r="AR1326" s="130"/>
      <c r="AS1326" s="130"/>
      <c r="AT1326" s="130"/>
      <c r="AU1326" s="130"/>
      <c r="AV1326" s="130"/>
      <c r="AW1326" s="130"/>
      <c r="AX1326" s="130"/>
      <c r="AY1326" s="130"/>
    </row>
    <row r="1327" spans="1:51" s="5" customFormat="1" ht="13.6" customHeight="1" x14ac:dyDescent="0.3">
      <c r="A1327" s="130"/>
      <c r="B1327" s="130"/>
      <c r="C1327" s="130"/>
      <c r="D1327" s="130"/>
      <c r="E1327" s="130"/>
      <c r="F1327" s="130"/>
      <c r="G1327" s="130"/>
      <c r="H1327" s="130"/>
      <c r="I1327" s="130"/>
      <c r="J1327" s="130"/>
      <c r="K1327" s="130"/>
      <c r="L1327" s="130"/>
      <c r="M1327" s="130"/>
      <c r="N1327" s="130"/>
      <c r="O1327" s="130"/>
      <c r="P1327" s="130"/>
      <c r="Q1327" s="130"/>
      <c r="R1327" s="130"/>
      <c r="S1327" s="130"/>
      <c r="T1327" s="130"/>
      <c r="U1327" s="130"/>
      <c r="V1327" s="130"/>
      <c r="W1327" s="130"/>
      <c r="X1327" s="130"/>
      <c r="Y1327" s="130"/>
      <c r="Z1327" s="130"/>
      <c r="AA1327" s="130"/>
      <c r="AB1327" s="130"/>
      <c r="AC1327" s="130"/>
      <c r="AD1327" s="130"/>
      <c r="AE1327" s="130"/>
      <c r="AF1327" s="130"/>
      <c r="AG1327" s="130"/>
      <c r="AH1327" s="130"/>
      <c r="AI1327" s="130"/>
      <c r="AJ1327" s="130"/>
      <c r="AK1327" s="130"/>
      <c r="AL1327" s="130"/>
      <c r="AM1327" s="130"/>
      <c r="AN1327" s="130"/>
      <c r="AO1327" s="130"/>
      <c r="AP1327" s="130"/>
      <c r="AQ1327" s="130"/>
      <c r="AR1327" s="130"/>
      <c r="AS1327" s="130"/>
      <c r="AT1327" s="130"/>
      <c r="AU1327" s="130"/>
      <c r="AV1327" s="130"/>
      <c r="AW1327" s="130"/>
      <c r="AX1327" s="130"/>
      <c r="AY1327" s="130"/>
    </row>
    <row r="1328" spans="1:51" s="5" customFormat="1" ht="13.6" customHeight="1" x14ac:dyDescent="0.3">
      <c r="A1328" s="130"/>
      <c r="B1328" s="130"/>
      <c r="C1328" s="130"/>
      <c r="D1328" s="130"/>
      <c r="E1328" s="130"/>
      <c r="F1328" s="130"/>
      <c r="G1328" s="130"/>
      <c r="H1328" s="130"/>
      <c r="I1328" s="130"/>
      <c r="J1328" s="130"/>
      <c r="K1328" s="130"/>
      <c r="L1328" s="130"/>
      <c r="M1328" s="130"/>
      <c r="N1328" s="130"/>
      <c r="O1328" s="130"/>
      <c r="P1328" s="130"/>
      <c r="Q1328" s="130"/>
      <c r="R1328" s="130"/>
      <c r="S1328" s="130"/>
      <c r="T1328" s="130"/>
      <c r="U1328" s="130"/>
      <c r="V1328" s="130"/>
      <c r="W1328" s="130"/>
      <c r="X1328" s="130"/>
      <c r="Y1328" s="130"/>
      <c r="Z1328" s="130"/>
      <c r="AA1328" s="130"/>
      <c r="AB1328" s="130"/>
      <c r="AC1328" s="130"/>
      <c r="AD1328" s="130"/>
      <c r="AE1328" s="130"/>
      <c r="AF1328" s="130"/>
      <c r="AG1328" s="130"/>
      <c r="AH1328" s="130"/>
      <c r="AI1328" s="130"/>
      <c r="AJ1328" s="130"/>
      <c r="AK1328" s="130"/>
      <c r="AL1328" s="130"/>
      <c r="AM1328" s="130"/>
      <c r="AN1328" s="130"/>
      <c r="AO1328" s="130"/>
      <c r="AP1328" s="130"/>
      <c r="AQ1328" s="130"/>
      <c r="AR1328" s="130"/>
      <c r="AS1328" s="130"/>
      <c r="AT1328" s="130"/>
      <c r="AU1328" s="130"/>
      <c r="AV1328" s="130"/>
      <c r="AW1328" s="130"/>
      <c r="AX1328" s="130"/>
      <c r="AY1328" s="130"/>
    </row>
    <row r="1329" spans="1:51" s="5" customFormat="1" ht="13.6" customHeight="1" x14ac:dyDescent="0.3">
      <c r="A1329" s="130"/>
      <c r="B1329" s="130"/>
      <c r="C1329" s="130"/>
      <c r="D1329" s="130"/>
      <c r="E1329" s="130"/>
      <c r="F1329" s="130"/>
      <c r="G1329" s="130"/>
      <c r="H1329" s="130"/>
      <c r="I1329" s="130"/>
      <c r="J1329" s="130"/>
      <c r="K1329" s="130"/>
      <c r="L1329" s="130"/>
      <c r="M1329" s="130"/>
      <c r="N1329" s="130"/>
      <c r="O1329" s="130"/>
      <c r="P1329" s="130"/>
      <c r="Q1329" s="130"/>
      <c r="R1329" s="130"/>
      <c r="S1329" s="130"/>
      <c r="T1329" s="130"/>
      <c r="U1329" s="130"/>
      <c r="V1329" s="130"/>
      <c r="W1329" s="130"/>
      <c r="X1329" s="130"/>
      <c r="Y1329" s="130"/>
      <c r="Z1329" s="130"/>
      <c r="AA1329" s="130"/>
      <c r="AB1329" s="130"/>
      <c r="AC1329" s="130"/>
      <c r="AD1329" s="130"/>
      <c r="AE1329" s="130"/>
      <c r="AF1329" s="130"/>
      <c r="AG1329" s="130"/>
      <c r="AH1329" s="130"/>
      <c r="AI1329" s="130"/>
      <c r="AJ1329" s="130"/>
      <c r="AK1329" s="130"/>
      <c r="AL1329" s="130"/>
      <c r="AM1329" s="130"/>
      <c r="AN1329" s="130"/>
      <c r="AO1329" s="130"/>
      <c r="AP1329" s="130"/>
      <c r="AQ1329" s="130"/>
      <c r="AR1329" s="130"/>
      <c r="AS1329" s="130"/>
      <c r="AT1329" s="130"/>
      <c r="AU1329" s="130"/>
      <c r="AV1329" s="130"/>
      <c r="AW1329" s="130"/>
      <c r="AX1329" s="130"/>
      <c r="AY1329" s="130"/>
    </row>
    <row r="1330" spans="1:51" s="5" customFormat="1" ht="13.6" customHeight="1" x14ac:dyDescent="0.3">
      <c r="A1330" s="130"/>
      <c r="B1330" s="130"/>
      <c r="C1330" s="130"/>
      <c r="D1330" s="130"/>
      <c r="E1330" s="130"/>
      <c r="F1330" s="130"/>
      <c r="G1330" s="130"/>
      <c r="H1330" s="130"/>
      <c r="I1330" s="130"/>
      <c r="J1330" s="130"/>
      <c r="K1330" s="130"/>
      <c r="L1330" s="130"/>
      <c r="M1330" s="130"/>
      <c r="N1330" s="130"/>
      <c r="O1330" s="130"/>
      <c r="P1330" s="130"/>
      <c r="Q1330" s="130"/>
      <c r="R1330" s="130"/>
      <c r="S1330" s="130"/>
      <c r="T1330" s="130"/>
      <c r="U1330" s="130"/>
      <c r="V1330" s="130"/>
      <c r="W1330" s="130"/>
      <c r="X1330" s="130"/>
      <c r="Y1330" s="130"/>
      <c r="Z1330" s="130"/>
      <c r="AA1330" s="130"/>
      <c r="AB1330" s="130"/>
      <c r="AC1330" s="130"/>
      <c r="AD1330" s="130"/>
      <c r="AE1330" s="130"/>
      <c r="AF1330" s="130"/>
      <c r="AG1330" s="130"/>
      <c r="AH1330" s="130"/>
      <c r="AI1330" s="130"/>
      <c r="AJ1330" s="130"/>
      <c r="AK1330" s="130"/>
      <c r="AL1330" s="130"/>
      <c r="AM1330" s="130"/>
      <c r="AN1330" s="130"/>
      <c r="AO1330" s="130"/>
      <c r="AP1330" s="130"/>
      <c r="AQ1330" s="130"/>
      <c r="AR1330" s="130"/>
      <c r="AS1330" s="130"/>
      <c r="AT1330" s="130"/>
      <c r="AU1330" s="130"/>
      <c r="AV1330" s="130"/>
      <c r="AW1330" s="130"/>
      <c r="AX1330" s="130"/>
      <c r="AY1330" s="130"/>
    </row>
    <row r="1331" spans="1:51" s="5" customFormat="1" ht="13.6" customHeight="1" x14ac:dyDescent="0.3">
      <c r="A1331" s="130"/>
      <c r="B1331" s="130"/>
      <c r="C1331" s="130"/>
      <c r="D1331" s="130"/>
      <c r="E1331" s="130"/>
      <c r="F1331" s="130"/>
      <c r="G1331" s="130"/>
      <c r="H1331" s="130"/>
      <c r="I1331" s="130"/>
      <c r="J1331" s="130"/>
      <c r="K1331" s="130"/>
      <c r="L1331" s="130"/>
      <c r="M1331" s="130"/>
      <c r="N1331" s="130"/>
      <c r="O1331" s="130"/>
      <c r="P1331" s="130"/>
      <c r="Q1331" s="130"/>
      <c r="R1331" s="130"/>
      <c r="S1331" s="130"/>
      <c r="T1331" s="130"/>
      <c r="U1331" s="130"/>
      <c r="V1331" s="130"/>
      <c r="W1331" s="130"/>
      <c r="X1331" s="130"/>
      <c r="Y1331" s="130"/>
      <c r="Z1331" s="130"/>
      <c r="AA1331" s="130"/>
      <c r="AB1331" s="130"/>
      <c r="AC1331" s="130"/>
      <c r="AD1331" s="130"/>
      <c r="AE1331" s="130"/>
      <c r="AF1331" s="130"/>
      <c r="AG1331" s="130"/>
      <c r="AH1331" s="130"/>
      <c r="AI1331" s="130"/>
      <c r="AJ1331" s="130"/>
      <c r="AK1331" s="130"/>
      <c r="AL1331" s="130"/>
      <c r="AM1331" s="130"/>
      <c r="AN1331" s="130"/>
      <c r="AO1331" s="130"/>
      <c r="AP1331" s="130"/>
      <c r="AQ1331" s="130"/>
      <c r="AR1331" s="130"/>
      <c r="AS1331" s="130"/>
      <c r="AT1331" s="130"/>
      <c r="AU1331" s="130"/>
      <c r="AV1331" s="130"/>
      <c r="AW1331" s="130"/>
      <c r="AX1331" s="130"/>
      <c r="AY1331" s="130"/>
    </row>
    <row r="1332" spans="1:51" s="5" customFormat="1" ht="13.6" customHeight="1" x14ac:dyDescent="0.3">
      <c r="A1332" s="130"/>
      <c r="B1332" s="130"/>
      <c r="C1332" s="130"/>
      <c r="D1332" s="130"/>
      <c r="E1332" s="130"/>
      <c r="F1332" s="130"/>
      <c r="G1332" s="130"/>
      <c r="H1332" s="130"/>
      <c r="I1332" s="130"/>
      <c r="J1332" s="130"/>
      <c r="K1332" s="130"/>
      <c r="L1332" s="130"/>
      <c r="M1332" s="130"/>
      <c r="N1332" s="130"/>
      <c r="O1332" s="130"/>
      <c r="P1332" s="130"/>
      <c r="Q1332" s="130"/>
      <c r="R1332" s="130"/>
      <c r="S1332" s="130"/>
      <c r="T1332" s="130"/>
      <c r="U1332" s="130"/>
      <c r="V1332" s="130"/>
      <c r="W1332" s="130"/>
      <c r="X1332" s="130"/>
      <c r="Y1332" s="130"/>
      <c r="Z1332" s="130"/>
      <c r="AA1332" s="130"/>
      <c r="AB1332" s="130"/>
      <c r="AC1332" s="130"/>
      <c r="AD1332" s="130"/>
      <c r="AE1332" s="130"/>
      <c r="AF1332" s="130"/>
      <c r="AG1332" s="130"/>
      <c r="AH1332" s="130"/>
      <c r="AI1332" s="130"/>
      <c r="AJ1332" s="130"/>
      <c r="AK1332" s="130"/>
      <c r="AL1332" s="130"/>
      <c r="AM1332" s="130"/>
      <c r="AN1332" s="130"/>
      <c r="AO1332" s="130"/>
      <c r="AP1332" s="130"/>
      <c r="AQ1332" s="130"/>
      <c r="AR1332" s="130"/>
      <c r="AS1332" s="130"/>
      <c r="AT1332" s="130"/>
      <c r="AU1332" s="130"/>
      <c r="AV1332" s="130"/>
      <c r="AW1332" s="130"/>
      <c r="AX1332" s="130"/>
      <c r="AY1332" s="130"/>
    </row>
    <row r="1333" spans="1:51" s="5" customFormat="1" ht="13.6" customHeight="1" x14ac:dyDescent="0.3">
      <c r="A1333" s="130"/>
      <c r="B1333" s="130"/>
      <c r="C1333" s="130"/>
      <c r="D1333" s="130"/>
      <c r="E1333" s="130"/>
      <c r="F1333" s="130"/>
      <c r="G1333" s="130"/>
      <c r="H1333" s="130"/>
      <c r="I1333" s="130"/>
      <c r="J1333" s="130"/>
      <c r="K1333" s="130"/>
      <c r="L1333" s="130"/>
      <c r="M1333" s="130"/>
      <c r="N1333" s="130"/>
      <c r="O1333" s="130"/>
      <c r="P1333" s="130"/>
      <c r="Q1333" s="130"/>
      <c r="R1333" s="130"/>
      <c r="S1333" s="130"/>
      <c r="T1333" s="130"/>
      <c r="U1333" s="130"/>
      <c r="V1333" s="130"/>
      <c r="W1333" s="130"/>
      <c r="X1333" s="130"/>
      <c r="Y1333" s="130"/>
      <c r="Z1333" s="130"/>
      <c r="AA1333" s="130"/>
      <c r="AB1333" s="130"/>
      <c r="AC1333" s="130"/>
      <c r="AD1333" s="130"/>
      <c r="AE1333" s="130"/>
      <c r="AF1333" s="130"/>
      <c r="AG1333" s="130"/>
      <c r="AH1333" s="130"/>
      <c r="AI1333" s="130"/>
      <c r="AJ1333" s="130"/>
      <c r="AK1333" s="130"/>
      <c r="AL1333" s="130"/>
      <c r="AM1333" s="130"/>
      <c r="AN1333" s="130"/>
      <c r="AO1333" s="130"/>
      <c r="AP1333" s="130"/>
      <c r="AQ1333" s="130"/>
      <c r="AR1333" s="130"/>
      <c r="AS1333" s="130"/>
      <c r="AT1333" s="130"/>
      <c r="AU1333" s="130"/>
      <c r="AV1333" s="130"/>
      <c r="AW1333" s="130"/>
      <c r="AX1333" s="130"/>
      <c r="AY1333" s="130"/>
    </row>
    <row r="1334" spans="1:51" s="5" customFormat="1" ht="13.6" customHeight="1" x14ac:dyDescent="0.3">
      <c r="A1334" s="130"/>
      <c r="B1334" s="130"/>
      <c r="C1334" s="130"/>
      <c r="D1334" s="130"/>
      <c r="E1334" s="130"/>
      <c r="F1334" s="130"/>
      <c r="G1334" s="130"/>
      <c r="H1334" s="130"/>
      <c r="I1334" s="130"/>
      <c r="J1334" s="130"/>
      <c r="K1334" s="130"/>
      <c r="L1334" s="130"/>
      <c r="M1334" s="130"/>
      <c r="N1334" s="130"/>
      <c r="O1334" s="130"/>
      <c r="P1334" s="130"/>
      <c r="Q1334" s="130"/>
      <c r="R1334" s="130"/>
      <c r="S1334" s="130"/>
      <c r="T1334" s="130"/>
      <c r="U1334" s="130"/>
      <c r="V1334" s="130"/>
      <c r="W1334" s="130"/>
      <c r="X1334" s="130"/>
      <c r="Y1334" s="130"/>
      <c r="Z1334" s="130"/>
      <c r="AA1334" s="130"/>
      <c r="AB1334" s="130"/>
      <c r="AC1334" s="130"/>
      <c r="AD1334" s="130"/>
      <c r="AE1334" s="130"/>
      <c r="AF1334" s="130"/>
      <c r="AG1334" s="130"/>
      <c r="AH1334" s="130"/>
      <c r="AI1334" s="130"/>
      <c r="AJ1334" s="130"/>
      <c r="AK1334" s="130"/>
      <c r="AL1334" s="130"/>
      <c r="AM1334" s="130"/>
      <c r="AN1334" s="130"/>
      <c r="AO1334" s="130"/>
      <c r="AP1334" s="130"/>
      <c r="AQ1334" s="130"/>
      <c r="AR1334" s="130"/>
      <c r="AS1334" s="130"/>
      <c r="AT1334" s="130"/>
      <c r="AU1334" s="130"/>
      <c r="AV1334" s="130"/>
      <c r="AW1334" s="130"/>
      <c r="AX1334" s="130"/>
      <c r="AY1334" s="130"/>
    </row>
    <row r="1335" spans="1:51" s="5" customFormat="1" ht="13.6" customHeight="1" x14ac:dyDescent="0.3">
      <c r="A1335" s="130"/>
      <c r="B1335" s="130"/>
      <c r="C1335" s="130"/>
      <c r="D1335" s="130"/>
      <c r="E1335" s="130"/>
      <c r="F1335" s="130"/>
      <c r="G1335" s="130"/>
      <c r="H1335" s="130"/>
      <c r="I1335" s="130"/>
      <c r="J1335" s="130"/>
      <c r="K1335" s="130"/>
      <c r="L1335" s="130"/>
      <c r="M1335" s="130"/>
      <c r="N1335" s="130"/>
      <c r="O1335" s="130"/>
      <c r="P1335" s="130"/>
      <c r="Q1335" s="130"/>
      <c r="R1335" s="130"/>
      <c r="S1335" s="130"/>
      <c r="T1335" s="130"/>
      <c r="U1335" s="130"/>
      <c r="V1335" s="130"/>
      <c r="W1335" s="130"/>
      <c r="X1335" s="130"/>
      <c r="Y1335" s="130"/>
      <c r="Z1335" s="130"/>
      <c r="AA1335" s="130"/>
      <c r="AB1335" s="130"/>
      <c r="AC1335" s="130"/>
      <c r="AD1335" s="130"/>
      <c r="AE1335" s="130"/>
      <c r="AF1335" s="130"/>
      <c r="AG1335" s="130"/>
      <c r="AH1335" s="130"/>
      <c r="AI1335" s="130"/>
      <c r="AJ1335" s="130"/>
      <c r="AK1335" s="130"/>
      <c r="AL1335" s="130"/>
      <c r="AM1335" s="130"/>
      <c r="AN1335" s="130"/>
      <c r="AO1335" s="130"/>
      <c r="AP1335" s="130"/>
      <c r="AQ1335" s="130"/>
      <c r="AR1335" s="130"/>
      <c r="AS1335" s="130"/>
      <c r="AT1335" s="130"/>
      <c r="AU1335" s="130"/>
      <c r="AV1335" s="130"/>
      <c r="AW1335" s="130"/>
      <c r="AX1335" s="130"/>
      <c r="AY1335" s="130"/>
    </row>
    <row r="1336" spans="1:51" s="5" customFormat="1" ht="13.6" customHeight="1" x14ac:dyDescent="0.3">
      <c r="A1336" s="130"/>
      <c r="B1336" s="130"/>
      <c r="C1336" s="130"/>
      <c r="D1336" s="130"/>
      <c r="E1336" s="130"/>
      <c r="F1336" s="130"/>
      <c r="G1336" s="130"/>
      <c r="H1336" s="130"/>
      <c r="I1336" s="130"/>
      <c r="J1336" s="130"/>
      <c r="K1336" s="130"/>
      <c r="L1336" s="130"/>
      <c r="M1336" s="130"/>
      <c r="N1336" s="130"/>
      <c r="O1336" s="130"/>
      <c r="P1336" s="130"/>
      <c r="Q1336" s="130"/>
      <c r="R1336" s="130"/>
      <c r="S1336" s="130"/>
      <c r="T1336" s="130"/>
      <c r="U1336" s="130"/>
      <c r="V1336" s="130"/>
      <c r="W1336" s="130"/>
      <c r="X1336" s="130"/>
      <c r="Y1336" s="130"/>
      <c r="Z1336" s="130"/>
      <c r="AA1336" s="130"/>
      <c r="AB1336" s="130"/>
      <c r="AC1336" s="130"/>
      <c r="AD1336" s="130"/>
      <c r="AE1336" s="130"/>
      <c r="AF1336" s="130"/>
      <c r="AG1336" s="130"/>
      <c r="AH1336" s="130"/>
      <c r="AI1336" s="130"/>
      <c r="AJ1336" s="130"/>
      <c r="AK1336" s="130"/>
      <c r="AL1336" s="130"/>
      <c r="AM1336" s="130"/>
      <c r="AN1336" s="130"/>
      <c r="AO1336" s="130"/>
      <c r="AP1336" s="130"/>
      <c r="AQ1336" s="130"/>
      <c r="AR1336" s="130"/>
      <c r="AS1336" s="130"/>
      <c r="AT1336" s="130"/>
      <c r="AU1336" s="130"/>
      <c r="AV1336" s="130"/>
      <c r="AW1336" s="130"/>
      <c r="AX1336" s="130"/>
      <c r="AY1336" s="130"/>
    </row>
    <row r="1337" spans="1:51" s="5" customFormat="1" ht="13.6" customHeight="1" x14ac:dyDescent="0.3">
      <c r="A1337" s="130"/>
      <c r="B1337" s="130"/>
      <c r="C1337" s="130"/>
      <c r="D1337" s="130"/>
      <c r="E1337" s="130"/>
      <c r="F1337" s="130"/>
      <c r="G1337" s="130"/>
      <c r="H1337" s="130"/>
      <c r="I1337" s="130"/>
      <c r="J1337" s="130"/>
      <c r="K1337" s="130"/>
      <c r="L1337" s="130"/>
      <c r="M1337" s="130"/>
      <c r="N1337" s="130"/>
      <c r="O1337" s="130"/>
      <c r="P1337" s="130"/>
      <c r="Q1337" s="130"/>
      <c r="R1337" s="130"/>
      <c r="S1337" s="130"/>
      <c r="T1337" s="130"/>
      <c r="U1337" s="130"/>
      <c r="V1337" s="130"/>
      <c r="W1337" s="130"/>
      <c r="X1337" s="130"/>
      <c r="Y1337" s="130"/>
      <c r="Z1337" s="130"/>
      <c r="AA1337" s="130"/>
      <c r="AB1337" s="130"/>
      <c r="AC1337" s="130"/>
      <c r="AD1337" s="130"/>
      <c r="AE1337" s="130"/>
      <c r="AF1337" s="130"/>
      <c r="AG1337" s="130"/>
      <c r="AH1337" s="130"/>
      <c r="AI1337" s="130"/>
      <c r="AJ1337" s="130"/>
      <c r="AK1337" s="130"/>
      <c r="AL1337" s="130"/>
      <c r="AM1337" s="130"/>
      <c r="AN1337" s="130"/>
      <c r="AO1337" s="130"/>
      <c r="AP1337" s="130"/>
      <c r="AQ1337" s="130"/>
      <c r="AR1337" s="130"/>
      <c r="AS1337" s="130"/>
      <c r="AT1337" s="130"/>
      <c r="AU1337" s="130"/>
      <c r="AV1337" s="130"/>
      <c r="AW1337" s="130"/>
      <c r="AX1337" s="130"/>
      <c r="AY1337" s="130"/>
    </row>
    <row r="1338" spans="1:51" s="5" customFormat="1" ht="13.6" customHeight="1" x14ac:dyDescent="0.3">
      <c r="A1338" s="130"/>
      <c r="B1338" s="130"/>
      <c r="C1338" s="130"/>
      <c r="D1338" s="130"/>
      <c r="E1338" s="130"/>
      <c r="F1338" s="130"/>
      <c r="G1338" s="130"/>
      <c r="H1338" s="130"/>
      <c r="I1338" s="130"/>
      <c r="J1338" s="130"/>
      <c r="K1338" s="130"/>
      <c r="L1338" s="130"/>
      <c r="M1338" s="130"/>
      <c r="N1338" s="130"/>
      <c r="O1338" s="130"/>
      <c r="P1338" s="130"/>
      <c r="Q1338" s="130"/>
      <c r="R1338" s="130"/>
      <c r="S1338" s="130"/>
      <c r="T1338" s="130"/>
      <c r="U1338" s="130"/>
      <c r="V1338" s="130"/>
      <c r="W1338" s="130"/>
      <c r="X1338" s="130"/>
      <c r="Y1338" s="130"/>
      <c r="Z1338" s="130"/>
      <c r="AA1338" s="130"/>
      <c r="AB1338" s="130"/>
      <c r="AC1338" s="130"/>
      <c r="AD1338" s="130"/>
      <c r="AE1338" s="130"/>
      <c r="AF1338" s="130"/>
      <c r="AG1338" s="130"/>
      <c r="AH1338" s="130"/>
      <c r="AI1338" s="130"/>
      <c r="AJ1338" s="130"/>
      <c r="AK1338" s="130"/>
      <c r="AL1338" s="130"/>
      <c r="AM1338" s="130"/>
      <c r="AN1338" s="130"/>
      <c r="AO1338" s="130"/>
      <c r="AP1338" s="130"/>
      <c r="AQ1338" s="130"/>
      <c r="AR1338" s="130"/>
      <c r="AS1338" s="130"/>
      <c r="AT1338" s="130"/>
      <c r="AU1338" s="130"/>
      <c r="AV1338" s="130"/>
      <c r="AW1338" s="130"/>
      <c r="AX1338" s="130"/>
      <c r="AY1338" s="130"/>
    </row>
    <row r="1339" spans="1:51" s="5" customFormat="1" ht="13.6" customHeight="1" x14ac:dyDescent="0.3">
      <c r="A1339" s="130"/>
      <c r="B1339" s="130"/>
      <c r="C1339" s="130"/>
      <c r="D1339" s="130"/>
      <c r="E1339" s="130"/>
      <c r="F1339" s="130"/>
      <c r="G1339" s="130"/>
      <c r="H1339" s="130"/>
      <c r="I1339" s="130"/>
      <c r="J1339" s="130"/>
      <c r="K1339" s="130"/>
      <c r="L1339" s="130"/>
      <c r="M1339" s="130"/>
      <c r="N1339" s="130"/>
      <c r="O1339" s="130"/>
      <c r="P1339" s="130"/>
      <c r="Q1339" s="130"/>
      <c r="R1339" s="130"/>
      <c r="S1339" s="130"/>
      <c r="T1339" s="130"/>
      <c r="U1339" s="130"/>
      <c r="V1339" s="130"/>
      <c r="W1339" s="130"/>
      <c r="X1339" s="130"/>
      <c r="Y1339" s="130"/>
      <c r="Z1339" s="130"/>
      <c r="AA1339" s="130"/>
      <c r="AB1339" s="130"/>
      <c r="AC1339" s="130"/>
      <c r="AD1339" s="130"/>
      <c r="AE1339" s="130"/>
      <c r="AF1339" s="130"/>
      <c r="AG1339" s="130"/>
      <c r="AH1339" s="130"/>
      <c r="AI1339" s="130"/>
      <c r="AJ1339" s="130"/>
      <c r="AK1339" s="130"/>
      <c r="AL1339" s="130"/>
      <c r="AM1339" s="130"/>
      <c r="AN1339" s="130"/>
      <c r="AO1339" s="130"/>
      <c r="AP1339" s="130"/>
      <c r="AQ1339" s="130"/>
      <c r="AR1339" s="130"/>
      <c r="AS1339" s="130"/>
      <c r="AT1339" s="130"/>
      <c r="AU1339" s="130"/>
      <c r="AV1339" s="130"/>
      <c r="AW1339" s="130"/>
      <c r="AX1339" s="130"/>
      <c r="AY1339" s="130"/>
    </row>
    <row r="1340" spans="1:51" s="5" customFormat="1" ht="13.6" customHeight="1" x14ac:dyDescent="0.3">
      <c r="A1340" s="130"/>
      <c r="B1340" s="130"/>
      <c r="C1340" s="130"/>
      <c r="D1340" s="130"/>
      <c r="E1340" s="130"/>
      <c r="F1340" s="130"/>
      <c r="G1340" s="130"/>
      <c r="H1340" s="130"/>
      <c r="I1340" s="130"/>
      <c r="J1340" s="130"/>
      <c r="K1340" s="130"/>
      <c r="L1340" s="130"/>
      <c r="M1340" s="130"/>
      <c r="N1340" s="130"/>
      <c r="O1340" s="130"/>
      <c r="P1340" s="130"/>
      <c r="Q1340" s="130"/>
      <c r="R1340" s="130"/>
      <c r="S1340" s="130"/>
      <c r="T1340" s="130"/>
      <c r="U1340" s="130"/>
      <c r="V1340" s="130"/>
      <c r="W1340" s="130"/>
      <c r="X1340" s="130"/>
      <c r="Y1340" s="130"/>
      <c r="Z1340" s="130"/>
      <c r="AA1340" s="130"/>
      <c r="AB1340" s="130"/>
      <c r="AC1340" s="130"/>
      <c r="AD1340" s="130"/>
      <c r="AE1340" s="130"/>
      <c r="AF1340" s="130"/>
      <c r="AG1340" s="130"/>
      <c r="AH1340" s="130"/>
      <c r="AI1340" s="130"/>
      <c r="AJ1340" s="130"/>
      <c r="AK1340" s="130"/>
      <c r="AL1340" s="130"/>
      <c r="AM1340" s="130"/>
      <c r="AN1340" s="130"/>
      <c r="AO1340" s="130"/>
      <c r="AP1340" s="130"/>
      <c r="AQ1340" s="130"/>
      <c r="AR1340" s="130"/>
      <c r="AS1340" s="130"/>
      <c r="AT1340" s="130"/>
      <c r="AU1340" s="130"/>
      <c r="AV1340" s="130"/>
      <c r="AW1340" s="130"/>
      <c r="AX1340" s="130"/>
      <c r="AY1340" s="130"/>
    </row>
    <row r="1341" spans="1:51" s="5" customFormat="1" ht="13.6" customHeight="1" x14ac:dyDescent="0.3">
      <c r="A1341" s="130"/>
      <c r="B1341" s="130"/>
      <c r="C1341" s="130"/>
      <c r="D1341" s="130"/>
      <c r="E1341" s="130"/>
      <c r="F1341" s="130"/>
      <c r="G1341" s="130"/>
      <c r="H1341" s="130"/>
      <c r="I1341" s="130"/>
      <c r="J1341" s="130"/>
      <c r="K1341" s="130"/>
      <c r="L1341" s="130"/>
      <c r="M1341" s="130"/>
      <c r="N1341" s="130"/>
      <c r="O1341" s="130"/>
      <c r="P1341" s="130"/>
      <c r="Q1341" s="130"/>
      <c r="R1341" s="130"/>
      <c r="S1341" s="130"/>
      <c r="T1341" s="130"/>
      <c r="U1341" s="130"/>
      <c r="V1341" s="130"/>
      <c r="W1341" s="130"/>
      <c r="X1341" s="130"/>
      <c r="Y1341" s="130"/>
      <c r="Z1341" s="130"/>
      <c r="AA1341" s="130"/>
      <c r="AB1341" s="130"/>
      <c r="AC1341" s="130"/>
      <c r="AD1341" s="130"/>
      <c r="AE1341" s="130"/>
      <c r="AF1341" s="130"/>
      <c r="AG1341" s="130"/>
      <c r="AH1341" s="130"/>
      <c r="AI1341" s="130"/>
      <c r="AJ1341" s="130"/>
      <c r="AK1341" s="130"/>
      <c r="AL1341" s="130"/>
      <c r="AM1341" s="130"/>
      <c r="AN1341" s="130"/>
      <c r="AO1341" s="130"/>
      <c r="AP1341" s="130"/>
      <c r="AQ1341" s="130"/>
      <c r="AR1341" s="130"/>
      <c r="AS1341" s="130"/>
      <c r="AT1341" s="130"/>
      <c r="AU1341" s="130"/>
      <c r="AV1341" s="130"/>
      <c r="AW1341" s="130"/>
      <c r="AX1341" s="130"/>
      <c r="AY1341" s="130"/>
    </row>
    <row r="1342" spans="1:51" s="5" customFormat="1" ht="13.6" customHeight="1" x14ac:dyDescent="0.3">
      <c r="A1342" s="130"/>
      <c r="B1342" s="130"/>
      <c r="C1342" s="130"/>
      <c r="D1342" s="130"/>
      <c r="E1342" s="130"/>
      <c r="F1342" s="130"/>
      <c r="G1342" s="130"/>
      <c r="H1342" s="130"/>
      <c r="I1342" s="130"/>
      <c r="J1342" s="130"/>
      <c r="K1342" s="130"/>
      <c r="L1342" s="130"/>
      <c r="M1342" s="130"/>
      <c r="N1342" s="130"/>
      <c r="O1342" s="130"/>
      <c r="P1342" s="130"/>
      <c r="Q1342" s="130"/>
      <c r="R1342" s="130"/>
      <c r="S1342" s="130"/>
      <c r="T1342" s="130"/>
      <c r="U1342" s="130"/>
      <c r="V1342" s="130"/>
      <c r="W1342" s="130"/>
      <c r="X1342" s="130"/>
      <c r="Y1342" s="130"/>
      <c r="Z1342" s="130"/>
      <c r="AA1342" s="130"/>
      <c r="AB1342" s="130"/>
      <c r="AC1342" s="130"/>
      <c r="AD1342" s="130"/>
      <c r="AE1342" s="130"/>
      <c r="AF1342" s="130"/>
      <c r="AG1342" s="130"/>
      <c r="AH1342" s="130"/>
      <c r="AI1342" s="130"/>
      <c r="AJ1342" s="130"/>
      <c r="AK1342" s="130"/>
      <c r="AL1342" s="130"/>
      <c r="AM1342" s="130"/>
      <c r="AN1342" s="130"/>
      <c r="AO1342" s="130"/>
      <c r="AP1342" s="130"/>
      <c r="AQ1342" s="130"/>
      <c r="AR1342" s="130"/>
      <c r="AS1342" s="130"/>
      <c r="AT1342" s="130"/>
      <c r="AU1342" s="130"/>
      <c r="AV1342" s="130"/>
      <c r="AW1342" s="130"/>
      <c r="AX1342" s="130"/>
      <c r="AY1342" s="130"/>
    </row>
    <row r="1343" spans="1:51" s="5" customFormat="1" ht="13.6" customHeight="1" x14ac:dyDescent="0.3">
      <c r="A1343" s="130"/>
      <c r="B1343" s="130"/>
      <c r="C1343" s="130"/>
      <c r="D1343" s="130"/>
      <c r="E1343" s="130"/>
      <c r="F1343" s="130"/>
      <c r="G1343" s="130"/>
      <c r="H1343" s="130"/>
      <c r="I1343" s="130"/>
      <c r="J1343" s="130"/>
      <c r="K1343" s="130"/>
      <c r="L1343" s="130"/>
      <c r="M1343" s="130"/>
      <c r="N1343" s="130"/>
      <c r="O1343" s="130"/>
      <c r="P1343" s="130"/>
      <c r="Q1343" s="130"/>
      <c r="R1343" s="130"/>
      <c r="S1343" s="130"/>
      <c r="T1343" s="130"/>
      <c r="U1343" s="130"/>
      <c r="V1343" s="130"/>
      <c r="W1343" s="130"/>
      <c r="X1343" s="130"/>
      <c r="Y1343" s="130"/>
      <c r="Z1343" s="130"/>
      <c r="AA1343" s="130"/>
      <c r="AB1343" s="130"/>
      <c r="AC1343" s="130"/>
      <c r="AD1343" s="130"/>
      <c r="AE1343" s="130"/>
      <c r="AF1343" s="130"/>
      <c r="AG1343" s="130"/>
      <c r="AH1343" s="130"/>
      <c r="AI1343" s="130"/>
      <c r="AJ1343" s="130"/>
      <c r="AK1343" s="130"/>
      <c r="AL1343" s="130"/>
      <c r="AM1343" s="130"/>
      <c r="AN1343" s="130"/>
      <c r="AO1343" s="130"/>
      <c r="AP1343" s="130"/>
      <c r="AQ1343" s="130"/>
      <c r="AR1343" s="130"/>
      <c r="AS1343" s="130"/>
      <c r="AT1343" s="130"/>
      <c r="AU1343" s="130"/>
      <c r="AV1343" s="130"/>
      <c r="AW1343" s="130"/>
      <c r="AX1343" s="130"/>
      <c r="AY1343" s="130"/>
    </row>
    <row r="1344" spans="1:51" s="5" customFormat="1" ht="13.6" customHeight="1" x14ac:dyDescent="0.3">
      <c r="A1344" s="130"/>
      <c r="B1344" s="130"/>
      <c r="C1344" s="130"/>
      <c r="D1344" s="130"/>
      <c r="E1344" s="130"/>
      <c r="F1344" s="130"/>
      <c r="G1344" s="130"/>
      <c r="H1344" s="130"/>
      <c r="I1344" s="130"/>
      <c r="J1344" s="130"/>
      <c r="K1344" s="130"/>
      <c r="L1344" s="130"/>
      <c r="M1344" s="130"/>
      <c r="N1344" s="130"/>
      <c r="O1344" s="130"/>
      <c r="P1344" s="130"/>
      <c r="Q1344" s="130"/>
      <c r="R1344" s="130"/>
      <c r="S1344" s="130"/>
      <c r="T1344" s="130"/>
      <c r="U1344" s="130"/>
      <c r="V1344" s="130"/>
      <c r="W1344" s="130"/>
      <c r="X1344" s="130"/>
      <c r="Y1344" s="130"/>
      <c r="Z1344" s="130"/>
      <c r="AA1344" s="130"/>
      <c r="AB1344" s="130"/>
      <c r="AC1344" s="130"/>
      <c r="AD1344" s="130"/>
      <c r="AE1344" s="130"/>
      <c r="AF1344" s="130"/>
      <c r="AG1344" s="130"/>
      <c r="AH1344" s="130"/>
      <c r="AI1344" s="130"/>
      <c r="AJ1344" s="130"/>
      <c r="AK1344" s="130"/>
      <c r="AL1344" s="130"/>
      <c r="AM1344" s="130"/>
      <c r="AN1344" s="130"/>
      <c r="AO1344" s="130"/>
      <c r="AP1344" s="130"/>
      <c r="AQ1344" s="130"/>
      <c r="AR1344" s="130"/>
      <c r="AS1344" s="130"/>
      <c r="AT1344" s="130"/>
      <c r="AU1344" s="130"/>
      <c r="AV1344" s="130"/>
      <c r="AW1344" s="130"/>
      <c r="AX1344" s="130"/>
      <c r="AY1344" s="130"/>
    </row>
    <row r="1345" spans="1:51" s="5" customFormat="1" ht="13.6" customHeight="1" x14ac:dyDescent="0.3">
      <c r="A1345" s="130"/>
      <c r="B1345" s="130"/>
      <c r="C1345" s="130"/>
      <c r="D1345" s="130"/>
      <c r="E1345" s="130"/>
      <c r="F1345" s="130"/>
      <c r="G1345" s="130"/>
      <c r="H1345" s="130"/>
      <c r="I1345" s="130"/>
      <c r="J1345" s="130"/>
      <c r="K1345" s="130"/>
      <c r="L1345" s="130"/>
      <c r="M1345" s="130"/>
      <c r="N1345" s="130"/>
      <c r="O1345" s="130"/>
      <c r="P1345" s="130"/>
      <c r="Q1345" s="130"/>
      <c r="R1345" s="130"/>
      <c r="S1345" s="130"/>
      <c r="T1345" s="130"/>
      <c r="U1345" s="130"/>
      <c r="V1345" s="130"/>
      <c r="W1345" s="130"/>
      <c r="X1345" s="130"/>
      <c r="Y1345" s="130"/>
      <c r="Z1345" s="130"/>
      <c r="AA1345" s="130"/>
      <c r="AB1345" s="130"/>
      <c r="AC1345" s="130"/>
      <c r="AD1345" s="130"/>
      <c r="AE1345" s="130"/>
      <c r="AF1345" s="130"/>
      <c r="AG1345" s="130"/>
      <c r="AH1345" s="130"/>
      <c r="AI1345" s="130"/>
      <c r="AJ1345" s="130"/>
      <c r="AK1345" s="130"/>
      <c r="AL1345" s="130"/>
      <c r="AM1345" s="130"/>
      <c r="AN1345" s="130"/>
      <c r="AO1345" s="130"/>
      <c r="AP1345" s="130"/>
      <c r="AQ1345" s="130"/>
      <c r="AR1345" s="130"/>
      <c r="AS1345" s="130"/>
      <c r="AT1345" s="130"/>
      <c r="AU1345" s="130"/>
      <c r="AV1345" s="130"/>
      <c r="AW1345" s="130"/>
      <c r="AX1345" s="130"/>
      <c r="AY1345" s="130"/>
    </row>
    <row r="1346" spans="1:51" s="5" customFormat="1" ht="13.6" customHeight="1" x14ac:dyDescent="0.3">
      <c r="A1346" s="130"/>
      <c r="B1346" s="130"/>
      <c r="C1346" s="130"/>
      <c r="D1346" s="130"/>
      <c r="E1346" s="130"/>
      <c r="F1346" s="130"/>
      <c r="G1346" s="130"/>
      <c r="H1346" s="130"/>
      <c r="I1346" s="130"/>
      <c r="J1346" s="130"/>
      <c r="K1346" s="130"/>
      <c r="L1346" s="130"/>
      <c r="M1346" s="130"/>
      <c r="N1346" s="130"/>
      <c r="O1346" s="130"/>
      <c r="P1346" s="130"/>
      <c r="Q1346" s="130"/>
      <c r="R1346" s="130"/>
      <c r="S1346" s="130"/>
      <c r="T1346" s="130"/>
      <c r="U1346" s="130"/>
      <c r="V1346" s="130"/>
      <c r="W1346" s="130"/>
      <c r="X1346" s="130"/>
      <c r="Y1346" s="130"/>
      <c r="Z1346" s="130"/>
      <c r="AA1346" s="130"/>
      <c r="AB1346" s="130"/>
      <c r="AC1346" s="130"/>
      <c r="AD1346" s="130"/>
      <c r="AE1346" s="130"/>
      <c r="AF1346" s="130"/>
      <c r="AG1346" s="130"/>
      <c r="AH1346" s="130"/>
      <c r="AI1346" s="130"/>
      <c r="AJ1346" s="130"/>
      <c r="AK1346" s="130"/>
      <c r="AL1346" s="130"/>
      <c r="AM1346" s="130"/>
      <c r="AN1346" s="130"/>
      <c r="AO1346" s="130"/>
      <c r="AP1346" s="130"/>
      <c r="AQ1346" s="130"/>
      <c r="AR1346" s="130"/>
      <c r="AS1346" s="130"/>
      <c r="AT1346" s="130"/>
      <c r="AU1346" s="130"/>
      <c r="AV1346" s="130"/>
      <c r="AW1346" s="130"/>
      <c r="AX1346" s="130"/>
      <c r="AY1346" s="130"/>
    </row>
    <row r="1347" spans="1:51" s="5" customFormat="1" ht="13.6" customHeight="1" x14ac:dyDescent="0.3">
      <c r="A1347" s="130"/>
      <c r="B1347" s="130"/>
      <c r="C1347" s="130"/>
      <c r="D1347" s="130"/>
      <c r="E1347" s="130"/>
      <c r="F1347" s="130"/>
      <c r="G1347" s="130"/>
      <c r="H1347" s="130"/>
      <c r="I1347" s="130"/>
      <c r="J1347" s="130"/>
      <c r="K1347" s="130"/>
      <c r="L1347" s="130"/>
      <c r="M1347" s="130"/>
      <c r="N1347" s="130"/>
      <c r="O1347" s="130"/>
      <c r="P1347" s="130"/>
      <c r="Q1347" s="130"/>
      <c r="R1347" s="130"/>
      <c r="S1347" s="130"/>
      <c r="T1347" s="130"/>
      <c r="U1347" s="130"/>
      <c r="V1347" s="130"/>
      <c r="W1347" s="130"/>
      <c r="X1347" s="130"/>
      <c r="Y1347" s="130"/>
      <c r="Z1347" s="130"/>
      <c r="AA1347" s="130"/>
      <c r="AB1347" s="130"/>
      <c r="AC1347" s="130"/>
      <c r="AD1347" s="130"/>
      <c r="AE1347" s="130"/>
      <c r="AF1347" s="130"/>
      <c r="AG1347" s="130"/>
      <c r="AH1347" s="130"/>
      <c r="AI1347" s="130"/>
      <c r="AJ1347" s="130"/>
      <c r="AK1347" s="130"/>
      <c r="AL1347" s="130"/>
      <c r="AM1347" s="130"/>
      <c r="AN1347" s="130"/>
      <c r="AO1347" s="130"/>
      <c r="AP1347" s="130"/>
      <c r="AQ1347" s="130"/>
      <c r="AR1347" s="130"/>
      <c r="AS1347" s="130"/>
      <c r="AT1347" s="130"/>
      <c r="AU1347" s="130"/>
      <c r="AV1347" s="130"/>
      <c r="AW1347" s="130"/>
      <c r="AX1347" s="130"/>
      <c r="AY1347" s="130"/>
    </row>
    <row r="1348" spans="1:51" s="5" customFormat="1" ht="13.6" customHeight="1" x14ac:dyDescent="0.3">
      <c r="A1348" s="130"/>
      <c r="B1348" s="130"/>
      <c r="C1348" s="130"/>
      <c r="D1348" s="130"/>
      <c r="E1348" s="130"/>
      <c r="F1348" s="130"/>
      <c r="G1348" s="130"/>
      <c r="H1348" s="130"/>
      <c r="I1348" s="130"/>
      <c r="J1348" s="130"/>
      <c r="K1348" s="130"/>
      <c r="L1348" s="130"/>
      <c r="M1348" s="130"/>
      <c r="N1348" s="130"/>
      <c r="O1348" s="130"/>
      <c r="P1348" s="130"/>
      <c r="Q1348" s="130"/>
      <c r="R1348" s="130"/>
      <c r="S1348" s="130"/>
      <c r="T1348" s="130"/>
      <c r="U1348" s="130"/>
      <c r="V1348" s="130"/>
      <c r="W1348" s="130"/>
      <c r="X1348" s="130"/>
      <c r="Y1348" s="130"/>
      <c r="Z1348" s="130"/>
      <c r="AA1348" s="130"/>
      <c r="AB1348" s="130"/>
      <c r="AC1348" s="130"/>
      <c r="AD1348" s="130"/>
      <c r="AE1348" s="130"/>
      <c r="AF1348" s="130"/>
      <c r="AG1348" s="130"/>
      <c r="AH1348" s="130"/>
      <c r="AI1348" s="130"/>
      <c r="AJ1348" s="130"/>
      <c r="AK1348" s="130"/>
      <c r="AL1348" s="130"/>
      <c r="AM1348" s="130"/>
      <c r="AN1348" s="130"/>
      <c r="AO1348" s="130"/>
      <c r="AP1348" s="130"/>
      <c r="AQ1348" s="130"/>
      <c r="AR1348" s="130"/>
      <c r="AS1348" s="130"/>
      <c r="AT1348" s="130"/>
      <c r="AU1348" s="130"/>
      <c r="AV1348" s="130"/>
      <c r="AW1348" s="130"/>
      <c r="AX1348" s="130"/>
      <c r="AY1348" s="130"/>
    </row>
    <row r="1349" spans="1:51" s="5" customFormat="1" ht="13.6" customHeight="1" x14ac:dyDescent="0.3">
      <c r="A1349" s="130"/>
      <c r="B1349" s="130"/>
      <c r="C1349" s="130"/>
      <c r="D1349" s="130"/>
      <c r="E1349" s="130"/>
      <c r="F1349" s="130"/>
      <c r="G1349" s="130"/>
      <c r="H1349" s="130"/>
      <c r="I1349" s="130"/>
      <c r="J1349" s="130"/>
      <c r="K1349" s="130"/>
      <c r="L1349" s="130"/>
      <c r="M1349" s="130"/>
      <c r="N1349" s="130"/>
      <c r="O1349" s="130"/>
      <c r="P1349" s="130"/>
      <c r="Q1349" s="130"/>
      <c r="R1349" s="130"/>
      <c r="S1349" s="130"/>
      <c r="T1349" s="130"/>
      <c r="U1349" s="130"/>
      <c r="V1349" s="130"/>
      <c r="W1349" s="130"/>
      <c r="X1349" s="130"/>
      <c r="Y1349" s="130"/>
      <c r="Z1349" s="130"/>
      <c r="AA1349" s="130"/>
      <c r="AB1349" s="130"/>
      <c r="AC1349" s="130"/>
      <c r="AD1349" s="130"/>
      <c r="AE1349" s="130"/>
      <c r="AF1349" s="130"/>
      <c r="AG1349" s="130"/>
      <c r="AH1349" s="130"/>
      <c r="AI1349" s="130"/>
      <c r="AJ1349" s="130"/>
      <c r="AK1349" s="130"/>
      <c r="AL1349" s="130"/>
      <c r="AM1349" s="130"/>
      <c r="AN1349" s="130"/>
      <c r="AO1349" s="130"/>
      <c r="AP1349" s="130"/>
      <c r="AQ1349" s="130"/>
      <c r="AR1349" s="130"/>
      <c r="AS1349" s="130"/>
      <c r="AT1349" s="130"/>
      <c r="AU1349" s="130"/>
      <c r="AV1349" s="130"/>
      <c r="AW1349" s="130"/>
      <c r="AX1349" s="130"/>
      <c r="AY1349" s="130"/>
    </row>
    <row r="1350" spans="1:51" s="5" customFormat="1" ht="13.6" customHeight="1" x14ac:dyDescent="0.3">
      <c r="A1350" s="130"/>
      <c r="B1350" s="130"/>
      <c r="C1350" s="130"/>
      <c r="D1350" s="130"/>
      <c r="E1350" s="130"/>
      <c r="F1350" s="130"/>
      <c r="G1350" s="130"/>
      <c r="H1350" s="130"/>
      <c r="I1350" s="130"/>
      <c r="J1350" s="130"/>
      <c r="K1350" s="130"/>
      <c r="L1350" s="130"/>
      <c r="M1350" s="130"/>
      <c r="N1350" s="130"/>
      <c r="O1350" s="130"/>
      <c r="P1350" s="130"/>
      <c r="Q1350" s="130"/>
      <c r="R1350" s="130"/>
      <c r="S1350" s="130"/>
      <c r="T1350" s="130"/>
      <c r="U1350" s="130"/>
      <c r="V1350" s="130"/>
      <c r="W1350" s="130"/>
      <c r="X1350" s="130"/>
      <c r="Y1350" s="130"/>
      <c r="Z1350" s="130"/>
      <c r="AA1350" s="130"/>
      <c r="AB1350" s="130"/>
      <c r="AC1350" s="130"/>
      <c r="AD1350" s="130"/>
      <c r="AE1350" s="130"/>
      <c r="AF1350" s="130"/>
      <c r="AG1350" s="130"/>
      <c r="AH1350" s="130"/>
      <c r="AI1350" s="130"/>
      <c r="AJ1350" s="130"/>
      <c r="AK1350" s="130"/>
      <c r="AL1350" s="130"/>
      <c r="AM1350" s="130"/>
      <c r="AN1350" s="130"/>
      <c r="AO1350" s="130"/>
      <c r="AP1350" s="130"/>
      <c r="AQ1350" s="130"/>
      <c r="AR1350" s="130"/>
      <c r="AS1350" s="130"/>
      <c r="AT1350" s="130"/>
      <c r="AU1350" s="130"/>
      <c r="AV1350" s="130"/>
      <c r="AW1350" s="130"/>
      <c r="AX1350" s="130"/>
      <c r="AY1350" s="130"/>
    </row>
    <row r="1351" spans="1:51" s="5" customFormat="1" ht="13.6" customHeight="1" x14ac:dyDescent="0.3">
      <c r="A1351" s="130"/>
      <c r="B1351" s="130"/>
      <c r="C1351" s="130"/>
      <c r="D1351" s="130"/>
      <c r="E1351" s="130"/>
      <c r="F1351" s="130"/>
      <c r="G1351" s="130"/>
      <c r="H1351" s="130"/>
      <c r="I1351" s="130"/>
      <c r="J1351" s="130"/>
      <c r="K1351" s="130"/>
      <c r="L1351" s="130"/>
      <c r="M1351" s="130"/>
      <c r="N1351" s="130"/>
      <c r="O1351" s="130"/>
      <c r="P1351" s="130"/>
      <c r="Q1351" s="130"/>
      <c r="R1351" s="130"/>
      <c r="S1351" s="130"/>
      <c r="T1351" s="130"/>
      <c r="U1351" s="130"/>
      <c r="V1351" s="130"/>
      <c r="W1351" s="130"/>
      <c r="X1351" s="130"/>
      <c r="Y1351" s="130"/>
      <c r="Z1351" s="130"/>
      <c r="AA1351" s="130"/>
      <c r="AB1351" s="130"/>
      <c r="AC1351" s="130"/>
      <c r="AD1351" s="130"/>
      <c r="AE1351" s="130"/>
      <c r="AF1351" s="130"/>
      <c r="AG1351" s="130"/>
      <c r="AH1351" s="130"/>
      <c r="AI1351" s="130"/>
      <c r="AJ1351" s="130"/>
      <c r="AK1351" s="130"/>
      <c r="AL1351" s="130"/>
      <c r="AM1351" s="130"/>
      <c r="AN1351" s="130"/>
      <c r="AO1351" s="130"/>
      <c r="AP1351" s="130"/>
      <c r="AQ1351" s="130"/>
      <c r="AR1351" s="130"/>
      <c r="AS1351" s="130"/>
      <c r="AT1351" s="130"/>
      <c r="AU1351" s="130"/>
      <c r="AV1351" s="130"/>
      <c r="AW1351" s="130"/>
      <c r="AX1351" s="130"/>
      <c r="AY1351" s="130"/>
    </row>
    <row r="1352" spans="1:51" s="5" customFormat="1" ht="13.6" customHeight="1" x14ac:dyDescent="0.3">
      <c r="A1352" s="130"/>
      <c r="B1352" s="130"/>
      <c r="C1352" s="130"/>
      <c r="D1352" s="130"/>
      <c r="E1352" s="130"/>
      <c r="F1352" s="130"/>
      <c r="G1352" s="130"/>
      <c r="H1352" s="130"/>
      <c r="I1352" s="130"/>
      <c r="J1352" s="130"/>
      <c r="K1352" s="130"/>
      <c r="L1352" s="130"/>
      <c r="M1352" s="130"/>
      <c r="N1352" s="130"/>
      <c r="O1352" s="130"/>
      <c r="P1352" s="130"/>
      <c r="Q1352" s="130"/>
      <c r="R1352" s="130"/>
      <c r="S1352" s="130"/>
      <c r="T1352" s="130"/>
      <c r="U1352" s="130"/>
      <c r="V1352" s="130"/>
      <c r="W1352" s="130"/>
      <c r="X1352" s="130"/>
      <c r="Y1352" s="130"/>
      <c r="Z1352" s="130"/>
      <c r="AA1352" s="130"/>
      <c r="AB1352" s="130"/>
      <c r="AC1352" s="130"/>
      <c r="AD1352" s="130"/>
      <c r="AE1352" s="130"/>
      <c r="AF1352" s="130"/>
      <c r="AG1352" s="130"/>
      <c r="AH1352" s="130"/>
      <c r="AI1352" s="130"/>
      <c r="AJ1352" s="130"/>
      <c r="AK1352" s="130"/>
      <c r="AL1352" s="130"/>
      <c r="AM1352" s="130"/>
      <c r="AN1352" s="130"/>
      <c r="AO1352" s="130"/>
      <c r="AP1352" s="130"/>
      <c r="AQ1352" s="130"/>
      <c r="AR1352" s="130"/>
      <c r="AS1352" s="130"/>
      <c r="AT1352" s="130"/>
      <c r="AU1352" s="130"/>
      <c r="AV1352" s="130"/>
      <c r="AW1352" s="130"/>
      <c r="AX1352" s="130"/>
      <c r="AY1352" s="130"/>
    </row>
    <row r="1353" spans="1:51" s="5" customFormat="1" ht="13.6" customHeight="1" x14ac:dyDescent="0.3">
      <c r="A1353" s="130"/>
      <c r="B1353" s="130"/>
      <c r="C1353" s="130"/>
      <c r="D1353" s="130"/>
      <c r="E1353" s="130"/>
      <c r="F1353" s="130"/>
      <c r="G1353" s="130"/>
      <c r="H1353" s="130"/>
      <c r="I1353" s="130"/>
      <c r="J1353" s="130"/>
      <c r="K1353" s="130"/>
      <c r="L1353" s="130"/>
      <c r="M1353" s="130"/>
      <c r="N1353" s="130"/>
      <c r="O1353" s="130"/>
      <c r="P1353" s="130"/>
      <c r="Q1353" s="130"/>
      <c r="R1353" s="130"/>
      <c r="S1353" s="130"/>
      <c r="T1353" s="130"/>
      <c r="U1353" s="130"/>
      <c r="V1353" s="130"/>
      <c r="W1353" s="130"/>
      <c r="X1353" s="130"/>
      <c r="Y1353" s="130"/>
      <c r="Z1353" s="130"/>
      <c r="AA1353" s="130"/>
      <c r="AB1353" s="130"/>
      <c r="AC1353" s="130"/>
      <c r="AD1353" s="130"/>
      <c r="AE1353" s="130"/>
      <c r="AF1353" s="130"/>
      <c r="AG1353" s="130"/>
      <c r="AH1353" s="130"/>
      <c r="AI1353" s="130"/>
      <c r="AJ1353" s="130"/>
      <c r="AK1353" s="130"/>
      <c r="AL1353" s="130"/>
      <c r="AM1353" s="130"/>
      <c r="AN1353" s="130"/>
      <c r="AO1353" s="130"/>
      <c r="AP1353" s="130"/>
      <c r="AQ1353" s="130"/>
      <c r="AR1353" s="130"/>
      <c r="AS1353" s="130"/>
      <c r="AT1353" s="130"/>
      <c r="AU1353" s="130"/>
      <c r="AV1353" s="130"/>
      <c r="AW1353" s="130"/>
      <c r="AX1353" s="130"/>
      <c r="AY1353" s="130"/>
    </row>
    <row r="1354" spans="1:51" s="5" customFormat="1" ht="13.6" customHeight="1" x14ac:dyDescent="0.3">
      <c r="A1354" s="130"/>
      <c r="B1354" s="130"/>
      <c r="C1354" s="130"/>
      <c r="D1354" s="130"/>
      <c r="E1354" s="130"/>
      <c r="F1354" s="130"/>
      <c r="G1354" s="130"/>
      <c r="H1354" s="130"/>
      <c r="I1354" s="130"/>
      <c r="J1354" s="130"/>
      <c r="K1354" s="130"/>
      <c r="L1354" s="130"/>
      <c r="M1354" s="130"/>
      <c r="N1354" s="130"/>
      <c r="O1354" s="130"/>
      <c r="P1354" s="130"/>
      <c r="Q1354" s="130"/>
      <c r="R1354" s="130"/>
      <c r="S1354" s="130"/>
      <c r="T1354" s="130"/>
      <c r="U1354" s="130"/>
      <c r="V1354" s="130"/>
      <c r="W1354" s="130"/>
      <c r="X1354" s="130"/>
      <c r="Y1354" s="130"/>
      <c r="Z1354" s="130"/>
      <c r="AA1354" s="130"/>
      <c r="AB1354" s="130"/>
      <c r="AC1354" s="130"/>
      <c r="AD1354" s="130"/>
      <c r="AE1354" s="130"/>
      <c r="AF1354" s="130"/>
      <c r="AG1354" s="130"/>
      <c r="AH1354" s="130"/>
      <c r="AI1354" s="130"/>
      <c r="AJ1354" s="130"/>
      <c r="AK1354" s="130"/>
      <c r="AL1354" s="130"/>
      <c r="AM1354" s="130"/>
      <c r="AN1354" s="130"/>
      <c r="AO1354" s="130"/>
      <c r="AP1354" s="130"/>
      <c r="AQ1354" s="130"/>
      <c r="AR1354" s="130"/>
      <c r="AS1354" s="130"/>
      <c r="AT1354" s="130"/>
      <c r="AU1354" s="130"/>
      <c r="AV1354" s="130"/>
      <c r="AW1354" s="130"/>
      <c r="AX1354" s="130"/>
      <c r="AY1354" s="130"/>
    </row>
    <row r="1355" spans="1:51" s="5" customFormat="1" ht="13.6" customHeight="1" x14ac:dyDescent="0.3">
      <c r="A1355" s="130"/>
      <c r="B1355" s="130"/>
      <c r="C1355" s="130"/>
      <c r="D1355" s="130"/>
      <c r="E1355" s="130"/>
      <c r="F1355" s="130"/>
      <c r="G1355" s="130"/>
      <c r="H1355" s="130"/>
      <c r="I1355" s="130"/>
      <c r="J1355" s="130"/>
      <c r="K1355" s="130"/>
      <c r="L1355" s="130"/>
      <c r="M1355" s="130"/>
      <c r="N1355" s="130"/>
      <c r="O1355" s="130"/>
      <c r="P1355" s="130"/>
      <c r="Q1355" s="130"/>
      <c r="R1355" s="130"/>
      <c r="S1355" s="130"/>
      <c r="T1355" s="130"/>
      <c r="U1355" s="130"/>
      <c r="V1355" s="130"/>
      <c r="W1355" s="130"/>
      <c r="X1355" s="130"/>
      <c r="Y1355" s="130"/>
      <c r="Z1355" s="130"/>
      <c r="AA1355" s="130"/>
      <c r="AB1355" s="130"/>
      <c r="AC1355" s="130"/>
      <c r="AD1355" s="130"/>
      <c r="AE1355" s="130"/>
      <c r="AF1355" s="130"/>
      <c r="AG1355" s="130"/>
      <c r="AH1355" s="130"/>
      <c r="AI1355" s="130"/>
      <c r="AJ1355" s="130"/>
      <c r="AK1355" s="130"/>
      <c r="AL1355" s="130"/>
      <c r="AM1355" s="130"/>
      <c r="AN1355" s="130"/>
      <c r="AO1355" s="130"/>
      <c r="AP1355" s="130"/>
      <c r="AQ1355" s="130"/>
      <c r="AR1355" s="130"/>
      <c r="AS1355" s="130"/>
      <c r="AT1355" s="130"/>
      <c r="AU1355" s="130"/>
      <c r="AV1355" s="130"/>
      <c r="AW1355" s="130"/>
      <c r="AX1355" s="130"/>
      <c r="AY1355" s="130"/>
    </row>
    <row r="1356" spans="1:51" s="5" customFormat="1" ht="13.6" customHeight="1" x14ac:dyDescent="0.3">
      <c r="A1356" s="130"/>
      <c r="B1356" s="130"/>
      <c r="C1356" s="130"/>
      <c r="D1356" s="130"/>
      <c r="E1356" s="130"/>
      <c r="F1356" s="130"/>
      <c r="G1356" s="130"/>
      <c r="H1356" s="130"/>
      <c r="I1356" s="130"/>
      <c r="J1356" s="130"/>
      <c r="K1356" s="130"/>
      <c r="L1356" s="130"/>
      <c r="M1356" s="130"/>
      <c r="N1356" s="130"/>
      <c r="O1356" s="130"/>
      <c r="P1356" s="130"/>
      <c r="Q1356" s="130"/>
      <c r="R1356" s="130"/>
      <c r="S1356" s="130"/>
      <c r="T1356" s="130"/>
      <c r="U1356" s="130"/>
      <c r="V1356" s="130"/>
      <c r="W1356" s="130"/>
      <c r="X1356" s="130"/>
      <c r="Y1356" s="130"/>
      <c r="Z1356" s="130"/>
      <c r="AA1356" s="130"/>
      <c r="AB1356" s="130"/>
      <c r="AC1356" s="130"/>
      <c r="AD1356" s="130"/>
      <c r="AE1356" s="130"/>
      <c r="AF1356" s="130"/>
      <c r="AG1356" s="130"/>
      <c r="AH1356" s="130"/>
      <c r="AI1356" s="130"/>
      <c r="AJ1356" s="130"/>
      <c r="AK1356" s="130"/>
      <c r="AL1356" s="130"/>
      <c r="AM1356" s="130"/>
      <c r="AN1356" s="130"/>
      <c r="AO1356" s="130"/>
      <c r="AP1356" s="130"/>
      <c r="AQ1356" s="130"/>
      <c r="AR1356" s="130"/>
      <c r="AS1356" s="130"/>
      <c r="AT1356" s="130"/>
      <c r="AU1356" s="130"/>
      <c r="AV1356" s="130"/>
      <c r="AW1356" s="130"/>
      <c r="AX1356" s="130"/>
      <c r="AY1356" s="130"/>
    </row>
    <row r="1357" spans="1:51" s="5" customFormat="1" ht="13.6" customHeight="1" x14ac:dyDescent="0.3">
      <c r="A1357" s="130"/>
      <c r="B1357" s="130"/>
      <c r="C1357" s="130"/>
      <c r="D1357" s="130"/>
      <c r="E1357" s="130"/>
      <c r="F1357" s="130"/>
      <c r="G1357" s="130"/>
      <c r="H1357" s="130"/>
      <c r="I1357" s="130"/>
      <c r="J1357" s="130"/>
      <c r="K1357" s="130"/>
      <c r="L1357" s="130"/>
      <c r="M1357" s="130"/>
      <c r="N1357" s="130"/>
      <c r="O1357" s="130"/>
      <c r="P1357" s="130"/>
      <c r="Q1357" s="130"/>
      <c r="R1357" s="130"/>
      <c r="S1357" s="130"/>
      <c r="T1357" s="130"/>
      <c r="U1357" s="130"/>
      <c r="V1357" s="130"/>
      <c r="W1357" s="130"/>
      <c r="X1357" s="130"/>
      <c r="Y1357" s="130"/>
      <c r="Z1357" s="130"/>
      <c r="AA1357" s="130"/>
      <c r="AB1357" s="130"/>
      <c r="AC1357" s="130"/>
      <c r="AD1357" s="130"/>
      <c r="AE1357" s="130"/>
      <c r="AF1357" s="130"/>
      <c r="AG1357" s="130"/>
      <c r="AH1357" s="130"/>
      <c r="AI1357" s="130"/>
      <c r="AJ1357" s="130"/>
      <c r="AK1357" s="130"/>
      <c r="AL1357" s="130"/>
      <c r="AM1357" s="130"/>
      <c r="AN1357" s="130"/>
      <c r="AO1357" s="130"/>
      <c r="AP1357" s="130"/>
      <c r="AQ1357" s="130"/>
      <c r="AR1357" s="130"/>
      <c r="AS1357" s="130"/>
      <c r="AT1357" s="130"/>
      <c r="AU1357" s="130"/>
      <c r="AV1357" s="130"/>
      <c r="AW1357" s="130"/>
      <c r="AX1357" s="130"/>
      <c r="AY1357" s="130"/>
    </row>
    <row r="1358" spans="1:51" s="5" customFormat="1" ht="13.6" customHeight="1" x14ac:dyDescent="0.3">
      <c r="A1358" s="130"/>
      <c r="B1358" s="130"/>
      <c r="C1358" s="130"/>
      <c r="D1358" s="130"/>
      <c r="E1358" s="130"/>
      <c r="F1358" s="130"/>
      <c r="G1358" s="130"/>
      <c r="H1358" s="130"/>
      <c r="I1358" s="130"/>
      <c r="J1358" s="130"/>
      <c r="K1358" s="130"/>
      <c r="L1358" s="130"/>
      <c r="M1358" s="130"/>
      <c r="N1358" s="130"/>
      <c r="O1358" s="130"/>
      <c r="P1358" s="130"/>
      <c r="Q1358" s="130"/>
      <c r="R1358" s="130"/>
      <c r="S1358" s="130"/>
      <c r="T1358" s="130"/>
      <c r="U1358" s="130"/>
      <c r="V1358" s="130"/>
      <c r="W1358" s="130"/>
      <c r="X1358" s="130"/>
      <c r="Y1358" s="130"/>
      <c r="Z1358" s="130"/>
      <c r="AA1358" s="130"/>
      <c r="AB1358" s="130"/>
      <c r="AC1358" s="130"/>
      <c r="AD1358" s="130"/>
      <c r="AE1358" s="130"/>
      <c r="AF1358" s="130"/>
      <c r="AG1358" s="130"/>
      <c r="AH1358" s="130"/>
      <c r="AI1358" s="130"/>
      <c r="AJ1358" s="130"/>
      <c r="AK1358" s="130"/>
      <c r="AL1358" s="130"/>
      <c r="AM1358" s="130"/>
      <c r="AN1358" s="130"/>
      <c r="AO1358" s="130"/>
      <c r="AP1358" s="130"/>
      <c r="AQ1358" s="130"/>
      <c r="AR1358" s="130"/>
      <c r="AS1358" s="130"/>
      <c r="AT1358" s="130"/>
      <c r="AU1358" s="130"/>
      <c r="AV1358" s="130"/>
      <c r="AW1358" s="130"/>
      <c r="AX1358" s="130"/>
      <c r="AY1358" s="130"/>
    </row>
    <row r="1359" spans="1:51" s="5" customFormat="1" ht="13.6" customHeight="1" x14ac:dyDescent="0.3">
      <c r="A1359" s="130"/>
      <c r="B1359" s="130"/>
      <c r="C1359" s="130"/>
      <c r="D1359" s="130"/>
      <c r="E1359" s="130"/>
      <c r="F1359" s="130"/>
      <c r="G1359" s="130"/>
      <c r="H1359" s="130"/>
      <c r="I1359" s="130"/>
      <c r="J1359" s="130"/>
      <c r="K1359" s="130"/>
      <c r="L1359" s="130"/>
      <c r="M1359" s="130"/>
      <c r="N1359" s="130"/>
      <c r="O1359" s="130"/>
      <c r="P1359" s="130"/>
      <c r="Q1359" s="130"/>
      <c r="R1359" s="130"/>
      <c r="S1359" s="130"/>
      <c r="T1359" s="130"/>
      <c r="U1359" s="130"/>
      <c r="V1359" s="130"/>
      <c r="W1359" s="130"/>
      <c r="X1359" s="130"/>
      <c r="Y1359" s="130"/>
      <c r="Z1359" s="130"/>
      <c r="AA1359" s="130"/>
      <c r="AB1359" s="130"/>
      <c r="AC1359" s="130"/>
      <c r="AD1359" s="130"/>
      <c r="AE1359" s="130"/>
      <c r="AF1359" s="130"/>
      <c r="AG1359" s="130"/>
      <c r="AH1359" s="130"/>
      <c r="AI1359" s="130"/>
      <c r="AJ1359" s="130"/>
      <c r="AK1359" s="130"/>
      <c r="AL1359" s="130"/>
      <c r="AM1359" s="130"/>
      <c r="AN1359" s="130"/>
      <c r="AO1359" s="130"/>
      <c r="AP1359" s="130"/>
      <c r="AQ1359" s="130"/>
      <c r="AR1359" s="130"/>
      <c r="AS1359" s="130"/>
      <c r="AT1359" s="130"/>
      <c r="AU1359" s="130"/>
      <c r="AV1359" s="130"/>
      <c r="AW1359" s="130"/>
      <c r="AX1359" s="130"/>
      <c r="AY1359" s="130"/>
    </row>
    <row r="1360" spans="1:51" s="5" customFormat="1" ht="13.6" customHeight="1" x14ac:dyDescent="0.3">
      <c r="A1360" s="130"/>
      <c r="B1360" s="130"/>
      <c r="C1360" s="130"/>
      <c r="D1360" s="130"/>
      <c r="E1360" s="130"/>
      <c r="F1360" s="130"/>
      <c r="G1360" s="130"/>
      <c r="H1360" s="130"/>
      <c r="I1360" s="130"/>
      <c r="J1360" s="130"/>
      <c r="K1360" s="130"/>
      <c r="L1360" s="130"/>
      <c r="M1360" s="130"/>
      <c r="N1360" s="130"/>
      <c r="O1360" s="130"/>
      <c r="P1360" s="130"/>
      <c r="Q1360" s="130"/>
      <c r="R1360" s="130"/>
      <c r="S1360" s="130"/>
      <c r="T1360" s="130"/>
      <c r="U1360" s="130"/>
      <c r="V1360" s="130"/>
      <c r="W1360" s="130"/>
      <c r="X1360" s="130"/>
      <c r="Y1360" s="130"/>
      <c r="Z1360" s="130"/>
      <c r="AA1360" s="130"/>
      <c r="AB1360" s="130"/>
      <c r="AC1360" s="130"/>
      <c r="AD1360" s="130"/>
      <c r="AE1360" s="130"/>
      <c r="AF1360" s="130"/>
      <c r="AG1360" s="130"/>
      <c r="AH1360" s="130"/>
      <c r="AI1360" s="130"/>
      <c r="AJ1360" s="130"/>
      <c r="AK1360" s="130"/>
      <c r="AL1360" s="130"/>
      <c r="AM1360" s="130"/>
      <c r="AN1360" s="130"/>
      <c r="AO1360" s="130"/>
      <c r="AP1360" s="130"/>
      <c r="AQ1360" s="130"/>
      <c r="AR1360" s="130"/>
      <c r="AS1360" s="130"/>
      <c r="AT1360" s="130"/>
      <c r="AU1360" s="130"/>
      <c r="AV1360" s="130"/>
      <c r="AW1360" s="130"/>
      <c r="AX1360" s="130"/>
      <c r="AY1360" s="130"/>
    </row>
    <row r="1361" spans="1:51" s="5" customFormat="1" ht="13.6" customHeight="1" x14ac:dyDescent="0.3">
      <c r="A1361" s="130"/>
      <c r="B1361" s="130"/>
      <c r="C1361" s="130"/>
      <c r="D1361" s="130"/>
      <c r="E1361" s="130"/>
      <c r="F1361" s="130"/>
      <c r="G1361" s="130"/>
      <c r="H1361" s="130"/>
      <c r="I1361" s="130"/>
      <c r="J1361" s="130"/>
      <c r="K1361" s="130"/>
      <c r="L1361" s="130"/>
      <c r="M1361" s="130"/>
      <c r="N1361" s="130"/>
      <c r="O1361" s="130"/>
      <c r="P1361" s="130"/>
      <c r="Q1361" s="130"/>
      <c r="R1361" s="130"/>
      <c r="S1361" s="130"/>
      <c r="T1361" s="130"/>
      <c r="U1361" s="130"/>
      <c r="V1361" s="130"/>
      <c r="W1361" s="130"/>
      <c r="X1361" s="130"/>
      <c r="Y1361" s="130"/>
      <c r="Z1361" s="130"/>
      <c r="AA1361" s="130"/>
      <c r="AB1361" s="130"/>
      <c r="AC1361" s="130"/>
      <c r="AD1361" s="130"/>
      <c r="AE1361" s="130"/>
      <c r="AF1361" s="130"/>
      <c r="AG1361" s="130"/>
      <c r="AH1361" s="130"/>
      <c r="AI1361" s="130"/>
      <c r="AJ1361" s="130"/>
      <c r="AK1361" s="130"/>
      <c r="AL1361" s="130"/>
      <c r="AM1361" s="130"/>
      <c r="AN1361" s="130"/>
      <c r="AO1361" s="130"/>
      <c r="AP1361" s="130"/>
      <c r="AQ1361" s="130"/>
      <c r="AR1361" s="130"/>
      <c r="AS1361" s="130"/>
      <c r="AT1361" s="130"/>
      <c r="AU1361" s="130"/>
      <c r="AV1361" s="130"/>
      <c r="AW1361" s="130"/>
      <c r="AX1361" s="130"/>
      <c r="AY1361" s="130"/>
    </row>
    <row r="1362" spans="1:51" s="5" customFormat="1" ht="13.6" customHeight="1" x14ac:dyDescent="0.3">
      <c r="A1362" s="130"/>
      <c r="B1362" s="130"/>
      <c r="C1362" s="130"/>
      <c r="D1362" s="130"/>
      <c r="E1362" s="130"/>
      <c r="F1362" s="130"/>
      <c r="G1362" s="130"/>
      <c r="H1362" s="130"/>
      <c r="I1362" s="130"/>
      <c r="J1362" s="130"/>
      <c r="K1362" s="130"/>
      <c r="L1362" s="130"/>
      <c r="M1362" s="130"/>
      <c r="N1362" s="130"/>
      <c r="O1362" s="130"/>
      <c r="P1362" s="130"/>
      <c r="Q1362" s="130"/>
      <c r="R1362" s="130"/>
      <c r="S1362" s="130"/>
      <c r="T1362" s="130"/>
      <c r="U1362" s="130"/>
      <c r="V1362" s="130"/>
      <c r="W1362" s="130"/>
      <c r="X1362" s="130"/>
      <c r="Y1362" s="130"/>
      <c r="Z1362" s="130"/>
      <c r="AA1362" s="130"/>
      <c r="AB1362" s="130"/>
      <c r="AC1362" s="130"/>
      <c r="AD1362" s="130"/>
      <c r="AE1362" s="130"/>
      <c r="AF1362" s="130"/>
      <c r="AG1362" s="130"/>
      <c r="AH1362" s="130"/>
      <c r="AI1362" s="130"/>
      <c r="AJ1362" s="130"/>
      <c r="AK1362" s="130"/>
      <c r="AL1362" s="130"/>
      <c r="AM1362" s="130"/>
      <c r="AN1362" s="130"/>
      <c r="AO1362" s="130"/>
      <c r="AP1362" s="130"/>
      <c r="AQ1362" s="130"/>
      <c r="AR1362" s="130"/>
      <c r="AS1362" s="130"/>
      <c r="AT1362" s="130"/>
      <c r="AU1362" s="130"/>
      <c r="AV1362" s="130"/>
      <c r="AW1362" s="130"/>
      <c r="AX1362" s="130"/>
      <c r="AY1362" s="130"/>
    </row>
    <row r="1363" spans="1:51" s="5" customFormat="1" ht="13.6" customHeight="1" x14ac:dyDescent="0.3">
      <c r="A1363" s="130"/>
      <c r="B1363" s="130"/>
      <c r="C1363" s="130"/>
      <c r="D1363" s="130"/>
      <c r="E1363" s="130"/>
      <c r="F1363" s="130"/>
      <c r="G1363" s="130"/>
      <c r="H1363" s="130"/>
      <c r="I1363" s="130"/>
      <c r="J1363" s="130"/>
      <c r="K1363" s="130"/>
      <c r="L1363" s="130"/>
      <c r="M1363" s="130"/>
      <c r="N1363" s="130"/>
      <c r="O1363" s="130"/>
      <c r="P1363" s="130"/>
      <c r="Q1363" s="130"/>
      <c r="R1363" s="130"/>
      <c r="S1363" s="130"/>
      <c r="T1363" s="130"/>
      <c r="U1363" s="130"/>
      <c r="V1363" s="130"/>
      <c r="W1363" s="130"/>
      <c r="X1363" s="130"/>
      <c r="Y1363" s="130"/>
      <c r="Z1363" s="130"/>
      <c r="AA1363" s="130"/>
      <c r="AB1363" s="130"/>
      <c r="AC1363" s="130"/>
      <c r="AD1363" s="130"/>
      <c r="AE1363" s="130"/>
      <c r="AF1363" s="130"/>
      <c r="AG1363" s="130"/>
      <c r="AH1363" s="130"/>
      <c r="AI1363" s="130"/>
      <c r="AJ1363" s="130"/>
      <c r="AK1363" s="130"/>
      <c r="AL1363" s="130"/>
      <c r="AM1363" s="130"/>
      <c r="AN1363" s="130"/>
      <c r="AO1363" s="130"/>
      <c r="AP1363" s="130"/>
      <c r="AQ1363" s="130"/>
      <c r="AR1363" s="130"/>
      <c r="AS1363" s="130"/>
      <c r="AT1363" s="130"/>
      <c r="AU1363" s="130"/>
      <c r="AV1363" s="130"/>
      <c r="AW1363" s="130"/>
      <c r="AX1363" s="130"/>
      <c r="AY1363" s="130"/>
    </row>
    <row r="1364" spans="1:51" s="5" customFormat="1" ht="13.6" customHeight="1" x14ac:dyDescent="0.3">
      <c r="A1364" s="130"/>
      <c r="B1364" s="130"/>
      <c r="C1364" s="130"/>
      <c r="D1364" s="130"/>
      <c r="E1364" s="130"/>
      <c r="F1364" s="130"/>
      <c r="G1364" s="130"/>
      <c r="H1364" s="130"/>
      <c r="I1364" s="130"/>
      <c r="J1364" s="130"/>
      <c r="K1364" s="130"/>
      <c r="L1364" s="130"/>
      <c r="M1364" s="130"/>
      <c r="N1364" s="130"/>
      <c r="O1364" s="130"/>
      <c r="P1364" s="130"/>
      <c r="Q1364" s="130"/>
      <c r="R1364" s="130"/>
      <c r="S1364" s="130"/>
      <c r="T1364" s="130"/>
      <c r="U1364" s="130"/>
      <c r="V1364" s="130"/>
      <c r="W1364" s="130"/>
      <c r="X1364" s="130"/>
      <c r="Y1364" s="130"/>
      <c r="Z1364" s="130"/>
      <c r="AA1364" s="130"/>
      <c r="AB1364" s="130"/>
      <c r="AC1364" s="130"/>
      <c r="AD1364" s="130"/>
      <c r="AE1364" s="130"/>
      <c r="AF1364" s="130"/>
      <c r="AG1364" s="130"/>
      <c r="AH1364" s="130"/>
      <c r="AI1364" s="130"/>
      <c r="AJ1364" s="130"/>
      <c r="AK1364" s="130"/>
      <c r="AL1364" s="130"/>
      <c r="AM1364" s="130"/>
      <c r="AN1364" s="130"/>
      <c r="AO1364" s="130"/>
      <c r="AP1364" s="130"/>
      <c r="AQ1364" s="130"/>
      <c r="AR1364" s="130"/>
      <c r="AS1364" s="130"/>
      <c r="AT1364" s="130"/>
      <c r="AU1364" s="130"/>
      <c r="AV1364" s="130"/>
      <c r="AW1364" s="130"/>
      <c r="AX1364" s="130"/>
      <c r="AY1364" s="130"/>
    </row>
    <row r="1365" spans="1:51" s="5" customFormat="1" ht="13.6" customHeight="1" x14ac:dyDescent="0.3">
      <c r="A1365" s="130"/>
      <c r="B1365" s="130"/>
      <c r="C1365" s="130"/>
      <c r="D1365" s="130"/>
      <c r="E1365" s="130"/>
      <c r="F1365" s="130"/>
      <c r="G1365" s="130"/>
      <c r="H1365" s="130"/>
      <c r="I1365" s="130"/>
      <c r="J1365" s="130"/>
      <c r="K1365" s="130"/>
      <c r="L1365" s="130"/>
      <c r="M1365" s="130"/>
      <c r="N1365" s="130"/>
      <c r="O1365" s="130"/>
      <c r="P1365" s="130"/>
      <c r="Q1365" s="130"/>
      <c r="R1365" s="130"/>
      <c r="S1365" s="130"/>
      <c r="T1365" s="130"/>
      <c r="U1365" s="130"/>
      <c r="V1365" s="130"/>
      <c r="W1365" s="130"/>
      <c r="X1365" s="130"/>
      <c r="Y1365" s="130"/>
      <c r="Z1365" s="130"/>
      <c r="AA1365" s="130"/>
      <c r="AB1365" s="130"/>
      <c r="AC1365" s="130"/>
      <c r="AD1365" s="130"/>
      <c r="AE1365" s="130"/>
      <c r="AF1365" s="130"/>
      <c r="AG1365" s="130"/>
      <c r="AH1365" s="130"/>
      <c r="AI1365" s="130"/>
      <c r="AJ1365" s="130"/>
      <c r="AK1365" s="130"/>
      <c r="AL1365" s="130"/>
      <c r="AM1365" s="130"/>
      <c r="AN1365" s="130"/>
      <c r="AO1365" s="130"/>
      <c r="AP1365" s="130"/>
      <c r="AQ1365" s="130"/>
      <c r="AR1365" s="130"/>
      <c r="AS1365" s="130"/>
      <c r="AT1365" s="130"/>
      <c r="AU1365" s="130"/>
      <c r="AV1365" s="130"/>
      <c r="AW1365" s="130"/>
      <c r="AX1365" s="130"/>
      <c r="AY1365" s="130"/>
    </row>
    <row r="1366" spans="1:51" s="5" customFormat="1" ht="13.6" customHeight="1" x14ac:dyDescent="0.3">
      <c r="A1366" s="130"/>
      <c r="B1366" s="130"/>
      <c r="C1366" s="130"/>
      <c r="D1366" s="130"/>
      <c r="E1366" s="130"/>
      <c r="F1366" s="130"/>
      <c r="G1366" s="130"/>
      <c r="H1366" s="130"/>
      <c r="I1366" s="130"/>
      <c r="J1366" s="130"/>
      <c r="K1366" s="130"/>
      <c r="L1366" s="130"/>
      <c r="M1366" s="130"/>
      <c r="N1366" s="130"/>
      <c r="O1366" s="130"/>
      <c r="P1366" s="130"/>
      <c r="Q1366" s="130"/>
      <c r="R1366" s="130"/>
      <c r="S1366" s="130"/>
      <c r="T1366" s="130"/>
      <c r="U1366" s="130"/>
      <c r="V1366" s="130"/>
      <c r="W1366" s="130"/>
      <c r="X1366" s="130"/>
      <c r="Y1366" s="130"/>
      <c r="Z1366" s="130"/>
      <c r="AA1366" s="130"/>
      <c r="AB1366" s="130"/>
      <c r="AC1366" s="130"/>
      <c r="AD1366" s="130"/>
      <c r="AE1366" s="130"/>
      <c r="AF1366" s="130"/>
      <c r="AG1366" s="130"/>
      <c r="AH1366" s="130"/>
      <c r="AI1366" s="130"/>
      <c r="AJ1366" s="130"/>
      <c r="AK1366" s="130"/>
      <c r="AL1366" s="130"/>
      <c r="AM1366" s="130"/>
      <c r="AN1366" s="130"/>
      <c r="AO1366" s="130"/>
      <c r="AP1366" s="130"/>
      <c r="AQ1366" s="130"/>
      <c r="AR1366" s="130"/>
      <c r="AS1366" s="130"/>
      <c r="AT1366" s="130"/>
      <c r="AU1366" s="130"/>
      <c r="AV1366" s="130"/>
      <c r="AW1366" s="130"/>
      <c r="AX1366" s="130"/>
      <c r="AY1366" s="130"/>
    </row>
    <row r="1367" spans="1:51" s="5" customFormat="1" ht="13.6" customHeight="1" x14ac:dyDescent="0.3">
      <c r="A1367" s="130"/>
      <c r="B1367" s="130"/>
      <c r="C1367" s="130"/>
      <c r="D1367" s="130"/>
      <c r="E1367" s="130"/>
      <c r="F1367" s="130"/>
      <c r="G1367" s="130"/>
      <c r="H1367" s="130"/>
      <c r="I1367" s="130"/>
      <c r="J1367" s="130"/>
      <c r="K1367" s="130"/>
      <c r="L1367" s="130"/>
      <c r="M1367" s="130"/>
      <c r="N1367" s="130"/>
      <c r="O1367" s="130"/>
      <c r="P1367" s="130"/>
      <c r="Q1367" s="130"/>
      <c r="R1367" s="130"/>
      <c r="S1367" s="130"/>
      <c r="T1367" s="130"/>
      <c r="U1367" s="130"/>
      <c r="V1367" s="130"/>
      <c r="W1367" s="130"/>
      <c r="X1367" s="130"/>
      <c r="Y1367" s="130"/>
      <c r="Z1367" s="130"/>
      <c r="AA1367" s="130"/>
      <c r="AB1367" s="130"/>
      <c r="AC1367" s="130"/>
      <c r="AD1367" s="130"/>
      <c r="AE1367" s="130"/>
      <c r="AF1367" s="130"/>
      <c r="AG1367" s="130"/>
      <c r="AH1367" s="130"/>
      <c r="AI1367" s="130"/>
      <c r="AJ1367" s="130"/>
      <c r="AK1367" s="130"/>
      <c r="AL1367" s="130"/>
      <c r="AM1367" s="130"/>
      <c r="AN1367" s="130"/>
      <c r="AO1367" s="130"/>
      <c r="AP1367" s="130"/>
      <c r="AQ1367" s="130"/>
      <c r="AR1367" s="130"/>
      <c r="AS1367" s="130"/>
      <c r="AT1367" s="130"/>
      <c r="AU1367" s="130"/>
      <c r="AV1367" s="130"/>
      <c r="AW1367" s="130"/>
      <c r="AX1367" s="130"/>
      <c r="AY1367" s="130"/>
    </row>
    <row r="1368" spans="1:51" s="5" customFormat="1" ht="13.6" customHeight="1" x14ac:dyDescent="0.3">
      <c r="A1368" s="130"/>
      <c r="B1368" s="130"/>
      <c r="C1368" s="130"/>
      <c r="D1368" s="130"/>
      <c r="E1368" s="130"/>
      <c r="F1368" s="130"/>
      <c r="G1368" s="130"/>
      <c r="H1368" s="130"/>
      <c r="I1368" s="130"/>
      <c r="J1368" s="130"/>
      <c r="K1368" s="130"/>
      <c r="L1368" s="130"/>
      <c r="M1368" s="130"/>
      <c r="N1368" s="130"/>
      <c r="O1368" s="130"/>
      <c r="P1368" s="130"/>
      <c r="Q1368" s="130"/>
      <c r="R1368" s="130"/>
      <c r="S1368" s="130"/>
      <c r="T1368" s="130"/>
      <c r="U1368" s="130"/>
      <c r="V1368" s="130"/>
      <c r="W1368" s="130"/>
      <c r="X1368" s="130"/>
      <c r="Y1368" s="130"/>
      <c r="Z1368" s="130"/>
      <c r="AA1368" s="130"/>
      <c r="AB1368" s="130"/>
      <c r="AC1368" s="130"/>
      <c r="AD1368" s="130"/>
      <c r="AE1368" s="130"/>
      <c r="AF1368" s="130"/>
      <c r="AG1368" s="130"/>
      <c r="AH1368" s="130"/>
      <c r="AI1368" s="130"/>
      <c r="AJ1368" s="130"/>
      <c r="AK1368" s="130"/>
      <c r="AL1368" s="130"/>
      <c r="AM1368" s="130"/>
      <c r="AN1368" s="130"/>
      <c r="AO1368" s="130"/>
      <c r="AP1368" s="130"/>
      <c r="AQ1368" s="130"/>
      <c r="AR1368" s="130"/>
      <c r="AS1368" s="130"/>
      <c r="AT1368" s="130"/>
      <c r="AU1368" s="130"/>
      <c r="AV1368" s="130"/>
      <c r="AW1368" s="130"/>
      <c r="AX1368" s="130"/>
      <c r="AY1368" s="130"/>
    </row>
    <row r="1369" spans="1:51" s="5" customFormat="1" ht="13.6" customHeight="1" x14ac:dyDescent="0.3">
      <c r="A1369" s="130"/>
      <c r="B1369" s="130"/>
      <c r="C1369" s="130"/>
      <c r="D1369" s="130"/>
      <c r="E1369" s="130"/>
      <c r="F1369" s="130"/>
      <c r="G1369" s="130"/>
      <c r="H1369" s="130"/>
      <c r="I1369" s="130"/>
      <c r="J1369" s="130"/>
      <c r="K1369" s="130"/>
      <c r="L1369" s="130"/>
      <c r="M1369" s="130"/>
      <c r="N1369" s="130"/>
      <c r="O1369" s="130"/>
      <c r="P1369" s="130"/>
      <c r="Q1369" s="130"/>
      <c r="R1369" s="130"/>
      <c r="S1369" s="130"/>
      <c r="T1369" s="130"/>
      <c r="U1369" s="130"/>
      <c r="V1369" s="130"/>
      <c r="W1369" s="130"/>
      <c r="X1369" s="130"/>
      <c r="Y1369" s="130"/>
      <c r="Z1369" s="130"/>
      <c r="AA1369" s="130"/>
      <c r="AB1369" s="130"/>
      <c r="AC1369" s="130"/>
      <c r="AD1369" s="130"/>
      <c r="AE1369" s="130"/>
      <c r="AF1369" s="130"/>
      <c r="AG1369" s="130"/>
      <c r="AH1369" s="130"/>
      <c r="AI1369" s="130"/>
      <c r="AJ1369" s="130"/>
      <c r="AK1369" s="130"/>
      <c r="AL1369" s="130"/>
      <c r="AM1369" s="130"/>
      <c r="AN1369" s="130"/>
      <c r="AO1369" s="130"/>
      <c r="AP1369" s="130"/>
      <c r="AQ1369" s="130"/>
      <c r="AR1369" s="130"/>
      <c r="AS1369" s="130"/>
      <c r="AT1369" s="130"/>
      <c r="AU1369" s="130"/>
      <c r="AV1369" s="130"/>
      <c r="AW1369" s="130"/>
      <c r="AX1369" s="130"/>
      <c r="AY1369" s="130"/>
    </row>
    <row r="1370" spans="1:51" s="5" customFormat="1" ht="13.6" customHeight="1" x14ac:dyDescent="0.3">
      <c r="A1370" s="130"/>
      <c r="B1370" s="130"/>
      <c r="C1370" s="130"/>
      <c r="D1370" s="130"/>
      <c r="E1370" s="130"/>
      <c r="F1370" s="130"/>
      <c r="G1370" s="130"/>
      <c r="H1370" s="130"/>
      <c r="I1370" s="130"/>
      <c r="J1370" s="130"/>
      <c r="K1370" s="130"/>
      <c r="L1370" s="130"/>
      <c r="M1370" s="130"/>
      <c r="N1370" s="130"/>
      <c r="O1370" s="130"/>
      <c r="P1370" s="130"/>
      <c r="Q1370" s="130"/>
      <c r="R1370" s="130"/>
      <c r="S1370" s="130"/>
      <c r="T1370" s="130"/>
      <c r="U1370" s="130"/>
      <c r="V1370" s="130"/>
      <c r="W1370" s="130"/>
      <c r="X1370" s="130"/>
      <c r="Y1370" s="130"/>
      <c r="Z1370" s="130"/>
      <c r="AA1370" s="130"/>
      <c r="AB1370" s="130"/>
      <c r="AC1370" s="130"/>
      <c r="AD1370" s="130"/>
      <c r="AE1370" s="130"/>
      <c r="AF1370" s="130"/>
      <c r="AG1370" s="130"/>
      <c r="AH1370" s="130"/>
      <c r="AI1370" s="130"/>
      <c r="AJ1370" s="130"/>
      <c r="AK1370" s="130"/>
      <c r="AL1370" s="130"/>
      <c r="AM1370" s="130"/>
      <c r="AN1370" s="130"/>
      <c r="AO1370" s="130"/>
      <c r="AP1370" s="130"/>
      <c r="AQ1370" s="130"/>
      <c r="AR1370" s="130"/>
      <c r="AS1370" s="130"/>
      <c r="AT1370" s="130"/>
      <c r="AU1370" s="130"/>
      <c r="AV1370" s="130"/>
      <c r="AW1370" s="130"/>
      <c r="AX1370" s="130"/>
      <c r="AY1370" s="130"/>
    </row>
    <row r="1371" spans="1:51" s="5" customFormat="1" ht="13.6" customHeight="1" x14ac:dyDescent="0.3">
      <c r="A1371" s="130"/>
      <c r="B1371" s="130"/>
      <c r="C1371" s="130"/>
      <c r="D1371" s="130"/>
      <c r="E1371" s="130"/>
      <c r="F1371" s="130"/>
      <c r="G1371" s="130"/>
      <c r="H1371" s="130"/>
      <c r="I1371" s="130"/>
      <c r="J1371" s="130"/>
      <c r="K1371" s="130"/>
      <c r="L1371" s="130"/>
      <c r="M1371" s="130"/>
      <c r="N1371" s="130"/>
      <c r="O1371" s="130"/>
      <c r="P1371" s="130"/>
      <c r="Q1371" s="130"/>
      <c r="R1371" s="130"/>
      <c r="S1371" s="130"/>
      <c r="T1371" s="130"/>
      <c r="U1371" s="130"/>
      <c r="V1371" s="130"/>
      <c r="W1371" s="130"/>
      <c r="X1371" s="130"/>
      <c r="Y1371" s="130"/>
      <c r="Z1371" s="130"/>
      <c r="AA1371" s="130"/>
      <c r="AB1371" s="130"/>
      <c r="AC1371" s="130"/>
      <c r="AD1371" s="130"/>
      <c r="AE1371" s="130"/>
      <c r="AF1371" s="130"/>
      <c r="AG1371" s="130"/>
      <c r="AH1371" s="130"/>
      <c r="AI1371" s="130"/>
      <c r="AJ1371" s="130"/>
      <c r="AK1371" s="130"/>
      <c r="AL1371" s="130"/>
      <c r="AM1371" s="130"/>
      <c r="AN1371" s="130"/>
      <c r="AO1371" s="130"/>
      <c r="AP1371" s="130"/>
      <c r="AQ1371" s="130"/>
      <c r="AR1371" s="130"/>
      <c r="AS1371" s="130"/>
      <c r="AT1371" s="130"/>
      <c r="AU1371" s="130"/>
      <c r="AV1371" s="130"/>
      <c r="AW1371" s="130"/>
      <c r="AX1371" s="130"/>
      <c r="AY1371" s="130"/>
    </row>
    <row r="1372" spans="1:51" s="5" customFormat="1" ht="13.6" customHeight="1" x14ac:dyDescent="0.3">
      <c r="A1372" s="130"/>
      <c r="B1372" s="130"/>
      <c r="C1372" s="130"/>
      <c r="D1372" s="130"/>
      <c r="E1372" s="130"/>
      <c r="F1372" s="130"/>
      <c r="G1372" s="130"/>
      <c r="H1372" s="130"/>
      <c r="I1372" s="130"/>
      <c r="J1372" s="130"/>
      <c r="K1372" s="130"/>
      <c r="L1372" s="130"/>
      <c r="M1372" s="130"/>
      <c r="N1372" s="130"/>
      <c r="O1372" s="130"/>
      <c r="P1372" s="130"/>
      <c r="Q1372" s="130"/>
      <c r="R1372" s="130"/>
      <c r="S1372" s="130"/>
      <c r="T1372" s="130"/>
      <c r="U1372" s="130"/>
      <c r="V1372" s="130"/>
      <c r="W1372" s="130"/>
      <c r="X1372" s="130"/>
      <c r="Y1372" s="130"/>
      <c r="Z1372" s="130"/>
      <c r="AA1372" s="130"/>
      <c r="AB1372" s="130"/>
      <c r="AC1372" s="130"/>
      <c r="AD1372" s="130"/>
      <c r="AE1372" s="130"/>
      <c r="AF1372" s="130"/>
      <c r="AG1372" s="130"/>
      <c r="AH1372" s="130"/>
      <c r="AI1372" s="130"/>
      <c r="AJ1372" s="130"/>
      <c r="AK1372" s="130"/>
      <c r="AL1372" s="130"/>
      <c r="AM1372" s="130"/>
      <c r="AN1372" s="130"/>
      <c r="AO1372" s="130"/>
      <c r="AP1372" s="130"/>
      <c r="AQ1372" s="130"/>
      <c r="AR1372" s="130"/>
      <c r="AS1372" s="130"/>
      <c r="AT1372" s="130"/>
      <c r="AU1372" s="130"/>
      <c r="AV1372" s="130"/>
      <c r="AW1372" s="130"/>
      <c r="AX1372" s="130"/>
      <c r="AY1372" s="130"/>
    </row>
    <row r="1373" spans="1:51" s="5" customFormat="1" ht="13.6" customHeight="1" x14ac:dyDescent="0.3">
      <c r="A1373" s="130"/>
      <c r="B1373" s="130"/>
      <c r="C1373" s="130"/>
      <c r="D1373" s="130"/>
      <c r="E1373" s="130"/>
      <c r="F1373" s="130"/>
      <c r="G1373" s="130"/>
      <c r="H1373" s="130"/>
      <c r="I1373" s="130"/>
      <c r="J1373" s="130"/>
      <c r="K1373" s="130"/>
      <c r="L1373" s="130"/>
      <c r="M1373" s="130"/>
      <c r="N1373" s="130"/>
      <c r="O1373" s="130"/>
      <c r="P1373" s="130"/>
      <c r="Q1373" s="130"/>
      <c r="R1373" s="130"/>
      <c r="S1373" s="130"/>
      <c r="T1373" s="130"/>
      <c r="U1373" s="130"/>
      <c r="V1373" s="130"/>
      <c r="W1373" s="130"/>
      <c r="X1373" s="130"/>
      <c r="Y1373" s="130"/>
      <c r="Z1373" s="130"/>
      <c r="AA1373" s="130"/>
      <c r="AB1373" s="130"/>
      <c r="AC1373" s="130"/>
      <c r="AD1373" s="130"/>
      <c r="AE1373" s="130"/>
      <c r="AF1373" s="130"/>
      <c r="AG1373" s="130"/>
      <c r="AH1373" s="130"/>
      <c r="AI1373" s="130"/>
      <c r="AJ1373" s="130"/>
      <c r="AK1373" s="130"/>
      <c r="AL1373" s="130"/>
      <c r="AM1373" s="130"/>
      <c r="AN1373" s="130"/>
      <c r="AO1373" s="130"/>
      <c r="AP1373" s="130"/>
      <c r="AQ1373" s="130"/>
      <c r="AR1373" s="130"/>
      <c r="AS1373" s="130"/>
      <c r="AT1373" s="130"/>
      <c r="AU1373" s="130"/>
      <c r="AV1373" s="130"/>
      <c r="AW1373" s="130"/>
      <c r="AX1373" s="130"/>
      <c r="AY1373" s="130"/>
    </row>
    <row r="1374" spans="1:51" s="5" customFormat="1" ht="13.6" customHeight="1" x14ac:dyDescent="0.3">
      <c r="A1374" s="130"/>
      <c r="B1374" s="130"/>
      <c r="C1374" s="130"/>
      <c r="D1374" s="130"/>
      <c r="E1374" s="130"/>
      <c r="F1374" s="130"/>
      <c r="G1374" s="130"/>
      <c r="H1374" s="130"/>
      <c r="I1374" s="130"/>
      <c r="J1374" s="130"/>
      <c r="K1374" s="130"/>
      <c r="L1374" s="130"/>
      <c r="M1374" s="130"/>
      <c r="N1374" s="130"/>
      <c r="O1374" s="130"/>
      <c r="P1374" s="130"/>
      <c r="Q1374" s="130"/>
      <c r="R1374" s="130"/>
      <c r="S1374" s="130"/>
      <c r="T1374" s="130"/>
      <c r="U1374" s="130"/>
      <c r="V1374" s="130"/>
      <c r="W1374" s="130"/>
      <c r="X1374" s="130"/>
      <c r="Y1374" s="130"/>
      <c r="Z1374" s="130"/>
      <c r="AA1374" s="130"/>
      <c r="AB1374" s="130"/>
      <c r="AC1374" s="130"/>
      <c r="AD1374" s="130"/>
      <c r="AE1374" s="130"/>
      <c r="AF1374" s="130"/>
      <c r="AG1374" s="130"/>
      <c r="AH1374" s="130"/>
      <c r="AI1374" s="130"/>
      <c r="AJ1374" s="130"/>
      <c r="AK1374" s="130"/>
      <c r="AL1374" s="130"/>
      <c r="AM1374" s="130"/>
      <c r="AN1374" s="130"/>
      <c r="AO1374" s="130"/>
      <c r="AP1374" s="130"/>
      <c r="AQ1374" s="130"/>
      <c r="AR1374" s="130"/>
      <c r="AS1374" s="130"/>
      <c r="AT1374" s="130"/>
      <c r="AU1374" s="130"/>
      <c r="AV1374" s="130"/>
      <c r="AW1374" s="130"/>
      <c r="AX1374" s="130"/>
      <c r="AY1374" s="130"/>
    </row>
    <row r="1375" spans="1:51" s="5" customFormat="1" ht="13.6" customHeight="1" x14ac:dyDescent="0.3">
      <c r="A1375" s="130"/>
      <c r="B1375" s="130"/>
      <c r="C1375" s="130"/>
      <c r="D1375" s="130"/>
      <c r="E1375" s="130"/>
      <c r="F1375" s="130"/>
      <c r="G1375" s="130"/>
      <c r="H1375" s="130"/>
      <c r="I1375" s="130"/>
      <c r="J1375" s="130"/>
      <c r="K1375" s="130"/>
      <c r="L1375" s="130"/>
      <c r="M1375" s="130"/>
      <c r="N1375" s="130"/>
      <c r="O1375" s="130"/>
      <c r="P1375" s="130"/>
      <c r="Q1375" s="130"/>
      <c r="R1375" s="130"/>
      <c r="S1375" s="130"/>
      <c r="T1375" s="130"/>
      <c r="U1375" s="130"/>
      <c r="V1375" s="130"/>
      <c r="W1375" s="130"/>
      <c r="X1375" s="130"/>
      <c r="Y1375" s="130"/>
      <c r="Z1375" s="130"/>
      <c r="AA1375" s="130"/>
      <c r="AB1375" s="130"/>
      <c r="AC1375" s="130"/>
      <c r="AD1375" s="130"/>
      <c r="AE1375" s="130"/>
      <c r="AF1375" s="130"/>
      <c r="AG1375" s="130"/>
      <c r="AH1375" s="130"/>
      <c r="AI1375" s="130"/>
      <c r="AJ1375" s="130"/>
      <c r="AK1375" s="130"/>
      <c r="AL1375" s="130"/>
      <c r="AM1375" s="130"/>
      <c r="AN1375" s="130"/>
      <c r="AO1375" s="130"/>
      <c r="AP1375" s="130"/>
      <c r="AQ1375" s="130"/>
      <c r="AR1375" s="130"/>
      <c r="AS1375" s="130"/>
      <c r="AT1375" s="130"/>
      <c r="AU1375" s="130"/>
      <c r="AV1375" s="130"/>
      <c r="AW1375" s="130"/>
      <c r="AX1375" s="130"/>
      <c r="AY1375" s="130"/>
    </row>
    <row r="1376" spans="1:51" s="5" customFormat="1" ht="13.6" customHeight="1" x14ac:dyDescent="0.3">
      <c r="A1376" s="130"/>
      <c r="B1376" s="130"/>
      <c r="C1376" s="130"/>
      <c r="D1376" s="130"/>
      <c r="E1376" s="130"/>
      <c r="F1376" s="130"/>
      <c r="G1376" s="130"/>
      <c r="H1376" s="130"/>
      <c r="I1376" s="130"/>
      <c r="J1376" s="130"/>
      <c r="K1376" s="130"/>
      <c r="L1376" s="130"/>
      <c r="M1376" s="130"/>
      <c r="N1376" s="130"/>
      <c r="O1376" s="130"/>
      <c r="P1376" s="130"/>
      <c r="Q1376" s="130"/>
      <c r="R1376" s="130"/>
      <c r="S1376" s="130"/>
      <c r="T1376" s="130"/>
      <c r="U1376" s="130"/>
      <c r="V1376" s="130"/>
      <c r="W1376" s="130"/>
      <c r="X1376" s="130"/>
      <c r="Y1376" s="130"/>
      <c r="Z1376" s="130"/>
      <c r="AA1376" s="130"/>
      <c r="AB1376" s="130"/>
      <c r="AC1376" s="130"/>
      <c r="AD1376" s="130"/>
      <c r="AE1376" s="130"/>
      <c r="AF1376" s="130"/>
      <c r="AG1376" s="130"/>
      <c r="AH1376" s="130"/>
      <c r="AI1376" s="130"/>
      <c r="AJ1376" s="130"/>
      <c r="AK1376" s="130"/>
      <c r="AL1376" s="130"/>
      <c r="AM1376" s="130"/>
      <c r="AN1376" s="130"/>
      <c r="AO1376" s="130"/>
      <c r="AP1376" s="130"/>
      <c r="AQ1376" s="130"/>
      <c r="AR1376" s="130"/>
      <c r="AS1376" s="130"/>
      <c r="AT1376" s="130"/>
      <c r="AU1376" s="130"/>
      <c r="AV1376" s="130"/>
      <c r="AW1376" s="130"/>
      <c r="AX1376" s="130"/>
      <c r="AY1376" s="130"/>
    </row>
    <row r="1377" spans="1:51" s="5" customFormat="1" ht="13.6" customHeight="1" x14ac:dyDescent="0.3">
      <c r="A1377" s="130"/>
      <c r="B1377" s="130"/>
      <c r="C1377" s="130"/>
      <c r="D1377" s="130"/>
      <c r="E1377" s="130"/>
      <c r="F1377" s="130"/>
      <c r="G1377" s="130"/>
      <c r="H1377" s="130"/>
      <c r="I1377" s="130"/>
      <c r="J1377" s="130"/>
      <c r="K1377" s="130"/>
      <c r="L1377" s="130"/>
      <c r="M1377" s="130"/>
      <c r="N1377" s="130"/>
      <c r="O1377" s="130"/>
      <c r="P1377" s="130"/>
      <c r="Q1377" s="130"/>
      <c r="R1377" s="130"/>
      <c r="S1377" s="130"/>
      <c r="T1377" s="130"/>
      <c r="U1377" s="130"/>
      <c r="V1377" s="130"/>
      <c r="W1377" s="130"/>
      <c r="X1377" s="130"/>
      <c r="Y1377" s="130"/>
      <c r="Z1377" s="130"/>
      <c r="AA1377" s="130"/>
      <c r="AB1377" s="130"/>
      <c r="AC1377" s="130"/>
      <c r="AD1377" s="130"/>
      <c r="AE1377" s="130"/>
      <c r="AF1377" s="130"/>
      <c r="AG1377" s="130"/>
      <c r="AH1377" s="130"/>
      <c r="AI1377" s="130"/>
      <c r="AJ1377" s="130"/>
      <c r="AK1377" s="130"/>
      <c r="AL1377" s="130"/>
      <c r="AM1377" s="130"/>
      <c r="AN1377" s="130"/>
      <c r="AO1377" s="130"/>
      <c r="AP1377" s="130"/>
      <c r="AQ1377" s="130"/>
      <c r="AR1377" s="130"/>
      <c r="AS1377" s="130"/>
      <c r="AT1377" s="130"/>
      <c r="AU1377" s="130"/>
      <c r="AV1377" s="130"/>
      <c r="AW1377" s="130"/>
      <c r="AX1377" s="130"/>
      <c r="AY1377" s="130"/>
    </row>
    <row r="1378" spans="1:51" s="5" customFormat="1" ht="13.6" customHeight="1" x14ac:dyDescent="0.3">
      <c r="A1378" s="130"/>
      <c r="B1378" s="130"/>
      <c r="C1378" s="130"/>
      <c r="D1378" s="130"/>
      <c r="E1378" s="130"/>
      <c r="F1378" s="130"/>
      <c r="G1378" s="130"/>
      <c r="H1378" s="130"/>
      <c r="I1378" s="130"/>
      <c r="J1378" s="130"/>
      <c r="K1378" s="130"/>
      <c r="L1378" s="130"/>
      <c r="M1378" s="130"/>
      <c r="N1378" s="130"/>
      <c r="O1378" s="130"/>
      <c r="P1378" s="130"/>
      <c r="Q1378" s="130"/>
      <c r="R1378" s="130"/>
      <c r="S1378" s="130"/>
      <c r="T1378" s="130"/>
      <c r="U1378" s="130"/>
      <c r="V1378" s="130"/>
      <c r="W1378" s="130"/>
      <c r="X1378" s="130"/>
      <c r="Y1378" s="130"/>
      <c r="Z1378" s="130"/>
      <c r="AA1378" s="130"/>
      <c r="AB1378" s="130"/>
      <c r="AC1378" s="130"/>
      <c r="AD1378" s="130"/>
      <c r="AE1378" s="130"/>
      <c r="AF1378" s="130"/>
      <c r="AG1378" s="130"/>
      <c r="AH1378" s="130"/>
      <c r="AI1378" s="130"/>
      <c r="AJ1378" s="130"/>
      <c r="AK1378" s="130"/>
      <c r="AL1378" s="130"/>
      <c r="AM1378" s="130"/>
      <c r="AN1378" s="130"/>
      <c r="AO1378" s="130"/>
      <c r="AP1378" s="130"/>
      <c r="AQ1378" s="130"/>
      <c r="AR1378" s="130"/>
      <c r="AS1378" s="130"/>
      <c r="AT1378" s="130"/>
      <c r="AU1378" s="130"/>
      <c r="AV1378" s="130"/>
      <c r="AW1378" s="130"/>
      <c r="AX1378" s="130"/>
      <c r="AY1378" s="130"/>
    </row>
    <row r="1379" spans="1:51" s="5" customFormat="1" ht="13.6" customHeight="1" x14ac:dyDescent="0.3">
      <c r="A1379" s="130"/>
      <c r="B1379" s="130"/>
      <c r="C1379" s="130"/>
      <c r="D1379" s="130"/>
      <c r="E1379" s="130"/>
      <c r="F1379" s="130"/>
      <c r="G1379" s="130"/>
      <c r="H1379" s="130"/>
      <c r="I1379" s="130"/>
      <c r="J1379" s="130"/>
      <c r="K1379" s="130"/>
      <c r="L1379" s="130"/>
      <c r="M1379" s="130"/>
      <c r="N1379" s="130"/>
      <c r="O1379" s="130"/>
      <c r="P1379" s="130"/>
      <c r="Q1379" s="130"/>
      <c r="R1379" s="130"/>
      <c r="S1379" s="130"/>
      <c r="T1379" s="130"/>
      <c r="U1379" s="130"/>
      <c r="V1379" s="130"/>
      <c r="W1379" s="130"/>
      <c r="X1379" s="130"/>
      <c r="Y1379" s="130"/>
      <c r="Z1379" s="130"/>
      <c r="AA1379" s="130"/>
      <c r="AB1379" s="130"/>
      <c r="AC1379" s="130"/>
      <c r="AD1379" s="130"/>
      <c r="AE1379" s="130"/>
      <c r="AF1379" s="130"/>
      <c r="AG1379" s="130"/>
      <c r="AH1379" s="130"/>
      <c r="AI1379" s="130"/>
      <c r="AJ1379" s="130"/>
      <c r="AK1379" s="130"/>
      <c r="AL1379" s="130"/>
      <c r="AM1379" s="130"/>
      <c r="AN1379" s="130"/>
      <c r="AO1379" s="130"/>
      <c r="AP1379" s="130"/>
      <c r="AQ1379" s="130"/>
      <c r="AR1379" s="130"/>
      <c r="AS1379" s="130"/>
      <c r="AT1379" s="130"/>
      <c r="AU1379" s="130"/>
      <c r="AV1379" s="130"/>
      <c r="AW1379" s="130"/>
      <c r="AX1379" s="130"/>
      <c r="AY1379" s="130"/>
    </row>
    <row r="1380" spans="1:51" s="5" customFormat="1" ht="13.6" customHeight="1" x14ac:dyDescent="0.3">
      <c r="A1380" s="130"/>
      <c r="B1380" s="130"/>
      <c r="C1380" s="130"/>
      <c r="D1380" s="130"/>
      <c r="E1380" s="130"/>
      <c r="F1380" s="130"/>
      <c r="G1380" s="130"/>
      <c r="H1380" s="130"/>
      <c r="I1380" s="130"/>
      <c r="J1380" s="130"/>
      <c r="K1380" s="130"/>
      <c r="L1380" s="130"/>
      <c r="M1380" s="130"/>
      <c r="N1380" s="130"/>
      <c r="O1380" s="130"/>
      <c r="P1380" s="130"/>
      <c r="Q1380" s="130"/>
      <c r="R1380" s="130"/>
      <c r="S1380" s="130"/>
      <c r="T1380" s="130"/>
      <c r="U1380" s="130"/>
      <c r="V1380" s="130"/>
      <c r="W1380" s="130"/>
      <c r="X1380" s="130"/>
      <c r="Y1380" s="130"/>
      <c r="Z1380" s="130"/>
      <c r="AA1380" s="130"/>
      <c r="AB1380" s="130"/>
      <c r="AC1380" s="130"/>
      <c r="AD1380" s="130"/>
      <c r="AE1380" s="130"/>
      <c r="AF1380" s="130"/>
      <c r="AG1380" s="130"/>
      <c r="AH1380" s="130"/>
      <c r="AI1380" s="130"/>
      <c r="AJ1380" s="130"/>
      <c r="AK1380" s="130"/>
      <c r="AL1380" s="130"/>
      <c r="AM1380" s="130"/>
      <c r="AN1380" s="130"/>
      <c r="AO1380" s="130"/>
      <c r="AP1380" s="130"/>
      <c r="AQ1380" s="130"/>
      <c r="AR1380" s="130"/>
      <c r="AS1380" s="130"/>
      <c r="AT1380" s="130"/>
      <c r="AU1380" s="130"/>
      <c r="AV1380" s="130"/>
      <c r="AW1380" s="130"/>
      <c r="AX1380" s="130"/>
      <c r="AY1380" s="130"/>
    </row>
    <row r="1381" spans="1:51" s="5" customFormat="1" ht="13.6" customHeight="1" x14ac:dyDescent="0.3">
      <c r="A1381" s="130"/>
      <c r="B1381" s="130"/>
      <c r="C1381" s="130"/>
      <c r="D1381" s="130"/>
      <c r="E1381" s="130"/>
      <c r="F1381" s="130"/>
      <c r="G1381" s="130"/>
      <c r="H1381" s="130"/>
      <c r="I1381" s="130"/>
      <c r="J1381" s="130"/>
      <c r="K1381" s="130"/>
      <c r="L1381" s="130"/>
      <c r="M1381" s="130"/>
      <c r="N1381" s="130"/>
      <c r="O1381" s="130"/>
      <c r="P1381" s="130"/>
      <c r="Q1381" s="130"/>
      <c r="R1381" s="130"/>
      <c r="S1381" s="130"/>
      <c r="T1381" s="130"/>
      <c r="U1381" s="130"/>
      <c r="V1381" s="130"/>
      <c r="W1381" s="130"/>
      <c r="X1381" s="130"/>
      <c r="Y1381" s="130"/>
      <c r="Z1381" s="130"/>
      <c r="AA1381" s="130"/>
      <c r="AB1381" s="130"/>
      <c r="AC1381" s="130"/>
      <c r="AD1381" s="130"/>
      <c r="AE1381" s="130"/>
      <c r="AF1381" s="130"/>
      <c r="AG1381" s="130"/>
      <c r="AH1381" s="130"/>
      <c r="AI1381" s="130"/>
      <c r="AJ1381" s="130"/>
      <c r="AK1381" s="130"/>
      <c r="AL1381" s="130"/>
      <c r="AM1381" s="130"/>
      <c r="AN1381" s="130"/>
      <c r="AO1381" s="130"/>
      <c r="AP1381" s="130"/>
      <c r="AQ1381" s="130"/>
      <c r="AR1381" s="130"/>
      <c r="AS1381" s="130"/>
      <c r="AT1381" s="130"/>
      <c r="AU1381" s="130"/>
      <c r="AV1381" s="130"/>
      <c r="AW1381" s="130"/>
      <c r="AX1381" s="130"/>
      <c r="AY1381" s="130"/>
    </row>
    <row r="1382" spans="1:51" s="5" customFormat="1" ht="13.6" customHeight="1" x14ac:dyDescent="0.3">
      <c r="A1382" s="130"/>
      <c r="B1382" s="130"/>
      <c r="C1382" s="130"/>
      <c r="D1382" s="130"/>
      <c r="E1382" s="130"/>
      <c r="F1382" s="130"/>
      <c r="G1382" s="130"/>
      <c r="H1382" s="130"/>
      <c r="I1382" s="130"/>
      <c r="J1382" s="130"/>
      <c r="K1382" s="130"/>
      <c r="L1382" s="130"/>
      <c r="M1382" s="130"/>
      <c r="N1382" s="130"/>
      <c r="O1382" s="130"/>
      <c r="P1382" s="130"/>
      <c r="Q1382" s="130"/>
      <c r="R1382" s="130"/>
      <c r="S1382" s="130"/>
      <c r="T1382" s="130"/>
      <c r="U1382" s="130"/>
      <c r="V1382" s="130"/>
      <c r="W1382" s="130"/>
      <c r="X1382" s="130"/>
      <c r="Y1382" s="130"/>
      <c r="Z1382" s="130"/>
      <c r="AA1382" s="130"/>
      <c r="AB1382" s="130"/>
      <c r="AC1382" s="130"/>
      <c r="AD1382" s="130"/>
      <c r="AE1382" s="130"/>
      <c r="AF1382" s="130"/>
      <c r="AG1382" s="130"/>
      <c r="AH1382" s="130"/>
      <c r="AI1382" s="130"/>
      <c r="AJ1382" s="130"/>
      <c r="AK1382" s="130"/>
      <c r="AL1382" s="130"/>
      <c r="AM1382" s="130"/>
      <c r="AN1382" s="130"/>
      <c r="AO1382" s="130"/>
      <c r="AP1382" s="130"/>
      <c r="AQ1382" s="130"/>
      <c r="AR1382" s="130"/>
      <c r="AS1382" s="130"/>
      <c r="AT1382" s="130"/>
      <c r="AU1382" s="130"/>
      <c r="AV1382" s="130"/>
      <c r="AW1382" s="130"/>
      <c r="AX1382" s="130"/>
      <c r="AY1382" s="130"/>
    </row>
    <row r="1383" spans="1:51" s="5" customFormat="1" ht="13.6" customHeight="1" x14ac:dyDescent="0.3">
      <c r="A1383" s="130"/>
      <c r="B1383" s="130"/>
      <c r="C1383" s="130"/>
      <c r="D1383" s="130"/>
      <c r="E1383" s="130"/>
      <c r="F1383" s="130"/>
      <c r="G1383" s="130"/>
      <c r="H1383" s="130"/>
      <c r="I1383" s="130"/>
      <c r="J1383" s="130"/>
      <c r="K1383" s="130"/>
      <c r="L1383" s="130"/>
      <c r="M1383" s="130"/>
      <c r="N1383" s="130"/>
      <c r="O1383" s="130"/>
      <c r="P1383" s="130"/>
      <c r="Q1383" s="130"/>
      <c r="R1383" s="130"/>
      <c r="S1383" s="130"/>
      <c r="T1383" s="130"/>
      <c r="U1383" s="130"/>
      <c r="V1383" s="130"/>
      <c r="W1383" s="130"/>
      <c r="X1383" s="130"/>
      <c r="Y1383" s="130"/>
      <c r="Z1383" s="130"/>
      <c r="AA1383" s="130"/>
      <c r="AB1383" s="130"/>
      <c r="AC1383" s="130"/>
      <c r="AD1383" s="130"/>
      <c r="AE1383" s="130"/>
      <c r="AF1383" s="130"/>
      <c r="AG1383" s="130"/>
      <c r="AH1383" s="130"/>
      <c r="AI1383" s="130"/>
      <c r="AJ1383" s="130"/>
      <c r="AK1383" s="130"/>
      <c r="AL1383" s="130"/>
      <c r="AM1383" s="130"/>
      <c r="AN1383" s="130"/>
      <c r="AO1383" s="130"/>
      <c r="AP1383" s="130"/>
      <c r="AQ1383" s="130"/>
      <c r="AR1383" s="130"/>
      <c r="AS1383" s="130"/>
      <c r="AT1383" s="130"/>
      <c r="AU1383" s="130"/>
      <c r="AV1383" s="130"/>
      <c r="AW1383" s="130"/>
      <c r="AX1383" s="130"/>
      <c r="AY1383" s="130"/>
    </row>
    <row r="1384" spans="1:51" s="5" customFormat="1" ht="13.6" customHeight="1" x14ac:dyDescent="0.3">
      <c r="A1384" s="130"/>
      <c r="B1384" s="130"/>
      <c r="C1384" s="130"/>
      <c r="D1384" s="130"/>
      <c r="E1384" s="130"/>
      <c r="F1384" s="130"/>
      <c r="G1384" s="130"/>
      <c r="H1384" s="130"/>
      <c r="I1384" s="130"/>
      <c r="J1384" s="130"/>
      <c r="K1384" s="130"/>
      <c r="L1384" s="130"/>
      <c r="M1384" s="130"/>
      <c r="N1384" s="130"/>
      <c r="O1384" s="130"/>
      <c r="P1384" s="130"/>
      <c r="Q1384" s="130"/>
      <c r="R1384" s="130"/>
      <c r="S1384" s="130"/>
      <c r="T1384" s="130"/>
      <c r="U1384" s="130"/>
      <c r="V1384" s="130"/>
      <c r="W1384" s="130"/>
      <c r="X1384" s="130"/>
      <c r="Y1384" s="130"/>
      <c r="Z1384" s="130"/>
      <c r="AA1384" s="130"/>
      <c r="AB1384" s="130"/>
      <c r="AC1384" s="130"/>
      <c r="AD1384" s="130"/>
      <c r="AE1384" s="130"/>
      <c r="AF1384" s="130"/>
      <c r="AG1384" s="130"/>
      <c r="AH1384" s="130"/>
      <c r="AI1384" s="130"/>
      <c r="AJ1384" s="130"/>
      <c r="AK1384" s="130"/>
      <c r="AL1384" s="130"/>
      <c r="AM1384" s="130"/>
      <c r="AN1384" s="130"/>
      <c r="AO1384" s="130"/>
      <c r="AP1384" s="130"/>
      <c r="AQ1384" s="130"/>
      <c r="AR1384" s="130"/>
      <c r="AS1384" s="130"/>
      <c r="AT1384" s="130"/>
      <c r="AU1384" s="130"/>
      <c r="AV1384" s="130"/>
      <c r="AW1384" s="130"/>
      <c r="AX1384" s="130"/>
      <c r="AY1384" s="130"/>
    </row>
    <row r="1385" spans="1:51" s="5" customFormat="1" ht="13.6" customHeight="1" x14ac:dyDescent="0.3">
      <c r="A1385" s="130"/>
      <c r="B1385" s="130"/>
      <c r="C1385" s="130"/>
      <c r="D1385" s="130"/>
      <c r="E1385" s="130"/>
      <c r="F1385" s="130"/>
      <c r="G1385" s="130"/>
      <c r="H1385" s="130"/>
      <c r="I1385" s="130"/>
      <c r="J1385" s="130"/>
      <c r="K1385" s="130"/>
      <c r="L1385" s="130"/>
      <c r="M1385" s="130"/>
      <c r="N1385" s="130"/>
      <c r="O1385" s="130"/>
      <c r="P1385" s="130"/>
      <c r="Q1385" s="130"/>
      <c r="R1385" s="130"/>
      <c r="S1385" s="130"/>
      <c r="T1385" s="130"/>
      <c r="U1385" s="130"/>
      <c r="V1385" s="130"/>
      <c r="W1385" s="130"/>
      <c r="X1385" s="130"/>
      <c r="Y1385" s="130"/>
      <c r="Z1385" s="130"/>
      <c r="AA1385" s="130"/>
      <c r="AB1385" s="130"/>
      <c r="AC1385" s="130"/>
      <c r="AD1385" s="130"/>
      <c r="AE1385" s="130"/>
      <c r="AF1385" s="130"/>
      <c r="AG1385" s="130"/>
      <c r="AH1385" s="130"/>
      <c r="AI1385" s="130"/>
      <c r="AJ1385" s="130"/>
      <c r="AK1385" s="130"/>
      <c r="AL1385" s="130"/>
      <c r="AM1385" s="130"/>
      <c r="AN1385" s="130"/>
      <c r="AO1385" s="130"/>
      <c r="AP1385" s="130"/>
      <c r="AQ1385" s="130"/>
      <c r="AR1385" s="130"/>
      <c r="AS1385" s="130"/>
      <c r="AT1385" s="130"/>
      <c r="AU1385" s="130"/>
      <c r="AV1385" s="130"/>
      <c r="AW1385" s="130"/>
      <c r="AX1385" s="130"/>
      <c r="AY1385" s="130"/>
    </row>
    <row r="1386" spans="1:51" s="5" customFormat="1" ht="13.6" customHeight="1" x14ac:dyDescent="0.3">
      <c r="A1386" s="130"/>
      <c r="B1386" s="130"/>
      <c r="C1386" s="130"/>
      <c r="D1386" s="130"/>
      <c r="E1386" s="130"/>
      <c r="F1386" s="130"/>
      <c r="G1386" s="130"/>
      <c r="H1386" s="130"/>
      <c r="I1386" s="130"/>
      <c r="J1386" s="130"/>
      <c r="K1386" s="130"/>
      <c r="L1386" s="130"/>
      <c r="M1386" s="130"/>
      <c r="N1386" s="130"/>
      <c r="O1386" s="130"/>
      <c r="P1386" s="130"/>
      <c r="Q1386" s="130"/>
      <c r="R1386" s="130"/>
      <c r="S1386" s="130"/>
      <c r="T1386" s="130"/>
      <c r="U1386" s="130"/>
      <c r="V1386" s="130"/>
      <c r="W1386" s="130"/>
      <c r="X1386" s="130"/>
      <c r="Y1386" s="130"/>
      <c r="Z1386" s="130"/>
      <c r="AA1386" s="130"/>
      <c r="AB1386" s="130"/>
      <c r="AC1386" s="130"/>
      <c r="AD1386" s="130"/>
      <c r="AE1386" s="130"/>
      <c r="AF1386" s="130"/>
      <c r="AG1386" s="130"/>
      <c r="AH1386" s="130"/>
      <c r="AI1386" s="130"/>
      <c r="AJ1386" s="130"/>
      <c r="AK1386" s="130"/>
      <c r="AL1386" s="130"/>
      <c r="AM1386" s="130"/>
      <c r="AN1386" s="130"/>
      <c r="AO1386" s="130"/>
      <c r="AP1386" s="130"/>
      <c r="AQ1386" s="130"/>
      <c r="AR1386" s="130"/>
      <c r="AS1386" s="130"/>
      <c r="AT1386" s="130"/>
      <c r="AU1386" s="130"/>
      <c r="AV1386" s="130"/>
      <c r="AW1386" s="130"/>
      <c r="AX1386" s="130"/>
      <c r="AY1386" s="130"/>
    </row>
    <row r="1387" spans="1:51" s="5" customFormat="1" ht="13.6" customHeight="1" x14ac:dyDescent="0.3">
      <c r="A1387" s="130"/>
      <c r="B1387" s="130"/>
      <c r="C1387" s="130"/>
      <c r="D1387" s="130"/>
      <c r="E1387" s="130"/>
      <c r="F1387" s="130"/>
      <c r="G1387" s="130"/>
      <c r="H1387" s="130"/>
      <c r="I1387" s="130"/>
      <c r="J1387" s="130"/>
      <c r="K1387" s="130"/>
      <c r="L1387" s="130"/>
      <c r="M1387" s="130"/>
      <c r="N1387" s="130"/>
      <c r="O1387" s="130"/>
      <c r="P1387" s="130"/>
      <c r="Q1387" s="130"/>
      <c r="R1387" s="130"/>
      <c r="S1387" s="130"/>
      <c r="T1387" s="130"/>
      <c r="U1387" s="130"/>
      <c r="V1387" s="130"/>
      <c r="W1387" s="130"/>
      <c r="X1387" s="130"/>
      <c r="Y1387" s="130"/>
      <c r="Z1387" s="130"/>
      <c r="AA1387" s="130"/>
      <c r="AB1387" s="130"/>
      <c r="AC1387" s="130"/>
      <c r="AD1387" s="130"/>
      <c r="AE1387" s="130"/>
      <c r="AF1387" s="130"/>
      <c r="AG1387" s="130"/>
      <c r="AH1387" s="130"/>
      <c r="AI1387" s="130"/>
      <c r="AJ1387" s="130"/>
      <c r="AK1387" s="130"/>
      <c r="AL1387" s="130"/>
      <c r="AM1387" s="130"/>
      <c r="AN1387" s="130"/>
      <c r="AO1387" s="130"/>
      <c r="AP1387" s="130"/>
      <c r="AQ1387" s="130"/>
      <c r="AR1387" s="130"/>
      <c r="AS1387" s="130"/>
      <c r="AT1387" s="130"/>
      <c r="AU1387" s="130"/>
      <c r="AV1387" s="130"/>
      <c r="AW1387" s="130"/>
      <c r="AX1387" s="130"/>
      <c r="AY1387" s="130"/>
    </row>
    <row r="1388" spans="1:51" s="5" customFormat="1" ht="13.6" customHeight="1" x14ac:dyDescent="0.3">
      <c r="A1388" s="130"/>
      <c r="B1388" s="130"/>
      <c r="C1388" s="130"/>
      <c r="D1388" s="130"/>
      <c r="E1388" s="130"/>
      <c r="F1388" s="130"/>
      <c r="G1388" s="130"/>
      <c r="H1388" s="130"/>
      <c r="I1388" s="130"/>
      <c r="J1388" s="130"/>
      <c r="K1388" s="130"/>
      <c r="L1388" s="130"/>
      <c r="M1388" s="130"/>
      <c r="N1388" s="130"/>
      <c r="O1388" s="130"/>
      <c r="P1388" s="130"/>
      <c r="Q1388" s="130"/>
      <c r="R1388" s="130"/>
      <c r="S1388" s="130"/>
      <c r="T1388" s="130"/>
      <c r="U1388" s="130"/>
      <c r="V1388" s="130"/>
      <c r="W1388" s="130"/>
      <c r="X1388" s="130"/>
      <c r="Y1388" s="130"/>
      <c r="Z1388" s="130"/>
      <c r="AA1388" s="130"/>
      <c r="AB1388" s="130"/>
      <c r="AC1388" s="130"/>
      <c r="AD1388" s="130"/>
      <c r="AE1388" s="130"/>
      <c r="AF1388" s="130"/>
      <c r="AG1388" s="130"/>
      <c r="AH1388" s="130"/>
      <c r="AI1388" s="130"/>
      <c r="AJ1388" s="130"/>
      <c r="AK1388" s="130"/>
      <c r="AL1388" s="130"/>
      <c r="AM1388" s="130"/>
      <c r="AN1388" s="130"/>
      <c r="AO1388" s="130"/>
      <c r="AP1388" s="130"/>
      <c r="AQ1388" s="130"/>
      <c r="AR1388" s="130"/>
      <c r="AS1388" s="130"/>
      <c r="AT1388" s="130"/>
      <c r="AU1388" s="130"/>
      <c r="AV1388" s="130"/>
      <c r="AW1388" s="130"/>
      <c r="AX1388" s="130"/>
      <c r="AY1388" s="130"/>
    </row>
    <row r="1389" spans="1:51" s="5" customFormat="1" ht="13.6" customHeight="1" x14ac:dyDescent="0.3">
      <c r="A1389" s="130"/>
      <c r="B1389" s="130"/>
      <c r="C1389" s="130"/>
      <c r="D1389" s="130"/>
      <c r="E1389" s="130"/>
      <c r="F1389" s="130"/>
      <c r="G1389" s="130"/>
      <c r="H1389" s="130"/>
      <c r="I1389" s="130"/>
      <c r="J1389" s="130"/>
      <c r="K1389" s="130"/>
      <c r="L1389" s="130"/>
      <c r="M1389" s="130"/>
      <c r="N1389" s="130"/>
      <c r="O1389" s="130"/>
      <c r="P1389" s="130"/>
      <c r="Q1389" s="130"/>
      <c r="R1389" s="130"/>
      <c r="S1389" s="130"/>
      <c r="T1389" s="130"/>
      <c r="U1389" s="130"/>
      <c r="V1389" s="130"/>
      <c r="W1389" s="130"/>
      <c r="X1389" s="130"/>
      <c r="Y1389" s="130"/>
      <c r="Z1389" s="130"/>
      <c r="AA1389" s="130"/>
      <c r="AB1389" s="130"/>
      <c r="AC1389" s="130"/>
      <c r="AD1389" s="130"/>
      <c r="AE1389" s="130"/>
      <c r="AF1389" s="130"/>
      <c r="AG1389" s="130"/>
      <c r="AH1389" s="130"/>
      <c r="AI1389" s="130"/>
      <c r="AJ1389" s="130"/>
      <c r="AK1389" s="130"/>
      <c r="AL1389" s="130"/>
      <c r="AM1389" s="130"/>
      <c r="AN1389" s="130"/>
      <c r="AO1389" s="130"/>
      <c r="AP1389" s="130"/>
      <c r="AQ1389" s="130"/>
      <c r="AR1389" s="130"/>
      <c r="AS1389" s="130"/>
      <c r="AT1389" s="130"/>
      <c r="AU1389" s="130"/>
      <c r="AV1389" s="130"/>
      <c r="AW1389" s="130"/>
      <c r="AX1389" s="130"/>
      <c r="AY1389" s="130"/>
    </row>
    <row r="1390" spans="1:51" s="5" customFormat="1" ht="13.6" customHeight="1" x14ac:dyDescent="0.3">
      <c r="A1390" s="130"/>
      <c r="B1390" s="130"/>
      <c r="C1390" s="130"/>
      <c r="D1390" s="130"/>
      <c r="E1390" s="130"/>
      <c r="F1390" s="130"/>
      <c r="G1390" s="130"/>
      <c r="H1390" s="130"/>
      <c r="I1390" s="130"/>
      <c r="J1390" s="130"/>
      <c r="K1390" s="130"/>
      <c r="L1390" s="130"/>
      <c r="M1390" s="130"/>
      <c r="N1390" s="130"/>
      <c r="O1390" s="130"/>
      <c r="P1390" s="130"/>
      <c r="Q1390" s="130"/>
      <c r="R1390" s="130"/>
      <c r="S1390" s="130"/>
      <c r="T1390" s="130"/>
      <c r="U1390" s="130"/>
      <c r="V1390" s="130"/>
      <c r="W1390" s="130"/>
      <c r="X1390" s="130"/>
      <c r="Y1390" s="130"/>
      <c r="Z1390" s="130"/>
      <c r="AA1390" s="130"/>
      <c r="AB1390" s="130"/>
      <c r="AC1390" s="130"/>
      <c r="AD1390" s="130"/>
      <c r="AE1390" s="130"/>
      <c r="AF1390" s="130"/>
      <c r="AG1390" s="130"/>
      <c r="AH1390" s="130"/>
      <c r="AI1390" s="130"/>
      <c r="AJ1390" s="130"/>
      <c r="AK1390" s="130"/>
      <c r="AL1390" s="130"/>
      <c r="AM1390" s="130"/>
      <c r="AN1390" s="130"/>
      <c r="AO1390" s="130"/>
      <c r="AP1390" s="130"/>
      <c r="AQ1390" s="130"/>
      <c r="AR1390" s="130"/>
      <c r="AS1390" s="130"/>
      <c r="AT1390" s="130"/>
      <c r="AU1390" s="130"/>
      <c r="AV1390" s="130"/>
      <c r="AW1390" s="130"/>
      <c r="AX1390" s="130"/>
      <c r="AY1390" s="130"/>
    </row>
    <row r="1391" spans="1:51" s="5" customFormat="1" ht="13.6" customHeight="1" x14ac:dyDescent="0.3">
      <c r="A1391" s="130"/>
      <c r="B1391" s="130"/>
      <c r="C1391" s="130"/>
      <c r="D1391" s="130"/>
      <c r="E1391" s="130"/>
      <c r="F1391" s="130"/>
      <c r="G1391" s="130"/>
      <c r="H1391" s="130"/>
      <c r="I1391" s="130"/>
      <c r="J1391" s="130"/>
      <c r="K1391" s="130"/>
      <c r="L1391" s="130"/>
      <c r="M1391" s="130"/>
      <c r="N1391" s="130"/>
      <c r="O1391" s="130"/>
      <c r="P1391" s="130"/>
      <c r="Q1391" s="130"/>
      <c r="R1391" s="130"/>
      <c r="S1391" s="130"/>
      <c r="T1391" s="130"/>
      <c r="U1391" s="130"/>
      <c r="V1391" s="130"/>
      <c r="W1391" s="130"/>
      <c r="X1391" s="130"/>
      <c r="Y1391" s="130"/>
      <c r="Z1391" s="130"/>
      <c r="AA1391" s="130"/>
      <c r="AB1391" s="130"/>
      <c r="AC1391" s="130"/>
      <c r="AD1391" s="130"/>
      <c r="AE1391" s="130"/>
      <c r="AF1391" s="130"/>
      <c r="AG1391" s="130"/>
      <c r="AH1391" s="130"/>
      <c r="AI1391" s="130"/>
      <c r="AJ1391" s="130"/>
      <c r="AK1391" s="130"/>
      <c r="AL1391" s="130"/>
      <c r="AM1391" s="130"/>
      <c r="AN1391" s="130"/>
      <c r="AO1391" s="130"/>
      <c r="AP1391" s="130"/>
      <c r="AQ1391" s="130"/>
      <c r="AR1391" s="130"/>
      <c r="AS1391" s="130"/>
      <c r="AT1391" s="130"/>
      <c r="AU1391" s="130"/>
      <c r="AV1391" s="130"/>
      <c r="AW1391" s="130"/>
      <c r="AX1391" s="130"/>
      <c r="AY1391" s="130"/>
    </row>
    <row r="1392" spans="1:51" s="5" customFormat="1" ht="13.6" customHeight="1" x14ac:dyDescent="0.3">
      <c r="A1392" s="130"/>
      <c r="B1392" s="130"/>
      <c r="C1392" s="130"/>
      <c r="D1392" s="130"/>
      <c r="E1392" s="130"/>
      <c r="F1392" s="130"/>
      <c r="G1392" s="130"/>
      <c r="H1392" s="130"/>
      <c r="I1392" s="130"/>
      <c r="J1392" s="130"/>
      <c r="K1392" s="130"/>
      <c r="L1392" s="130"/>
      <c r="M1392" s="130"/>
      <c r="N1392" s="130"/>
      <c r="O1392" s="130"/>
      <c r="P1392" s="130"/>
      <c r="Q1392" s="130"/>
      <c r="R1392" s="130"/>
      <c r="S1392" s="130"/>
      <c r="T1392" s="130"/>
      <c r="U1392" s="130"/>
      <c r="V1392" s="130"/>
      <c r="W1392" s="130"/>
      <c r="X1392" s="130"/>
      <c r="Y1392" s="130"/>
      <c r="Z1392" s="130"/>
      <c r="AA1392" s="130"/>
      <c r="AB1392" s="130"/>
      <c r="AC1392" s="130"/>
      <c r="AD1392" s="130"/>
      <c r="AE1392" s="130"/>
      <c r="AF1392" s="130"/>
      <c r="AG1392" s="130"/>
      <c r="AH1392" s="130"/>
      <c r="AI1392" s="130"/>
      <c r="AJ1392" s="130"/>
      <c r="AK1392" s="130"/>
      <c r="AL1392" s="130"/>
      <c r="AM1392" s="130"/>
      <c r="AN1392" s="130"/>
      <c r="AO1392" s="130"/>
      <c r="AP1392" s="130"/>
      <c r="AQ1392" s="130"/>
      <c r="AR1392" s="130"/>
      <c r="AS1392" s="130"/>
      <c r="AT1392" s="130"/>
      <c r="AU1392" s="130"/>
      <c r="AV1392" s="130"/>
      <c r="AW1392" s="130"/>
      <c r="AX1392" s="130"/>
      <c r="AY1392" s="130"/>
    </row>
    <row r="1393" spans="1:51" s="5" customFormat="1" ht="13.6" customHeight="1" x14ac:dyDescent="0.3">
      <c r="A1393" s="130"/>
      <c r="B1393" s="130"/>
      <c r="C1393" s="130"/>
      <c r="D1393" s="130"/>
      <c r="E1393" s="130"/>
      <c r="F1393" s="130"/>
      <c r="G1393" s="130"/>
      <c r="H1393" s="130"/>
      <c r="I1393" s="130"/>
      <c r="J1393" s="130"/>
      <c r="K1393" s="130"/>
      <c r="L1393" s="130"/>
      <c r="M1393" s="130"/>
      <c r="N1393" s="130"/>
      <c r="O1393" s="130"/>
      <c r="P1393" s="130"/>
      <c r="Q1393" s="130"/>
      <c r="R1393" s="130"/>
      <c r="S1393" s="130"/>
      <c r="T1393" s="130"/>
      <c r="U1393" s="130"/>
      <c r="V1393" s="130"/>
      <c r="W1393" s="130"/>
      <c r="X1393" s="130"/>
      <c r="Y1393" s="130"/>
      <c r="Z1393" s="130"/>
      <c r="AA1393" s="130"/>
      <c r="AB1393" s="130"/>
      <c r="AC1393" s="130"/>
      <c r="AD1393" s="130"/>
      <c r="AE1393" s="130"/>
      <c r="AF1393" s="130"/>
      <c r="AG1393" s="130"/>
      <c r="AH1393" s="130"/>
      <c r="AI1393" s="130"/>
      <c r="AJ1393" s="130"/>
      <c r="AK1393" s="130"/>
      <c r="AL1393" s="130"/>
      <c r="AM1393" s="130"/>
      <c r="AN1393" s="130"/>
      <c r="AO1393" s="130"/>
      <c r="AP1393" s="130"/>
      <c r="AQ1393" s="130"/>
      <c r="AR1393" s="130"/>
      <c r="AS1393" s="130"/>
      <c r="AT1393" s="130"/>
      <c r="AU1393" s="130"/>
      <c r="AV1393" s="130"/>
      <c r="AW1393" s="130"/>
      <c r="AX1393" s="130"/>
      <c r="AY1393" s="130"/>
    </row>
    <row r="1394" spans="1:51" s="5" customFormat="1" ht="13.6" customHeight="1" x14ac:dyDescent="0.3">
      <c r="A1394" s="130"/>
      <c r="B1394" s="130"/>
      <c r="C1394" s="130"/>
      <c r="D1394" s="130"/>
      <c r="E1394" s="130"/>
      <c r="F1394" s="130"/>
      <c r="G1394" s="130"/>
      <c r="H1394" s="130"/>
      <c r="I1394" s="130"/>
      <c r="J1394" s="130"/>
      <c r="K1394" s="130"/>
      <c r="L1394" s="130"/>
      <c r="M1394" s="130"/>
      <c r="N1394" s="130"/>
      <c r="O1394" s="130"/>
      <c r="P1394" s="130"/>
      <c r="Q1394" s="130"/>
      <c r="R1394" s="130"/>
      <c r="S1394" s="130"/>
      <c r="T1394" s="130"/>
      <c r="U1394" s="130"/>
      <c r="V1394" s="130"/>
      <c r="W1394" s="130"/>
      <c r="X1394" s="130"/>
      <c r="Y1394" s="130"/>
      <c r="Z1394" s="130"/>
      <c r="AA1394" s="130"/>
      <c r="AB1394" s="130"/>
      <c r="AC1394" s="130"/>
      <c r="AD1394" s="130"/>
      <c r="AE1394" s="130"/>
      <c r="AF1394" s="130"/>
      <c r="AG1394" s="130"/>
      <c r="AH1394" s="130"/>
      <c r="AI1394" s="130"/>
      <c r="AJ1394" s="130"/>
      <c r="AK1394" s="130"/>
      <c r="AL1394" s="130"/>
      <c r="AM1394" s="130"/>
      <c r="AN1394" s="130"/>
      <c r="AO1394" s="130"/>
      <c r="AP1394" s="130"/>
      <c r="AQ1394" s="130"/>
      <c r="AR1394" s="130"/>
      <c r="AS1394" s="130"/>
      <c r="AT1394" s="130"/>
      <c r="AU1394" s="130"/>
      <c r="AV1394" s="130"/>
      <c r="AW1394" s="130"/>
      <c r="AX1394" s="130"/>
      <c r="AY1394" s="130"/>
    </row>
    <row r="1395" spans="1:51" s="5" customFormat="1" ht="13.6" customHeight="1" x14ac:dyDescent="0.3">
      <c r="A1395" s="130"/>
      <c r="B1395" s="130"/>
      <c r="C1395" s="130"/>
      <c r="D1395" s="130"/>
      <c r="E1395" s="130"/>
      <c r="F1395" s="130"/>
      <c r="G1395" s="130"/>
      <c r="H1395" s="130"/>
      <c r="I1395" s="130"/>
      <c r="J1395" s="130"/>
      <c r="K1395" s="130"/>
      <c r="L1395" s="130"/>
      <c r="M1395" s="130"/>
      <c r="N1395" s="130"/>
      <c r="O1395" s="130"/>
      <c r="P1395" s="130"/>
      <c r="Q1395" s="130"/>
      <c r="R1395" s="130"/>
      <c r="S1395" s="130"/>
      <c r="T1395" s="130"/>
      <c r="U1395" s="130"/>
      <c r="V1395" s="130"/>
      <c r="W1395" s="130"/>
      <c r="X1395" s="130"/>
      <c r="Y1395" s="130"/>
      <c r="Z1395" s="130"/>
      <c r="AA1395" s="130"/>
      <c r="AB1395" s="130"/>
      <c r="AC1395" s="130"/>
      <c r="AD1395" s="130"/>
      <c r="AE1395" s="130"/>
      <c r="AF1395" s="130"/>
      <c r="AG1395" s="130"/>
      <c r="AH1395" s="130"/>
      <c r="AI1395" s="130"/>
      <c r="AJ1395" s="130"/>
      <c r="AK1395" s="130"/>
      <c r="AL1395" s="130"/>
      <c r="AM1395" s="130"/>
      <c r="AN1395" s="130"/>
      <c r="AO1395" s="130"/>
      <c r="AP1395" s="130"/>
      <c r="AQ1395" s="130"/>
      <c r="AR1395" s="130"/>
      <c r="AS1395" s="130"/>
      <c r="AT1395" s="130"/>
      <c r="AU1395" s="130"/>
      <c r="AV1395" s="130"/>
      <c r="AW1395" s="130"/>
      <c r="AX1395" s="130"/>
      <c r="AY1395" s="130"/>
    </row>
    <row r="1396" spans="1:51" s="5" customFormat="1" ht="13.6" customHeight="1" x14ac:dyDescent="0.3">
      <c r="A1396" s="130"/>
      <c r="B1396" s="130"/>
      <c r="C1396" s="130"/>
      <c r="D1396" s="130"/>
      <c r="E1396" s="130"/>
      <c r="F1396" s="130"/>
      <c r="G1396" s="130"/>
      <c r="H1396" s="130"/>
      <c r="I1396" s="130"/>
      <c r="J1396" s="130"/>
      <c r="K1396" s="130"/>
      <c r="L1396" s="130"/>
      <c r="M1396" s="130"/>
      <c r="N1396" s="130"/>
      <c r="O1396" s="130"/>
      <c r="P1396" s="130"/>
      <c r="Q1396" s="130"/>
      <c r="R1396" s="130"/>
      <c r="S1396" s="130"/>
      <c r="T1396" s="130"/>
      <c r="U1396" s="130"/>
      <c r="V1396" s="130"/>
      <c r="W1396" s="130"/>
      <c r="X1396" s="130"/>
      <c r="Y1396" s="130"/>
      <c r="Z1396" s="130"/>
      <c r="AA1396" s="130"/>
      <c r="AB1396" s="130"/>
      <c r="AC1396" s="130"/>
      <c r="AD1396" s="130"/>
      <c r="AE1396" s="130"/>
      <c r="AF1396" s="130"/>
      <c r="AG1396" s="130"/>
      <c r="AH1396" s="130"/>
      <c r="AI1396" s="130"/>
      <c r="AJ1396" s="130"/>
      <c r="AK1396" s="130"/>
      <c r="AL1396" s="130"/>
      <c r="AM1396" s="130"/>
      <c r="AN1396" s="130"/>
      <c r="AO1396" s="130"/>
      <c r="AP1396" s="130"/>
      <c r="AQ1396" s="130"/>
      <c r="AR1396" s="130"/>
      <c r="AS1396" s="130"/>
      <c r="AT1396" s="130"/>
      <c r="AU1396" s="130"/>
      <c r="AV1396" s="130"/>
      <c r="AW1396" s="130"/>
      <c r="AX1396" s="130"/>
      <c r="AY1396" s="130"/>
    </row>
    <row r="1397" spans="1:51" s="5" customFormat="1" ht="13.6" customHeight="1" x14ac:dyDescent="0.3">
      <c r="A1397" s="130"/>
      <c r="B1397" s="130"/>
      <c r="C1397" s="130"/>
      <c r="D1397" s="130"/>
      <c r="E1397" s="130"/>
      <c r="F1397" s="130"/>
      <c r="G1397" s="130"/>
      <c r="H1397" s="130"/>
      <c r="I1397" s="130"/>
      <c r="J1397" s="130"/>
      <c r="K1397" s="130"/>
      <c r="L1397" s="130"/>
      <c r="M1397" s="130"/>
      <c r="N1397" s="130"/>
      <c r="O1397" s="130"/>
      <c r="P1397" s="130"/>
      <c r="Q1397" s="130"/>
      <c r="R1397" s="130"/>
      <c r="S1397" s="130"/>
      <c r="T1397" s="130"/>
      <c r="U1397" s="130"/>
      <c r="V1397" s="130"/>
      <c r="W1397" s="130"/>
      <c r="X1397" s="130"/>
      <c r="Y1397" s="130"/>
      <c r="Z1397" s="130"/>
      <c r="AA1397" s="130"/>
      <c r="AB1397" s="130"/>
      <c r="AC1397" s="130"/>
      <c r="AD1397" s="130"/>
      <c r="AE1397" s="130"/>
      <c r="AF1397" s="130"/>
      <c r="AG1397" s="130"/>
      <c r="AH1397" s="130"/>
      <c r="AI1397" s="130"/>
      <c r="AJ1397" s="130"/>
      <c r="AK1397" s="130"/>
      <c r="AL1397" s="130"/>
      <c r="AM1397" s="130"/>
      <c r="AN1397" s="130"/>
      <c r="AO1397" s="130"/>
      <c r="AP1397" s="130"/>
      <c r="AQ1397" s="130"/>
      <c r="AR1397" s="130"/>
      <c r="AS1397" s="130"/>
      <c r="AT1397" s="130"/>
      <c r="AU1397" s="130"/>
      <c r="AV1397" s="130"/>
      <c r="AW1397" s="130"/>
      <c r="AX1397" s="130"/>
      <c r="AY1397" s="130"/>
    </row>
    <row r="1398" spans="1:51" s="5" customFormat="1" ht="13.6" customHeight="1" x14ac:dyDescent="0.3">
      <c r="A1398" s="130"/>
      <c r="B1398" s="130"/>
      <c r="C1398" s="130"/>
      <c r="D1398" s="130"/>
      <c r="E1398" s="130"/>
      <c r="F1398" s="130"/>
      <c r="G1398" s="130"/>
      <c r="H1398" s="130"/>
      <c r="I1398" s="130"/>
      <c r="J1398" s="130"/>
      <c r="K1398" s="130"/>
      <c r="L1398" s="130"/>
      <c r="M1398" s="130"/>
      <c r="N1398" s="130"/>
      <c r="O1398" s="130"/>
      <c r="P1398" s="130"/>
      <c r="Q1398" s="130"/>
      <c r="R1398" s="130"/>
      <c r="S1398" s="130"/>
      <c r="T1398" s="130"/>
      <c r="U1398" s="130"/>
      <c r="V1398" s="130"/>
      <c r="W1398" s="130"/>
      <c r="X1398" s="130"/>
      <c r="Y1398" s="130"/>
      <c r="Z1398" s="130"/>
      <c r="AA1398" s="130"/>
      <c r="AB1398" s="130"/>
      <c r="AC1398" s="130"/>
      <c r="AD1398" s="130"/>
      <c r="AE1398" s="130"/>
      <c r="AF1398" s="130"/>
      <c r="AG1398" s="130"/>
      <c r="AH1398" s="130"/>
      <c r="AI1398" s="130"/>
      <c r="AJ1398" s="130"/>
      <c r="AK1398" s="130"/>
      <c r="AL1398" s="130"/>
      <c r="AM1398" s="130"/>
      <c r="AN1398" s="130"/>
      <c r="AO1398" s="130"/>
      <c r="AP1398" s="130"/>
      <c r="AQ1398" s="130"/>
      <c r="AR1398" s="130"/>
      <c r="AS1398" s="130"/>
      <c r="AT1398" s="130"/>
      <c r="AU1398" s="130"/>
      <c r="AV1398" s="130"/>
      <c r="AW1398" s="130"/>
      <c r="AX1398" s="130"/>
      <c r="AY1398" s="130"/>
    </row>
    <row r="1399" spans="1:51" s="5" customFormat="1" ht="13.6" customHeight="1" x14ac:dyDescent="0.3">
      <c r="A1399" s="130"/>
      <c r="B1399" s="130"/>
      <c r="C1399" s="130"/>
      <c r="D1399" s="130"/>
      <c r="E1399" s="130"/>
      <c r="F1399" s="130"/>
      <c r="G1399" s="130"/>
      <c r="H1399" s="130"/>
      <c r="I1399" s="130"/>
      <c r="J1399" s="130"/>
      <c r="K1399" s="130"/>
      <c r="L1399" s="130"/>
      <c r="M1399" s="130"/>
      <c r="N1399" s="130"/>
      <c r="O1399" s="130"/>
      <c r="P1399" s="130"/>
      <c r="Q1399" s="130"/>
      <c r="R1399" s="130"/>
      <c r="S1399" s="130"/>
      <c r="T1399" s="130"/>
      <c r="U1399" s="130"/>
      <c r="V1399" s="130"/>
      <c r="W1399" s="130"/>
      <c r="X1399" s="130"/>
      <c r="Y1399" s="130"/>
      <c r="Z1399" s="130"/>
      <c r="AA1399" s="130"/>
      <c r="AB1399" s="130"/>
      <c r="AC1399" s="130"/>
      <c r="AD1399" s="130"/>
      <c r="AE1399" s="130"/>
      <c r="AF1399" s="130"/>
      <c r="AG1399" s="130"/>
      <c r="AH1399" s="130"/>
      <c r="AI1399" s="130"/>
      <c r="AJ1399" s="130"/>
      <c r="AK1399" s="130"/>
      <c r="AL1399" s="130"/>
      <c r="AM1399" s="130"/>
      <c r="AN1399" s="130"/>
      <c r="AO1399" s="130"/>
      <c r="AP1399" s="130"/>
      <c r="AQ1399" s="130"/>
      <c r="AR1399" s="130"/>
      <c r="AS1399" s="130"/>
      <c r="AT1399" s="130"/>
      <c r="AU1399" s="130"/>
      <c r="AV1399" s="130"/>
      <c r="AW1399" s="130"/>
      <c r="AX1399" s="130"/>
      <c r="AY1399" s="130"/>
    </row>
    <row r="1400" spans="1:51" s="5" customFormat="1" ht="13.6" customHeight="1" x14ac:dyDescent="0.3">
      <c r="A1400" s="130"/>
      <c r="B1400" s="130"/>
      <c r="C1400" s="130"/>
      <c r="D1400" s="130"/>
      <c r="E1400" s="130"/>
      <c r="F1400" s="130"/>
      <c r="G1400" s="130"/>
      <c r="H1400" s="130"/>
      <c r="I1400" s="130"/>
      <c r="J1400" s="130"/>
      <c r="K1400" s="130"/>
      <c r="L1400" s="130"/>
      <c r="M1400" s="130"/>
      <c r="N1400" s="130"/>
      <c r="O1400" s="130"/>
      <c r="P1400" s="130"/>
      <c r="Q1400" s="130"/>
      <c r="R1400" s="130"/>
      <c r="S1400" s="130"/>
      <c r="T1400" s="130"/>
      <c r="U1400" s="130"/>
      <c r="V1400" s="130"/>
      <c r="W1400" s="130"/>
      <c r="X1400" s="130"/>
      <c r="Y1400" s="130"/>
      <c r="Z1400" s="130"/>
      <c r="AA1400" s="130"/>
      <c r="AB1400" s="130"/>
      <c r="AC1400" s="130"/>
      <c r="AD1400" s="130"/>
      <c r="AE1400" s="130"/>
      <c r="AF1400" s="130"/>
      <c r="AG1400" s="130"/>
      <c r="AH1400" s="130"/>
      <c r="AI1400" s="130"/>
      <c r="AJ1400" s="130"/>
      <c r="AK1400" s="130"/>
      <c r="AL1400" s="130"/>
      <c r="AM1400" s="130"/>
      <c r="AN1400" s="130"/>
      <c r="AO1400" s="130"/>
      <c r="AP1400" s="130"/>
      <c r="AQ1400" s="130"/>
      <c r="AR1400" s="130"/>
      <c r="AS1400" s="130"/>
      <c r="AT1400" s="130"/>
      <c r="AU1400" s="130"/>
      <c r="AV1400" s="130"/>
      <c r="AW1400" s="130"/>
      <c r="AX1400" s="130"/>
      <c r="AY1400" s="130"/>
    </row>
    <row r="1401" spans="1:51" s="5" customFormat="1" ht="13.6" customHeight="1" x14ac:dyDescent="0.3">
      <c r="A1401" s="130"/>
      <c r="B1401" s="130"/>
      <c r="C1401" s="130"/>
      <c r="D1401" s="130"/>
      <c r="E1401" s="130"/>
      <c r="F1401" s="130"/>
      <c r="G1401" s="130"/>
      <c r="H1401" s="130"/>
      <c r="I1401" s="130"/>
      <c r="J1401" s="130"/>
      <c r="K1401" s="130"/>
      <c r="L1401" s="130"/>
      <c r="M1401" s="130"/>
      <c r="N1401" s="130"/>
      <c r="O1401" s="130"/>
      <c r="P1401" s="130"/>
      <c r="Q1401" s="130"/>
      <c r="R1401" s="130"/>
      <c r="S1401" s="130"/>
      <c r="T1401" s="130"/>
      <c r="U1401" s="130"/>
      <c r="V1401" s="130"/>
      <c r="W1401" s="130"/>
      <c r="X1401" s="130"/>
      <c r="Y1401" s="130"/>
      <c r="Z1401" s="130"/>
      <c r="AA1401" s="130"/>
      <c r="AB1401" s="130"/>
      <c r="AC1401" s="130"/>
      <c r="AD1401" s="130"/>
      <c r="AE1401" s="130"/>
      <c r="AF1401" s="130"/>
      <c r="AG1401" s="130"/>
      <c r="AH1401" s="130"/>
      <c r="AI1401" s="130"/>
      <c r="AJ1401" s="130"/>
      <c r="AK1401" s="130"/>
      <c r="AL1401" s="130"/>
      <c r="AM1401" s="130"/>
      <c r="AN1401" s="130"/>
      <c r="AO1401" s="130"/>
      <c r="AP1401" s="130"/>
      <c r="AQ1401" s="130"/>
      <c r="AR1401" s="130"/>
      <c r="AS1401" s="130"/>
      <c r="AT1401" s="130"/>
      <c r="AU1401" s="130"/>
      <c r="AV1401" s="130"/>
      <c r="AW1401" s="130"/>
      <c r="AX1401" s="130"/>
      <c r="AY1401" s="130"/>
    </row>
    <row r="1402" spans="1:51" s="5" customFormat="1" ht="13.6" customHeight="1" x14ac:dyDescent="0.3">
      <c r="A1402" s="130"/>
      <c r="B1402" s="130"/>
      <c r="C1402" s="130"/>
      <c r="D1402" s="130"/>
      <c r="E1402" s="130"/>
      <c r="F1402" s="130"/>
      <c r="G1402" s="130"/>
      <c r="H1402" s="130"/>
      <c r="I1402" s="130"/>
      <c r="J1402" s="130"/>
      <c r="K1402" s="130"/>
      <c r="L1402" s="130"/>
      <c r="M1402" s="130"/>
      <c r="N1402" s="130"/>
      <c r="O1402" s="130"/>
      <c r="P1402" s="130"/>
      <c r="Q1402" s="130"/>
      <c r="R1402" s="130"/>
      <c r="S1402" s="130"/>
      <c r="T1402" s="130"/>
      <c r="U1402" s="130"/>
      <c r="V1402" s="130"/>
      <c r="W1402" s="130"/>
      <c r="X1402" s="130"/>
      <c r="Y1402" s="130"/>
      <c r="Z1402" s="130"/>
      <c r="AA1402" s="130"/>
      <c r="AB1402" s="130"/>
      <c r="AC1402" s="130"/>
      <c r="AD1402" s="130"/>
      <c r="AE1402" s="130"/>
      <c r="AF1402" s="130"/>
      <c r="AG1402" s="130"/>
      <c r="AH1402" s="130"/>
      <c r="AI1402" s="130"/>
      <c r="AJ1402" s="130"/>
      <c r="AK1402" s="130"/>
      <c r="AL1402" s="130"/>
      <c r="AM1402" s="130"/>
      <c r="AN1402" s="130"/>
      <c r="AO1402" s="130"/>
      <c r="AP1402" s="130"/>
      <c r="AQ1402" s="130"/>
      <c r="AR1402" s="130"/>
      <c r="AS1402" s="130"/>
      <c r="AT1402" s="130"/>
      <c r="AU1402" s="130"/>
      <c r="AV1402" s="130"/>
      <c r="AW1402" s="130"/>
      <c r="AX1402" s="130"/>
      <c r="AY1402" s="130"/>
    </row>
    <row r="1403" spans="1:51" s="5" customFormat="1" ht="13.6" customHeight="1" x14ac:dyDescent="0.3">
      <c r="A1403" s="130"/>
      <c r="B1403" s="130"/>
      <c r="C1403" s="130"/>
      <c r="D1403" s="130"/>
      <c r="E1403" s="130"/>
      <c r="F1403" s="130"/>
      <c r="G1403" s="130"/>
      <c r="H1403" s="130"/>
      <c r="I1403" s="130"/>
      <c r="J1403" s="130"/>
      <c r="K1403" s="130"/>
      <c r="L1403" s="130"/>
      <c r="M1403" s="130"/>
      <c r="N1403" s="130"/>
      <c r="O1403" s="130"/>
      <c r="P1403" s="130"/>
      <c r="Q1403" s="130"/>
      <c r="R1403" s="130"/>
      <c r="S1403" s="130"/>
      <c r="T1403" s="130"/>
      <c r="U1403" s="130"/>
      <c r="V1403" s="130"/>
      <c r="W1403" s="130"/>
      <c r="X1403" s="130"/>
      <c r="Y1403" s="130"/>
      <c r="Z1403" s="130"/>
      <c r="AA1403" s="130"/>
      <c r="AB1403" s="130"/>
      <c r="AC1403" s="130"/>
      <c r="AD1403" s="130"/>
      <c r="AE1403" s="130"/>
      <c r="AF1403" s="130"/>
      <c r="AG1403" s="130"/>
      <c r="AH1403" s="130"/>
      <c r="AI1403" s="130"/>
      <c r="AJ1403" s="130"/>
      <c r="AK1403" s="130"/>
      <c r="AL1403" s="130"/>
      <c r="AM1403" s="130"/>
      <c r="AN1403" s="130"/>
      <c r="AO1403" s="130"/>
      <c r="AP1403" s="130"/>
      <c r="AQ1403" s="130"/>
      <c r="AR1403" s="130"/>
      <c r="AS1403" s="130"/>
      <c r="AT1403" s="130"/>
      <c r="AU1403" s="130"/>
      <c r="AV1403" s="130"/>
      <c r="AW1403" s="130"/>
      <c r="AX1403" s="130"/>
      <c r="AY1403" s="130"/>
    </row>
    <row r="1404" spans="1:51" s="5" customFormat="1" ht="13.6" customHeight="1" x14ac:dyDescent="0.3">
      <c r="A1404" s="130"/>
      <c r="B1404" s="130"/>
      <c r="C1404" s="130"/>
      <c r="D1404" s="130"/>
      <c r="E1404" s="130"/>
      <c r="F1404" s="130"/>
      <c r="G1404" s="130"/>
      <c r="H1404" s="130"/>
      <c r="I1404" s="130"/>
      <c r="J1404" s="130"/>
      <c r="K1404" s="130"/>
      <c r="L1404" s="130"/>
      <c r="M1404" s="130"/>
      <c r="N1404" s="130"/>
      <c r="O1404" s="130"/>
      <c r="P1404" s="130"/>
      <c r="Q1404" s="130"/>
      <c r="R1404" s="130"/>
      <c r="S1404" s="130"/>
      <c r="T1404" s="130"/>
      <c r="U1404" s="130"/>
      <c r="V1404" s="130"/>
      <c r="W1404" s="130"/>
      <c r="X1404" s="130"/>
      <c r="Y1404" s="130"/>
      <c r="Z1404" s="130"/>
      <c r="AA1404" s="130"/>
      <c r="AB1404" s="130"/>
      <c r="AC1404" s="130"/>
      <c r="AD1404" s="130"/>
      <c r="AE1404" s="130"/>
      <c r="AF1404" s="130"/>
      <c r="AG1404" s="130"/>
      <c r="AH1404" s="130"/>
      <c r="AI1404" s="130"/>
      <c r="AJ1404" s="130"/>
      <c r="AK1404" s="130"/>
      <c r="AL1404" s="130"/>
      <c r="AM1404" s="130"/>
      <c r="AN1404" s="130"/>
      <c r="AO1404" s="130"/>
      <c r="AP1404" s="130"/>
      <c r="AQ1404" s="130"/>
      <c r="AR1404" s="130"/>
      <c r="AS1404" s="130"/>
      <c r="AT1404" s="130"/>
      <c r="AU1404" s="130"/>
      <c r="AV1404" s="130"/>
      <c r="AW1404" s="130"/>
      <c r="AX1404" s="130"/>
      <c r="AY1404" s="130"/>
    </row>
    <row r="1405" spans="1:51" s="5" customFormat="1" ht="13.6" customHeight="1" x14ac:dyDescent="0.3">
      <c r="A1405" s="130"/>
      <c r="B1405" s="130"/>
      <c r="C1405" s="130"/>
      <c r="D1405" s="130"/>
      <c r="E1405" s="130"/>
      <c r="F1405" s="130"/>
      <c r="G1405" s="130"/>
      <c r="H1405" s="130"/>
      <c r="I1405" s="130"/>
      <c r="J1405" s="130"/>
      <c r="K1405" s="130"/>
      <c r="L1405" s="130"/>
      <c r="M1405" s="130"/>
      <c r="N1405" s="130"/>
      <c r="O1405" s="130"/>
      <c r="P1405" s="130"/>
      <c r="Q1405" s="130"/>
      <c r="R1405" s="130"/>
      <c r="S1405" s="130"/>
      <c r="T1405" s="130"/>
      <c r="U1405" s="130"/>
      <c r="V1405" s="130"/>
      <c r="W1405" s="130"/>
      <c r="X1405" s="130"/>
      <c r="Y1405" s="130"/>
      <c r="Z1405" s="130"/>
      <c r="AA1405" s="130"/>
      <c r="AB1405" s="130"/>
      <c r="AC1405" s="130"/>
      <c r="AD1405" s="130"/>
      <c r="AE1405" s="130"/>
      <c r="AF1405" s="130"/>
      <c r="AG1405" s="130"/>
      <c r="AH1405" s="130"/>
      <c r="AI1405" s="130"/>
      <c r="AJ1405" s="130"/>
      <c r="AK1405" s="130"/>
      <c r="AL1405" s="130"/>
      <c r="AM1405" s="130"/>
      <c r="AN1405" s="130"/>
      <c r="AO1405" s="130"/>
      <c r="AP1405" s="130"/>
      <c r="AQ1405" s="130"/>
      <c r="AR1405" s="130"/>
      <c r="AS1405" s="130"/>
      <c r="AT1405" s="130"/>
      <c r="AU1405" s="130"/>
      <c r="AV1405" s="130"/>
      <c r="AW1405" s="130"/>
      <c r="AX1405" s="130"/>
      <c r="AY1405" s="130"/>
    </row>
    <row r="1406" spans="1:51" s="5" customFormat="1" ht="13.6" customHeight="1" x14ac:dyDescent="0.3">
      <c r="A1406" s="130"/>
      <c r="B1406" s="130"/>
      <c r="C1406" s="130"/>
      <c r="D1406" s="130"/>
      <c r="E1406" s="130"/>
      <c r="F1406" s="130"/>
      <c r="G1406" s="130"/>
      <c r="H1406" s="130"/>
      <c r="I1406" s="130"/>
      <c r="J1406" s="130"/>
      <c r="K1406" s="130"/>
      <c r="L1406" s="130"/>
      <c r="M1406" s="130"/>
      <c r="N1406" s="130"/>
      <c r="O1406" s="130"/>
      <c r="P1406" s="130"/>
      <c r="Q1406" s="130"/>
      <c r="R1406" s="130"/>
      <c r="S1406" s="130"/>
      <c r="T1406" s="130"/>
      <c r="U1406" s="130"/>
      <c r="V1406" s="130"/>
      <c r="W1406" s="130"/>
      <c r="X1406" s="130"/>
      <c r="Y1406" s="130"/>
      <c r="Z1406" s="130"/>
      <c r="AA1406" s="130"/>
      <c r="AB1406" s="130"/>
      <c r="AC1406" s="130"/>
      <c r="AD1406" s="130"/>
      <c r="AE1406" s="130"/>
      <c r="AF1406" s="130"/>
      <c r="AG1406" s="130"/>
      <c r="AH1406" s="130"/>
      <c r="AI1406" s="130"/>
      <c r="AJ1406" s="130"/>
      <c r="AK1406" s="130"/>
      <c r="AL1406" s="130"/>
      <c r="AM1406" s="130"/>
      <c r="AN1406" s="130"/>
      <c r="AO1406" s="130"/>
      <c r="AP1406" s="130"/>
      <c r="AQ1406" s="130"/>
      <c r="AR1406" s="130"/>
      <c r="AS1406" s="130"/>
      <c r="AT1406" s="130"/>
      <c r="AU1406" s="130"/>
      <c r="AV1406" s="130"/>
      <c r="AW1406" s="130"/>
      <c r="AX1406" s="130"/>
      <c r="AY1406" s="130"/>
    </row>
    <row r="1407" spans="1:51" s="5" customFormat="1" ht="13.6" customHeight="1" x14ac:dyDescent="0.3">
      <c r="A1407" s="130"/>
      <c r="B1407" s="130"/>
      <c r="C1407" s="130"/>
      <c r="D1407" s="130"/>
      <c r="E1407" s="130"/>
      <c r="F1407" s="130"/>
      <c r="G1407" s="130"/>
      <c r="H1407" s="130"/>
      <c r="I1407" s="130"/>
      <c r="J1407" s="130"/>
      <c r="K1407" s="130"/>
      <c r="L1407" s="130"/>
      <c r="M1407" s="130"/>
      <c r="N1407" s="130"/>
      <c r="O1407" s="130"/>
      <c r="P1407" s="130"/>
      <c r="Q1407" s="130"/>
      <c r="R1407" s="130"/>
      <c r="S1407" s="130"/>
      <c r="T1407" s="130"/>
      <c r="U1407" s="130"/>
      <c r="V1407" s="130"/>
      <c r="W1407" s="130"/>
      <c r="X1407" s="130"/>
      <c r="Y1407" s="130"/>
      <c r="Z1407" s="130"/>
      <c r="AA1407" s="130"/>
      <c r="AB1407" s="130"/>
      <c r="AC1407" s="130"/>
      <c r="AD1407" s="130"/>
      <c r="AE1407" s="130"/>
      <c r="AF1407" s="130"/>
      <c r="AG1407" s="130"/>
      <c r="AH1407" s="130"/>
      <c r="AI1407" s="130"/>
      <c r="AJ1407" s="130"/>
      <c r="AK1407" s="130"/>
      <c r="AL1407" s="130"/>
      <c r="AM1407" s="130"/>
      <c r="AN1407" s="130"/>
      <c r="AO1407" s="130"/>
      <c r="AP1407" s="130"/>
      <c r="AQ1407" s="130"/>
      <c r="AR1407" s="130"/>
      <c r="AS1407" s="130"/>
      <c r="AT1407" s="130"/>
      <c r="AU1407" s="130"/>
      <c r="AV1407" s="130"/>
      <c r="AW1407" s="130"/>
      <c r="AX1407" s="130"/>
      <c r="AY1407" s="130"/>
    </row>
    <row r="1408" spans="1:51" s="5" customFormat="1" ht="13.6" customHeight="1" x14ac:dyDescent="0.3">
      <c r="A1408" s="130"/>
      <c r="B1408" s="130"/>
      <c r="C1408" s="130"/>
      <c r="D1408" s="130"/>
      <c r="E1408" s="130"/>
      <c r="F1408" s="130"/>
      <c r="G1408" s="130"/>
      <c r="H1408" s="130"/>
      <c r="I1408" s="130"/>
      <c r="J1408" s="130"/>
      <c r="K1408" s="130"/>
      <c r="L1408" s="130"/>
      <c r="M1408" s="130"/>
      <c r="N1408" s="130"/>
      <c r="O1408" s="130"/>
      <c r="P1408" s="130"/>
      <c r="Q1408" s="130"/>
      <c r="R1408" s="130"/>
      <c r="S1408" s="130"/>
      <c r="T1408" s="130"/>
      <c r="U1408" s="130"/>
      <c r="V1408" s="130"/>
      <c r="W1408" s="130"/>
      <c r="X1408" s="130"/>
      <c r="Y1408" s="130"/>
      <c r="Z1408" s="130"/>
      <c r="AA1408" s="130"/>
      <c r="AB1408" s="130"/>
      <c r="AC1408" s="130"/>
      <c r="AD1408" s="130"/>
      <c r="AE1408" s="130"/>
      <c r="AF1408" s="130"/>
      <c r="AG1408" s="130"/>
      <c r="AH1408" s="130"/>
      <c r="AI1408" s="130"/>
      <c r="AJ1408" s="130"/>
      <c r="AK1408" s="130"/>
      <c r="AL1408" s="130"/>
      <c r="AM1408" s="130"/>
      <c r="AN1408" s="130"/>
      <c r="AO1408" s="130"/>
      <c r="AP1408" s="130"/>
      <c r="AQ1408" s="130"/>
      <c r="AR1408" s="130"/>
      <c r="AS1408" s="130"/>
      <c r="AT1408" s="130"/>
      <c r="AU1408" s="130"/>
      <c r="AV1408" s="130"/>
      <c r="AW1408" s="130"/>
      <c r="AX1408" s="130"/>
      <c r="AY1408" s="130"/>
    </row>
    <row r="1409" spans="1:51" s="5" customFormat="1" ht="13.6" customHeight="1" x14ac:dyDescent="0.3">
      <c r="A1409" s="130"/>
      <c r="B1409" s="130"/>
      <c r="C1409" s="130"/>
      <c r="D1409" s="130"/>
      <c r="E1409" s="130"/>
      <c r="F1409" s="130"/>
      <c r="G1409" s="130"/>
      <c r="H1409" s="130"/>
      <c r="I1409" s="130"/>
      <c r="J1409" s="130"/>
      <c r="K1409" s="130"/>
      <c r="L1409" s="130"/>
      <c r="M1409" s="130"/>
      <c r="N1409" s="130"/>
      <c r="O1409" s="130"/>
      <c r="P1409" s="130"/>
      <c r="Q1409" s="130"/>
      <c r="R1409" s="130"/>
      <c r="S1409" s="130"/>
      <c r="T1409" s="130"/>
      <c r="U1409" s="130"/>
      <c r="V1409" s="130"/>
      <c r="W1409" s="130"/>
      <c r="X1409" s="130"/>
      <c r="Y1409" s="130"/>
      <c r="Z1409" s="130"/>
      <c r="AA1409" s="130"/>
      <c r="AB1409" s="130"/>
      <c r="AC1409" s="130"/>
      <c r="AD1409" s="130"/>
      <c r="AE1409" s="130"/>
      <c r="AF1409" s="130"/>
      <c r="AG1409" s="130"/>
      <c r="AH1409" s="130"/>
      <c r="AI1409" s="130"/>
      <c r="AJ1409" s="130"/>
      <c r="AK1409" s="130"/>
      <c r="AL1409" s="130"/>
      <c r="AM1409" s="130"/>
      <c r="AN1409" s="130"/>
      <c r="AO1409" s="130"/>
      <c r="AP1409" s="130"/>
      <c r="AQ1409" s="130"/>
      <c r="AR1409" s="130"/>
      <c r="AS1409" s="130"/>
      <c r="AT1409" s="130"/>
      <c r="AU1409" s="130"/>
      <c r="AV1409" s="130"/>
      <c r="AW1409" s="130"/>
      <c r="AX1409" s="130"/>
      <c r="AY1409" s="130"/>
    </row>
    <row r="1410" spans="1:51" s="5" customFormat="1" ht="13.6" customHeight="1" x14ac:dyDescent="0.3">
      <c r="A1410" s="130"/>
      <c r="B1410" s="130"/>
      <c r="C1410" s="130"/>
      <c r="D1410" s="130"/>
      <c r="E1410" s="130"/>
      <c r="F1410" s="130"/>
      <c r="G1410" s="130"/>
      <c r="H1410" s="130"/>
      <c r="I1410" s="130"/>
      <c r="J1410" s="130"/>
      <c r="K1410" s="130"/>
      <c r="L1410" s="130"/>
      <c r="M1410" s="130"/>
      <c r="N1410" s="130"/>
      <c r="O1410" s="130"/>
      <c r="P1410" s="130"/>
      <c r="Q1410" s="130"/>
      <c r="R1410" s="130"/>
      <c r="S1410" s="130"/>
      <c r="T1410" s="130"/>
      <c r="U1410" s="130"/>
      <c r="V1410" s="130"/>
      <c r="W1410" s="130"/>
      <c r="X1410" s="130"/>
      <c r="Y1410" s="130"/>
      <c r="Z1410" s="130"/>
      <c r="AA1410" s="130"/>
      <c r="AB1410" s="130"/>
      <c r="AC1410" s="130"/>
      <c r="AD1410" s="130"/>
      <c r="AE1410" s="130"/>
      <c r="AF1410" s="130"/>
      <c r="AG1410" s="130"/>
      <c r="AH1410" s="130"/>
      <c r="AI1410" s="130"/>
      <c r="AJ1410" s="130"/>
      <c r="AK1410" s="130"/>
      <c r="AL1410" s="130"/>
      <c r="AM1410" s="130"/>
      <c r="AN1410" s="130"/>
      <c r="AO1410" s="130"/>
      <c r="AP1410" s="130"/>
      <c r="AQ1410" s="130"/>
      <c r="AR1410" s="130"/>
      <c r="AS1410" s="130"/>
      <c r="AT1410" s="130"/>
      <c r="AU1410" s="130"/>
      <c r="AV1410" s="130"/>
      <c r="AW1410" s="130"/>
      <c r="AX1410" s="130"/>
      <c r="AY1410" s="130"/>
    </row>
    <row r="1411" spans="1:51" s="5" customFormat="1" ht="13.6" customHeight="1" x14ac:dyDescent="0.3">
      <c r="A1411" s="130"/>
      <c r="B1411" s="130"/>
      <c r="C1411" s="130"/>
      <c r="D1411" s="130"/>
      <c r="E1411" s="130"/>
      <c r="F1411" s="130"/>
      <c r="G1411" s="130"/>
      <c r="H1411" s="130"/>
      <c r="I1411" s="130"/>
      <c r="J1411" s="130"/>
      <c r="K1411" s="130"/>
      <c r="L1411" s="130"/>
      <c r="M1411" s="130"/>
      <c r="N1411" s="130"/>
      <c r="O1411" s="130"/>
      <c r="P1411" s="130"/>
      <c r="Q1411" s="130"/>
      <c r="R1411" s="130"/>
      <c r="S1411" s="130"/>
      <c r="T1411" s="130"/>
      <c r="U1411" s="130"/>
      <c r="V1411" s="130"/>
      <c r="W1411" s="130"/>
      <c r="X1411" s="130"/>
      <c r="Y1411" s="130"/>
      <c r="Z1411" s="130"/>
      <c r="AA1411" s="130"/>
      <c r="AB1411" s="130"/>
      <c r="AC1411" s="130"/>
      <c r="AD1411" s="130"/>
      <c r="AE1411" s="130"/>
      <c r="AF1411" s="130"/>
      <c r="AG1411" s="130"/>
      <c r="AH1411" s="130"/>
      <c r="AI1411" s="130"/>
      <c r="AJ1411" s="130"/>
      <c r="AK1411" s="130"/>
      <c r="AL1411" s="130"/>
      <c r="AM1411" s="130"/>
      <c r="AN1411" s="130"/>
      <c r="AO1411" s="130"/>
      <c r="AP1411" s="130"/>
      <c r="AQ1411" s="130"/>
      <c r="AR1411" s="130"/>
      <c r="AS1411" s="130"/>
      <c r="AT1411" s="130"/>
      <c r="AU1411" s="130"/>
      <c r="AV1411" s="130"/>
      <c r="AW1411" s="130"/>
      <c r="AX1411" s="130"/>
      <c r="AY1411" s="130"/>
    </row>
    <row r="1412" spans="1:51" s="5" customFormat="1" ht="13.6" customHeight="1" x14ac:dyDescent="0.3">
      <c r="A1412" s="130"/>
      <c r="B1412" s="130"/>
      <c r="C1412" s="130"/>
      <c r="D1412" s="130"/>
      <c r="E1412" s="130"/>
      <c r="F1412" s="130"/>
      <c r="G1412" s="130"/>
      <c r="H1412" s="130"/>
      <c r="I1412" s="130"/>
      <c r="J1412" s="130"/>
      <c r="K1412" s="130"/>
      <c r="L1412" s="130"/>
      <c r="M1412" s="130"/>
      <c r="N1412" s="130"/>
      <c r="O1412" s="130"/>
      <c r="P1412" s="130"/>
      <c r="Q1412" s="130"/>
      <c r="R1412" s="130"/>
      <c r="S1412" s="130"/>
      <c r="T1412" s="130"/>
      <c r="U1412" s="130"/>
      <c r="V1412" s="130"/>
      <c r="W1412" s="130"/>
      <c r="X1412" s="130"/>
      <c r="Y1412" s="130"/>
      <c r="Z1412" s="130"/>
      <c r="AA1412" s="130"/>
      <c r="AB1412" s="130"/>
      <c r="AC1412" s="130"/>
      <c r="AD1412" s="130"/>
      <c r="AE1412" s="130"/>
      <c r="AF1412" s="130"/>
      <c r="AG1412" s="130"/>
      <c r="AH1412" s="130"/>
      <c r="AI1412" s="130"/>
      <c r="AJ1412" s="130"/>
      <c r="AK1412" s="130"/>
      <c r="AL1412" s="130"/>
      <c r="AM1412" s="130"/>
      <c r="AN1412" s="130"/>
      <c r="AO1412" s="130"/>
      <c r="AP1412" s="130"/>
      <c r="AQ1412" s="130"/>
      <c r="AR1412" s="130"/>
      <c r="AS1412" s="130"/>
      <c r="AT1412" s="130"/>
      <c r="AU1412" s="130"/>
      <c r="AV1412" s="130"/>
      <c r="AW1412" s="130"/>
      <c r="AX1412" s="130"/>
      <c r="AY1412" s="130"/>
    </row>
    <row r="1413" spans="1:51" s="5" customFormat="1" ht="13.6" customHeight="1" x14ac:dyDescent="0.3">
      <c r="A1413" s="130"/>
      <c r="B1413" s="130"/>
      <c r="C1413" s="130"/>
      <c r="D1413" s="130"/>
      <c r="E1413" s="130"/>
      <c r="F1413" s="130"/>
      <c r="G1413" s="130"/>
      <c r="H1413" s="130"/>
      <c r="I1413" s="130"/>
      <c r="J1413" s="130"/>
      <c r="K1413" s="130"/>
      <c r="L1413" s="130"/>
      <c r="M1413" s="130"/>
      <c r="N1413" s="130"/>
      <c r="O1413" s="130"/>
      <c r="P1413" s="130"/>
      <c r="Q1413" s="130"/>
      <c r="R1413" s="130"/>
      <c r="S1413" s="130"/>
      <c r="T1413" s="130"/>
      <c r="U1413" s="130"/>
      <c r="V1413" s="130"/>
      <c r="W1413" s="130"/>
      <c r="X1413" s="130"/>
      <c r="Y1413" s="130"/>
      <c r="Z1413" s="130"/>
      <c r="AA1413" s="130"/>
      <c r="AB1413" s="130"/>
      <c r="AC1413" s="130"/>
      <c r="AD1413" s="130"/>
      <c r="AE1413" s="130"/>
      <c r="AF1413" s="130"/>
      <c r="AG1413" s="130"/>
      <c r="AH1413" s="130"/>
      <c r="AI1413" s="130"/>
      <c r="AJ1413" s="130"/>
      <c r="AK1413" s="130"/>
      <c r="AL1413" s="130"/>
      <c r="AM1413" s="130"/>
      <c r="AN1413" s="130"/>
      <c r="AO1413" s="130"/>
      <c r="AP1413" s="130"/>
      <c r="AQ1413" s="130"/>
      <c r="AR1413" s="130"/>
      <c r="AS1413" s="130"/>
      <c r="AT1413" s="130"/>
      <c r="AU1413" s="130"/>
      <c r="AV1413" s="130"/>
      <c r="AW1413" s="130"/>
      <c r="AX1413" s="130"/>
      <c r="AY1413" s="130"/>
    </row>
    <row r="1414" spans="1:51" s="5" customFormat="1" ht="13.6" customHeight="1" x14ac:dyDescent="0.3">
      <c r="A1414" s="130"/>
      <c r="B1414" s="130"/>
      <c r="C1414" s="130"/>
      <c r="D1414" s="130"/>
      <c r="E1414" s="130"/>
      <c r="F1414" s="130"/>
      <c r="G1414" s="130"/>
      <c r="H1414" s="130"/>
      <c r="I1414" s="130"/>
      <c r="J1414" s="130"/>
      <c r="K1414" s="130"/>
      <c r="L1414" s="130"/>
      <c r="M1414" s="130"/>
      <c r="N1414" s="130"/>
      <c r="O1414" s="130"/>
      <c r="P1414" s="130"/>
      <c r="Q1414" s="130"/>
      <c r="R1414" s="130"/>
      <c r="S1414" s="130"/>
      <c r="T1414" s="130"/>
      <c r="U1414" s="130"/>
      <c r="V1414" s="130"/>
      <c r="W1414" s="130"/>
      <c r="X1414" s="130"/>
      <c r="Y1414" s="130"/>
      <c r="Z1414" s="130"/>
      <c r="AA1414" s="130"/>
      <c r="AB1414" s="130"/>
      <c r="AC1414" s="130"/>
      <c r="AD1414" s="130"/>
      <c r="AE1414" s="130"/>
      <c r="AF1414" s="130"/>
      <c r="AG1414" s="130"/>
      <c r="AH1414" s="130"/>
      <c r="AI1414" s="130"/>
      <c r="AJ1414" s="130"/>
      <c r="AK1414" s="130"/>
      <c r="AL1414" s="130"/>
      <c r="AM1414" s="130"/>
      <c r="AN1414" s="130"/>
      <c r="AO1414" s="130"/>
      <c r="AP1414" s="130"/>
      <c r="AQ1414" s="130"/>
      <c r="AR1414" s="130"/>
      <c r="AS1414" s="130"/>
      <c r="AT1414" s="130"/>
      <c r="AU1414" s="130"/>
      <c r="AV1414" s="130"/>
      <c r="AW1414" s="130"/>
      <c r="AX1414" s="130"/>
      <c r="AY1414" s="130"/>
    </row>
    <row r="1415" spans="1:51" s="5" customFormat="1" ht="13.6" customHeight="1" x14ac:dyDescent="0.3">
      <c r="A1415" s="130"/>
      <c r="B1415" s="130"/>
      <c r="C1415" s="130"/>
      <c r="D1415" s="130"/>
      <c r="E1415" s="130"/>
      <c r="F1415" s="130"/>
      <c r="G1415" s="130"/>
      <c r="H1415" s="130"/>
      <c r="I1415" s="130"/>
      <c r="J1415" s="130"/>
      <c r="K1415" s="130"/>
      <c r="L1415" s="130"/>
      <c r="M1415" s="130"/>
      <c r="N1415" s="130"/>
      <c r="O1415" s="130"/>
      <c r="P1415" s="130"/>
      <c r="Q1415" s="130"/>
      <c r="R1415" s="130"/>
      <c r="S1415" s="130"/>
      <c r="T1415" s="130"/>
      <c r="U1415" s="130"/>
      <c r="V1415" s="130"/>
      <c r="W1415" s="130"/>
      <c r="X1415" s="130"/>
      <c r="Y1415" s="130"/>
      <c r="Z1415" s="130"/>
      <c r="AA1415" s="130"/>
      <c r="AB1415" s="130"/>
      <c r="AC1415" s="130"/>
      <c r="AD1415" s="130"/>
      <c r="AE1415" s="130"/>
      <c r="AF1415" s="130"/>
      <c r="AG1415" s="130"/>
      <c r="AH1415" s="130"/>
      <c r="AI1415" s="130"/>
      <c r="AJ1415" s="130"/>
      <c r="AK1415" s="130"/>
      <c r="AL1415" s="130"/>
      <c r="AM1415" s="130"/>
      <c r="AN1415" s="130"/>
      <c r="AO1415" s="130"/>
      <c r="AP1415" s="130"/>
      <c r="AQ1415" s="130"/>
      <c r="AR1415" s="130"/>
      <c r="AS1415" s="130"/>
      <c r="AT1415" s="130"/>
      <c r="AU1415" s="130"/>
      <c r="AV1415" s="130"/>
      <c r="AW1415" s="130"/>
      <c r="AX1415" s="130"/>
      <c r="AY1415" s="130"/>
    </row>
    <row r="1416" spans="1:51" s="5" customFormat="1" ht="13.6" customHeight="1" x14ac:dyDescent="0.3">
      <c r="A1416" s="130"/>
      <c r="B1416" s="130"/>
      <c r="C1416" s="130"/>
      <c r="D1416" s="130"/>
      <c r="E1416" s="130"/>
      <c r="F1416" s="130"/>
      <c r="G1416" s="130"/>
      <c r="H1416" s="130"/>
      <c r="I1416" s="130"/>
      <c r="J1416" s="130"/>
      <c r="K1416" s="130"/>
      <c r="L1416" s="130"/>
      <c r="M1416" s="130"/>
      <c r="N1416" s="130"/>
      <c r="O1416" s="130"/>
      <c r="P1416" s="130"/>
      <c r="Q1416" s="130"/>
      <c r="R1416" s="130"/>
      <c r="S1416" s="130"/>
      <c r="T1416" s="130"/>
      <c r="U1416" s="130"/>
      <c r="V1416" s="130"/>
      <c r="W1416" s="130"/>
      <c r="X1416" s="130"/>
      <c r="Y1416" s="130"/>
      <c r="Z1416" s="130"/>
      <c r="AA1416" s="130"/>
      <c r="AB1416" s="130"/>
      <c r="AC1416" s="130"/>
      <c r="AD1416" s="130"/>
      <c r="AE1416" s="130"/>
      <c r="AF1416" s="130"/>
      <c r="AG1416" s="130"/>
      <c r="AH1416" s="130"/>
      <c r="AI1416" s="130"/>
      <c r="AJ1416" s="130"/>
      <c r="AK1416" s="130"/>
      <c r="AL1416" s="130"/>
      <c r="AM1416" s="130"/>
      <c r="AN1416" s="130"/>
      <c r="AO1416" s="130"/>
      <c r="AP1416" s="130"/>
      <c r="AQ1416" s="130"/>
      <c r="AR1416" s="130"/>
      <c r="AS1416" s="130"/>
      <c r="AT1416" s="130"/>
      <c r="AU1416" s="130"/>
      <c r="AV1416" s="130"/>
      <c r="AW1416" s="130"/>
      <c r="AX1416" s="130"/>
      <c r="AY1416" s="130"/>
    </row>
    <row r="1417" spans="1:51" s="5" customFormat="1" ht="13.6" customHeight="1" x14ac:dyDescent="0.3">
      <c r="A1417" s="130"/>
      <c r="B1417" s="130"/>
      <c r="C1417" s="130"/>
      <c r="D1417" s="130"/>
      <c r="E1417" s="130"/>
      <c r="F1417" s="130"/>
      <c r="G1417" s="130"/>
      <c r="H1417" s="130"/>
      <c r="I1417" s="130"/>
      <c r="J1417" s="130"/>
      <c r="K1417" s="130"/>
      <c r="L1417" s="130"/>
      <c r="M1417" s="130"/>
      <c r="N1417" s="130"/>
      <c r="O1417" s="130"/>
      <c r="P1417" s="130"/>
      <c r="Q1417" s="130"/>
      <c r="R1417" s="130"/>
      <c r="S1417" s="130"/>
      <c r="T1417" s="130"/>
      <c r="U1417" s="130"/>
      <c r="V1417" s="130"/>
      <c r="W1417" s="130"/>
      <c r="X1417" s="130"/>
      <c r="Y1417" s="130"/>
      <c r="Z1417" s="130"/>
      <c r="AA1417" s="130"/>
      <c r="AB1417" s="130"/>
      <c r="AC1417" s="130"/>
      <c r="AD1417" s="130"/>
      <c r="AE1417" s="130"/>
      <c r="AF1417" s="130"/>
      <c r="AG1417" s="130"/>
      <c r="AH1417" s="130"/>
      <c r="AI1417" s="130"/>
      <c r="AJ1417" s="130"/>
      <c r="AK1417" s="130"/>
      <c r="AL1417" s="130"/>
      <c r="AM1417" s="130"/>
      <c r="AN1417" s="130"/>
      <c r="AO1417" s="130"/>
      <c r="AP1417" s="130"/>
      <c r="AQ1417" s="130"/>
      <c r="AR1417" s="130"/>
      <c r="AS1417" s="130"/>
      <c r="AT1417" s="130"/>
      <c r="AU1417" s="130"/>
      <c r="AV1417" s="130"/>
      <c r="AW1417" s="130"/>
      <c r="AX1417" s="130"/>
      <c r="AY1417" s="130"/>
    </row>
    <row r="1418" spans="1:51" s="5" customFormat="1" ht="13.6" customHeight="1" x14ac:dyDescent="0.3">
      <c r="A1418" s="130"/>
      <c r="B1418" s="130"/>
      <c r="C1418" s="130"/>
      <c r="D1418" s="130"/>
      <c r="E1418" s="130"/>
      <c r="F1418" s="130"/>
      <c r="G1418" s="130"/>
      <c r="H1418" s="130"/>
      <c r="I1418" s="130"/>
      <c r="J1418" s="130"/>
      <c r="K1418" s="130"/>
      <c r="L1418" s="130"/>
      <c r="M1418" s="130"/>
      <c r="N1418" s="130"/>
      <c r="O1418" s="130"/>
      <c r="P1418" s="130"/>
      <c r="Q1418" s="130"/>
      <c r="R1418" s="130"/>
      <c r="S1418" s="130"/>
      <c r="T1418" s="130"/>
      <c r="U1418" s="130"/>
      <c r="V1418" s="130"/>
      <c r="W1418" s="130"/>
      <c r="X1418" s="130"/>
      <c r="Y1418" s="130"/>
      <c r="Z1418" s="130"/>
      <c r="AA1418" s="130"/>
      <c r="AB1418" s="130"/>
      <c r="AC1418" s="130"/>
      <c r="AD1418" s="130"/>
      <c r="AE1418" s="130"/>
      <c r="AF1418" s="130"/>
      <c r="AG1418" s="130"/>
      <c r="AH1418" s="130"/>
      <c r="AI1418" s="130"/>
      <c r="AJ1418" s="130"/>
      <c r="AK1418" s="130"/>
      <c r="AL1418" s="130"/>
      <c r="AM1418" s="130"/>
      <c r="AN1418" s="130"/>
      <c r="AO1418" s="130"/>
      <c r="AP1418" s="130"/>
      <c r="AQ1418" s="130"/>
      <c r="AR1418" s="130"/>
      <c r="AS1418" s="130"/>
      <c r="AT1418" s="130"/>
      <c r="AU1418" s="130"/>
      <c r="AV1418" s="130"/>
      <c r="AW1418" s="130"/>
      <c r="AX1418" s="130"/>
      <c r="AY1418" s="130"/>
    </row>
    <row r="1419" spans="1:51" s="5" customFormat="1" ht="13.6" customHeight="1" x14ac:dyDescent="0.3">
      <c r="A1419" s="130"/>
      <c r="B1419" s="130"/>
      <c r="C1419" s="130"/>
      <c r="D1419" s="130"/>
      <c r="E1419" s="130"/>
      <c r="F1419" s="130"/>
      <c r="G1419" s="130"/>
      <c r="H1419" s="130"/>
      <c r="I1419" s="130"/>
      <c r="J1419" s="130"/>
      <c r="K1419" s="130"/>
      <c r="L1419" s="130"/>
      <c r="M1419" s="130"/>
      <c r="N1419" s="130"/>
      <c r="O1419" s="130"/>
      <c r="P1419" s="130"/>
      <c r="Q1419" s="130"/>
      <c r="R1419" s="130"/>
      <c r="S1419" s="130"/>
      <c r="T1419" s="130"/>
      <c r="U1419" s="130"/>
      <c r="V1419" s="130"/>
      <c r="W1419" s="130"/>
      <c r="X1419" s="130"/>
      <c r="Y1419" s="130"/>
      <c r="Z1419" s="130"/>
      <c r="AA1419" s="130"/>
      <c r="AB1419" s="130"/>
      <c r="AC1419" s="130"/>
      <c r="AD1419" s="130"/>
      <c r="AE1419" s="130"/>
      <c r="AF1419" s="130"/>
      <c r="AG1419" s="130"/>
      <c r="AH1419" s="130"/>
      <c r="AI1419" s="130"/>
      <c r="AJ1419" s="130"/>
      <c r="AK1419" s="130"/>
      <c r="AL1419" s="130"/>
      <c r="AM1419" s="130"/>
      <c r="AN1419" s="130"/>
      <c r="AO1419" s="130"/>
      <c r="AP1419" s="130"/>
      <c r="AQ1419" s="130"/>
      <c r="AR1419" s="130"/>
      <c r="AS1419" s="130"/>
      <c r="AT1419" s="130"/>
      <c r="AU1419" s="130"/>
      <c r="AV1419" s="130"/>
      <c r="AW1419" s="130"/>
      <c r="AX1419" s="130"/>
      <c r="AY1419" s="130"/>
    </row>
    <row r="1420" spans="1:51" s="5" customFormat="1" ht="13.6" customHeight="1" x14ac:dyDescent="0.3">
      <c r="A1420" s="130"/>
      <c r="B1420" s="130"/>
      <c r="C1420" s="130"/>
      <c r="D1420" s="130"/>
      <c r="E1420" s="130"/>
      <c r="F1420" s="130"/>
      <c r="G1420" s="130"/>
      <c r="H1420" s="130"/>
      <c r="I1420" s="130"/>
      <c r="J1420" s="130"/>
      <c r="K1420" s="130"/>
      <c r="L1420" s="130"/>
      <c r="M1420" s="130"/>
      <c r="N1420" s="130"/>
      <c r="O1420" s="130"/>
      <c r="P1420" s="130"/>
      <c r="Q1420" s="130"/>
      <c r="R1420" s="130"/>
      <c r="S1420" s="130"/>
      <c r="T1420" s="130"/>
      <c r="U1420" s="130"/>
      <c r="V1420" s="130"/>
      <c r="W1420" s="130"/>
      <c r="X1420" s="130"/>
      <c r="Y1420" s="130"/>
      <c r="Z1420" s="130"/>
      <c r="AA1420" s="130"/>
      <c r="AB1420" s="130"/>
      <c r="AC1420" s="130"/>
      <c r="AD1420" s="130"/>
      <c r="AE1420" s="130"/>
      <c r="AF1420" s="130"/>
      <c r="AG1420" s="130"/>
      <c r="AH1420" s="130"/>
      <c r="AI1420" s="130"/>
      <c r="AJ1420" s="130"/>
      <c r="AK1420" s="130"/>
      <c r="AL1420" s="130"/>
      <c r="AM1420" s="130"/>
      <c r="AN1420" s="130"/>
      <c r="AO1420" s="130"/>
      <c r="AP1420" s="130"/>
      <c r="AQ1420" s="130"/>
      <c r="AR1420" s="130"/>
      <c r="AS1420" s="130"/>
      <c r="AT1420" s="130"/>
      <c r="AU1420" s="130"/>
      <c r="AV1420" s="130"/>
      <c r="AW1420" s="130"/>
      <c r="AX1420" s="130"/>
      <c r="AY1420" s="130"/>
    </row>
    <row r="1421" spans="1:51" s="5" customFormat="1" ht="13.6" customHeight="1" x14ac:dyDescent="0.3">
      <c r="A1421" s="130"/>
      <c r="B1421" s="130"/>
      <c r="C1421" s="130"/>
      <c r="D1421" s="130"/>
      <c r="E1421" s="130"/>
      <c r="F1421" s="130"/>
      <c r="G1421" s="130"/>
      <c r="H1421" s="130"/>
      <c r="I1421" s="130"/>
      <c r="J1421" s="130"/>
      <c r="K1421" s="130"/>
      <c r="L1421" s="130"/>
      <c r="M1421" s="130"/>
      <c r="N1421" s="130"/>
      <c r="O1421" s="130"/>
      <c r="P1421" s="130"/>
      <c r="Q1421" s="130"/>
      <c r="R1421" s="130"/>
      <c r="S1421" s="130"/>
      <c r="T1421" s="130"/>
      <c r="U1421" s="130"/>
      <c r="V1421" s="130"/>
      <c r="W1421" s="130"/>
      <c r="X1421" s="130"/>
      <c r="Y1421" s="130"/>
      <c r="Z1421" s="130"/>
      <c r="AA1421" s="130"/>
      <c r="AB1421" s="130"/>
      <c r="AC1421" s="130"/>
      <c r="AD1421" s="130"/>
      <c r="AE1421" s="130"/>
      <c r="AF1421" s="130"/>
      <c r="AG1421" s="130"/>
      <c r="AH1421" s="130"/>
      <c r="AI1421" s="130"/>
      <c r="AJ1421" s="130"/>
      <c r="AK1421" s="130"/>
      <c r="AL1421" s="130"/>
      <c r="AM1421" s="130"/>
      <c r="AN1421" s="130"/>
      <c r="AO1421" s="130"/>
      <c r="AP1421" s="130"/>
      <c r="AQ1421" s="130"/>
      <c r="AR1421" s="130"/>
      <c r="AS1421" s="130"/>
      <c r="AT1421" s="130"/>
      <c r="AU1421" s="130"/>
      <c r="AV1421" s="130"/>
      <c r="AW1421" s="130"/>
      <c r="AX1421" s="130"/>
      <c r="AY1421" s="130"/>
    </row>
    <row r="1422" spans="1:51" s="5" customFormat="1" ht="13.6" customHeight="1" x14ac:dyDescent="0.3">
      <c r="A1422" s="130"/>
      <c r="B1422" s="130"/>
      <c r="C1422" s="130"/>
      <c r="D1422" s="130"/>
      <c r="E1422" s="130"/>
      <c r="F1422" s="130"/>
      <c r="G1422" s="130"/>
      <c r="H1422" s="130"/>
      <c r="I1422" s="130"/>
      <c r="J1422" s="130"/>
      <c r="K1422" s="130"/>
      <c r="L1422" s="130"/>
      <c r="M1422" s="130"/>
      <c r="N1422" s="130"/>
      <c r="O1422" s="130"/>
      <c r="P1422" s="130"/>
      <c r="Q1422" s="130"/>
      <c r="R1422" s="130"/>
      <c r="S1422" s="130"/>
      <c r="T1422" s="130"/>
      <c r="U1422" s="130"/>
      <c r="V1422" s="130"/>
      <c r="W1422" s="130"/>
      <c r="X1422" s="130"/>
      <c r="Y1422" s="130"/>
      <c r="Z1422" s="130"/>
      <c r="AA1422" s="130"/>
      <c r="AB1422" s="130"/>
      <c r="AC1422" s="130"/>
      <c r="AD1422" s="130"/>
      <c r="AE1422" s="130"/>
      <c r="AF1422" s="130"/>
      <c r="AG1422" s="130"/>
      <c r="AH1422" s="130"/>
      <c r="AI1422" s="130"/>
      <c r="AJ1422" s="130"/>
      <c r="AK1422" s="130"/>
      <c r="AL1422" s="130"/>
      <c r="AM1422" s="130"/>
      <c r="AN1422" s="130"/>
      <c r="AO1422" s="130"/>
      <c r="AP1422" s="130"/>
      <c r="AQ1422" s="130"/>
      <c r="AR1422" s="130"/>
      <c r="AS1422" s="130"/>
      <c r="AT1422" s="130"/>
      <c r="AU1422" s="130"/>
      <c r="AV1422" s="130"/>
      <c r="AW1422" s="130"/>
      <c r="AX1422" s="130"/>
      <c r="AY1422" s="130"/>
    </row>
    <row r="1423" spans="1:51" s="5" customFormat="1" ht="13.6" customHeight="1" x14ac:dyDescent="0.3">
      <c r="A1423" s="130"/>
      <c r="B1423" s="130"/>
      <c r="C1423" s="130"/>
      <c r="D1423" s="130"/>
      <c r="E1423" s="130"/>
      <c r="F1423" s="130"/>
      <c r="G1423" s="130"/>
      <c r="H1423" s="130"/>
      <c r="I1423" s="130"/>
      <c r="J1423" s="130"/>
      <c r="K1423" s="130"/>
      <c r="L1423" s="130"/>
      <c r="M1423" s="130"/>
      <c r="N1423" s="130"/>
      <c r="O1423" s="130"/>
      <c r="P1423" s="130"/>
      <c r="Q1423" s="130"/>
      <c r="R1423" s="130"/>
      <c r="S1423" s="130"/>
      <c r="T1423" s="130"/>
      <c r="U1423" s="130"/>
      <c r="V1423" s="130"/>
      <c r="W1423" s="130"/>
      <c r="X1423" s="130"/>
      <c r="Y1423" s="130"/>
      <c r="Z1423" s="130"/>
      <c r="AA1423" s="130"/>
      <c r="AB1423" s="130"/>
      <c r="AC1423" s="130"/>
      <c r="AD1423" s="130"/>
      <c r="AE1423" s="130"/>
      <c r="AF1423" s="130"/>
      <c r="AG1423" s="130"/>
      <c r="AH1423" s="130"/>
      <c r="AI1423" s="130"/>
      <c r="AJ1423" s="130"/>
      <c r="AK1423" s="130"/>
      <c r="AL1423" s="130"/>
      <c r="AM1423" s="130"/>
      <c r="AN1423" s="130"/>
      <c r="AO1423" s="130"/>
      <c r="AP1423" s="130"/>
      <c r="AQ1423" s="130"/>
      <c r="AR1423" s="130"/>
      <c r="AS1423" s="130"/>
      <c r="AT1423" s="130"/>
      <c r="AU1423" s="130"/>
      <c r="AV1423" s="130"/>
      <c r="AW1423" s="130"/>
      <c r="AX1423" s="130"/>
      <c r="AY1423" s="130"/>
    </row>
    <row r="1424" spans="1:51" s="5" customFormat="1" ht="13.6" customHeight="1" x14ac:dyDescent="0.3">
      <c r="A1424" s="130"/>
      <c r="B1424" s="130"/>
      <c r="C1424" s="130"/>
      <c r="D1424" s="130"/>
      <c r="E1424" s="130"/>
      <c r="F1424" s="130"/>
      <c r="G1424" s="130"/>
      <c r="H1424" s="130"/>
      <c r="I1424" s="130"/>
      <c r="J1424" s="130"/>
      <c r="K1424" s="130"/>
      <c r="L1424" s="130"/>
      <c r="M1424" s="130"/>
      <c r="N1424" s="130"/>
      <c r="O1424" s="130"/>
      <c r="P1424" s="130"/>
      <c r="Q1424" s="130"/>
      <c r="R1424" s="130"/>
      <c r="S1424" s="130"/>
      <c r="T1424" s="130"/>
      <c r="U1424" s="130"/>
      <c r="V1424" s="130"/>
      <c r="W1424" s="130"/>
      <c r="X1424" s="130"/>
      <c r="Y1424" s="130"/>
      <c r="Z1424" s="130"/>
      <c r="AA1424" s="130"/>
      <c r="AB1424" s="130"/>
      <c r="AC1424" s="130"/>
      <c r="AD1424" s="130"/>
      <c r="AE1424" s="130"/>
      <c r="AF1424" s="130"/>
      <c r="AG1424" s="130"/>
      <c r="AH1424" s="130"/>
      <c r="AI1424" s="130"/>
      <c r="AJ1424" s="130"/>
      <c r="AK1424" s="130"/>
      <c r="AL1424" s="130"/>
      <c r="AM1424" s="130"/>
      <c r="AN1424" s="130"/>
      <c r="AO1424" s="130"/>
      <c r="AP1424" s="130"/>
      <c r="AQ1424" s="130"/>
      <c r="AR1424" s="130"/>
      <c r="AS1424" s="130"/>
      <c r="AT1424" s="130"/>
      <c r="AU1424" s="130"/>
      <c r="AV1424" s="130"/>
      <c r="AW1424" s="130"/>
      <c r="AX1424" s="130"/>
      <c r="AY1424" s="130"/>
    </row>
    <row r="1425" spans="1:51" s="5" customFormat="1" ht="13.6" customHeight="1" x14ac:dyDescent="0.3">
      <c r="A1425" s="130"/>
      <c r="B1425" s="130"/>
      <c r="C1425" s="130"/>
      <c r="D1425" s="130"/>
      <c r="E1425" s="130"/>
      <c r="F1425" s="130"/>
      <c r="G1425" s="130"/>
      <c r="H1425" s="130"/>
      <c r="I1425" s="130"/>
      <c r="J1425" s="130"/>
      <c r="K1425" s="130"/>
      <c r="L1425" s="130"/>
      <c r="M1425" s="130"/>
      <c r="N1425" s="130"/>
      <c r="O1425" s="130"/>
      <c r="P1425" s="130"/>
      <c r="Q1425" s="130"/>
      <c r="R1425" s="130"/>
      <c r="S1425" s="130"/>
      <c r="T1425" s="130"/>
      <c r="U1425" s="130"/>
      <c r="V1425" s="130"/>
      <c r="W1425" s="130"/>
      <c r="X1425" s="130"/>
      <c r="Y1425" s="130"/>
      <c r="Z1425" s="130"/>
      <c r="AA1425" s="130"/>
      <c r="AB1425" s="130"/>
      <c r="AC1425" s="130"/>
      <c r="AD1425" s="130"/>
      <c r="AE1425" s="130"/>
      <c r="AF1425" s="130"/>
      <c r="AG1425" s="130"/>
      <c r="AH1425" s="130"/>
      <c r="AI1425" s="130"/>
      <c r="AJ1425" s="130"/>
      <c r="AK1425" s="130"/>
      <c r="AL1425" s="130"/>
      <c r="AM1425" s="130"/>
      <c r="AN1425" s="130"/>
      <c r="AO1425" s="130"/>
      <c r="AP1425" s="130"/>
      <c r="AQ1425" s="130"/>
      <c r="AR1425" s="130"/>
      <c r="AS1425" s="130"/>
      <c r="AT1425" s="130"/>
      <c r="AU1425" s="130"/>
      <c r="AV1425" s="130"/>
      <c r="AW1425" s="130"/>
      <c r="AX1425" s="130"/>
      <c r="AY1425" s="130"/>
    </row>
    <row r="1426" spans="1:51" s="5" customFormat="1" ht="13.6" customHeight="1" x14ac:dyDescent="0.3">
      <c r="A1426" s="130"/>
      <c r="B1426" s="130"/>
      <c r="C1426" s="130"/>
      <c r="D1426" s="130"/>
      <c r="E1426" s="130"/>
      <c r="F1426" s="130"/>
      <c r="G1426" s="130"/>
      <c r="H1426" s="130"/>
      <c r="I1426" s="130"/>
      <c r="J1426" s="130"/>
      <c r="K1426" s="130"/>
      <c r="L1426" s="130"/>
      <c r="M1426" s="130"/>
      <c r="N1426" s="130"/>
      <c r="O1426" s="130"/>
      <c r="P1426" s="130"/>
      <c r="Q1426" s="130"/>
      <c r="R1426" s="130"/>
      <c r="S1426" s="130"/>
      <c r="T1426" s="130"/>
      <c r="U1426" s="130"/>
      <c r="V1426" s="130"/>
      <c r="W1426" s="130"/>
      <c r="X1426" s="130"/>
      <c r="Y1426" s="130"/>
      <c r="Z1426" s="130"/>
      <c r="AA1426" s="130"/>
      <c r="AB1426" s="130"/>
      <c r="AC1426" s="130"/>
      <c r="AD1426" s="130"/>
      <c r="AE1426" s="130"/>
      <c r="AF1426" s="130"/>
      <c r="AG1426" s="130"/>
      <c r="AH1426" s="130"/>
      <c r="AI1426" s="130"/>
      <c r="AJ1426" s="130"/>
      <c r="AK1426" s="130"/>
      <c r="AL1426" s="130"/>
      <c r="AM1426" s="130"/>
      <c r="AN1426" s="130"/>
      <c r="AO1426" s="130"/>
      <c r="AP1426" s="130"/>
      <c r="AQ1426" s="130"/>
      <c r="AR1426" s="130"/>
      <c r="AS1426" s="130"/>
      <c r="AT1426" s="130"/>
      <c r="AU1426" s="130"/>
      <c r="AV1426" s="130"/>
      <c r="AW1426" s="130"/>
      <c r="AX1426" s="130"/>
      <c r="AY1426" s="130"/>
    </row>
    <row r="1427" spans="1:51" s="5" customFormat="1" ht="13.6" customHeight="1" x14ac:dyDescent="0.3">
      <c r="A1427" s="130"/>
      <c r="B1427" s="130"/>
      <c r="C1427" s="130"/>
      <c r="D1427" s="130"/>
      <c r="E1427" s="130"/>
      <c r="F1427" s="130"/>
      <c r="G1427" s="130"/>
      <c r="H1427" s="130"/>
      <c r="I1427" s="130"/>
      <c r="J1427" s="130"/>
      <c r="K1427" s="130"/>
      <c r="L1427" s="130"/>
      <c r="M1427" s="130"/>
      <c r="N1427" s="130"/>
      <c r="O1427" s="130"/>
      <c r="P1427" s="130"/>
      <c r="Q1427" s="130"/>
      <c r="R1427" s="130"/>
      <c r="S1427" s="130"/>
      <c r="T1427" s="130"/>
      <c r="U1427" s="130"/>
      <c r="V1427" s="130"/>
      <c r="W1427" s="130"/>
      <c r="X1427" s="130"/>
      <c r="Y1427" s="130"/>
      <c r="Z1427" s="130"/>
      <c r="AA1427" s="130"/>
      <c r="AB1427" s="130"/>
      <c r="AC1427" s="130"/>
      <c r="AD1427" s="130"/>
      <c r="AE1427" s="130"/>
      <c r="AF1427" s="130"/>
      <c r="AG1427" s="130"/>
      <c r="AH1427" s="130"/>
      <c r="AI1427" s="130"/>
      <c r="AJ1427" s="130"/>
      <c r="AK1427" s="130"/>
      <c r="AL1427" s="130"/>
      <c r="AM1427" s="130"/>
      <c r="AN1427" s="130"/>
      <c r="AO1427" s="130"/>
      <c r="AP1427" s="130"/>
      <c r="AQ1427" s="130"/>
      <c r="AR1427" s="130"/>
      <c r="AS1427" s="130"/>
      <c r="AT1427" s="130"/>
      <c r="AU1427" s="130"/>
      <c r="AV1427" s="130"/>
      <c r="AW1427" s="130"/>
      <c r="AX1427" s="130"/>
      <c r="AY1427" s="130"/>
    </row>
    <row r="1428" spans="1:51" s="5" customFormat="1" ht="13.6" customHeight="1" x14ac:dyDescent="0.3">
      <c r="A1428" s="130"/>
      <c r="B1428" s="130"/>
      <c r="C1428" s="130"/>
      <c r="D1428" s="130"/>
      <c r="E1428" s="130"/>
      <c r="F1428" s="130"/>
      <c r="G1428" s="130"/>
      <c r="H1428" s="130"/>
      <c r="I1428" s="130"/>
      <c r="J1428" s="130"/>
      <c r="K1428" s="130"/>
      <c r="L1428" s="130"/>
      <c r="M1428" s="130"/>
      <c r="N1428" s="130"/>
      <c r="O1428" s="130"/>
      <c r="P1428" s="130"/>
      <c r="Q1428" s="130"/>
      <c r="R1428" s="130"/>
      <c r="S1428" s="130"/>
      <c r="T1428" s="130"/>
      <c r="U1428" s="130"/>
      <c r="V1428" s="130"/>
      <c r="W1428" s="130"/>
      <c r="X1428" s="130"/>
      <c r="Y1428" s="130"/>
      <c r="Z1428" s="130"/>
      <c r="AA1428" s="130"/>
      <c r="AB1428" s="130"/>
      <c r="AC1428" s="130"/>
      <c r="AD1428" s="130"/>
      <c r="AE1428" s="130"/>
      <c r="AF1428" s="130"/>
      <c r="AG1428" s="130"/>
      <c r="AH1428" s="130"/>
      <c r="AI1428" s="130"/>
      <c r="AJ1428" s="130"/>
      <c r="AK1428" s="130"/>
      <c r="AL1428" s="130"/>
      <c r="AM1428" s="130"/>
      <c r="AN1428" s="130"/>
      <c r="AO1428" s="130"/>
      <c r="AP1428" s="130"/>
      <c r="AQ1428" s="130"/>
      <c r="AR1428" s="130"/>
      <c r="AS1428" s="130"/>
      <c r="AT1428" s="130"/>
      <c r="AU1428" s="130"/>
      <c r="AV1428" s="130"/>
      <c r="AW1428" s="130"/>
      <c r="AX1428" s="130"/>
      <c r="AY1428" s="130"/>
    </row>
    <row r="1429" spans="1:51" s="5" customFormat="1" ht="13.6" customHeight="1" x14ac:dyDescent="0.3">
      <c r="A1429" s="130"/>
      <c r="B1429" s="130"/>
      <c r="C1429" s="130"/>
      <c r="D1429" s="130"/>
      <c r="E1429" s="130"/>
      <c r="F1429" s="130"/>
      <c r="G1429" s="130"/>
      <c r="H1429" s="130"/>
      <c r="I1429" s="130"/>
      <c r="J1429" s="130"/>
      <c r="K1429" s="130"/>
      <c r="L1429" s="130"/>
      <c r="M1429" s="130"/>
      <c r="N1429" s="130"/>
      <c r="O1429" s="130"/>
      <c r="P1429" s="130"/>
      <c r="Q1429" s="130"/>
      <c r="R1429" s="130"/>
      <c r="S1429" s="130"/>
      <c r="T1429" s="130"/>
      <c r="U1429" s="130"/>
      <c r="V1429" s="130"/>
      <c r="W1429" s="130"/>
      <c r="X1429" s="130"/>
      <c r="Y1429" s="130"/>
      <c r="Z1429" s="130"/>
      <c r="AA1429" s="130"/>
      <c r="AB1429" s="130"/>
      <c r="AC1429" s="130"/>
      <c r="AD1429" s="130"/>
      <c r="AE1429" s="130"/>
      <c r="AF1429" s="130"/>
      <c r="AG1429" s="130"/>
      <c r="AH1429" s="130"/>
      <c r="AI1429" s="130"/>
      <c r="AJ1429" s="130"/>
      <c r="AK1429" s="130"/>
      <c r="AL1429" s="130"/>
      <c r="AM1429" s="130"/>
      <c r="AN1429" s="130"/>
      <c r="AO1429" s="130"/>
      <c r="AP1429" s="130"/>
      <c r="AQ1429" s="130"/>
      <c r="AR1429" s="130"/>
      <c r="AS1429" s="130"/>
      <c r="AT1429" s="130"/>
      <c r="AU1429" s="130"/>
      <c r="AV1429" s="130"/>
      <c r="AW1429" s="130"/>
      <c r="AX1429" s="130"/>
      <c r="AY1429" s="130"/>
    </row>
    <row r="1430" spans="1:51" s="5" customFormat="1" ht="13.6" customHeight="1" x14ac:dyDescent="0.3">
      <c r="A1430" s="130"/>
      <c r="B1430" s="130"/>
      <c r="C1430" s="130"/>
      <c r="D1430" s="130"/>
      <c r="E1430" s="130"/>
      <c r="F1430" s="130"/>
      <c r="G1430" s="130"/>
      <c r="H1430" s="130"/>
      <c r="I1430" s="130"/>
      <c r="J1430" s="130"/>
      <c r="K1430" s="130"/>
      <c r="L1430" s="130"/>
      <c r="M1430" s="130"/>
      <c r="N1430" s="130"/>
      <c r="O1430" s="130"/>
      <c r="P1430" s="130"/>
      <c r="Q1430" s="130"/>
      <c r="R1430" s="130"/>
      <c r="S1430" s="130"/>
      <c r="T1430" s="130"/>
      <c r="U1430" s="130"/>
      <c r="V1430" s="130"/>
      <c r="W1430" s="130"/>
      <c r="X1430" s="130"/>
      <c r="Y1430" s="130"/>
      <c r="Z1430" s="130"/>
      <c r="AA1430" s="130"/>
      <c r="AB1430" s="130"/>
      <c r="AC1430" s="130"/>
      <c r="AD1430" s="130"/>
      <c r="AE1430" s="130"/>
      <c r="AF1430" s="130"/>
      <c r="AG1430" s="130"/>
      <c r="AH1430" s="130"/>
      <c r="AI1430" s="130"/>
      <c r="AJ1430" s="130"/>
      <c r="AK1430" s="130"/>
      <c r="AL1430" s="130"/>
      <c r="AM1430" s="130"/>
      <c r="AN1430" s="130"/>
      <c r="AO1430" s="130"/>
      <c r="AP1430" s="130"/>
      <c r="AQ1430" s="130"/>
      <c r="AR1430" s="130"/>
      <c r="AS1430" s="130"/>
      <c r="AT1430" s="130"/>
      <c r="AU1430" s="130"/>
      <c r="AV1430" s="130"/>
      <c r="AW1430" s="130"/>
      <c r="AX1430" s="130"/>
      <c r="AY1430" s="130"/>
    </row>
    <row r="1431" spans="1:51" s="5" customFormat="1" ht="13.6" customHeight="1" x14ac:dyDescent="0.3">
      <c r="A1431" s="130"/>
      <c r="B1431" s="130"/>
      <c r="C1431" s="130"/>
      <c r="D1431" s="130"/>
      <c r="E1431" s="130"/>
      <c r="F1431" s="130"/>
      <c r="G1431" s="130"/>
      <c r="H1431" s="130"/>
      <c r="I1431" s="130"/>
      <c r="J1431" s="130"/>
      <c r="K1431" s="130"/>
      <c r="L1431" s="130"/>
      <c r="M1431" s="130"/>
      <c r="N1431" s="130"/>
      <c r="O1431" s="130"/>
      <c r="P1431" s="130"/>
      <c r="Q1431" s="130"/>
      <c r="R1431" s="130"/>
      <c r="S1431" s="130"/>
      <c r="T1431" s="130"/>
      <c r="U1431" s="130"/>
      <c r="V1431" s="130"/>
      <c r="W1431" s="130"/>
      <c r="X1431" s="130"/>
      <c r="Y1431" s="130"/>
      <c r="Z1431" s="130"/>
      <c r="AA1431" s="130"/>
      <c r="AB1431" s="130"/>
      <c r="AC1431" s="130"/>
      <c r="AD1431" s="130"/>
      <c r="AE1431" s="130"/>
      <c r="AF1431" s="130"/>
      <c r="AG1431" s="130"/>
      <c r="AH1431" s="130"/>
      <c r="AI1431" s="130"/>
      <c r="AJ1431" s="130"/>
      <c r="AK1431" s="130"/>
      <c r="AL1431" s="130"/>
      <c r="AM1431" s="130"/>
      <c r="AN1431" s="130"/>
      <c r="AO1431" s="130"/>
      <c r="AP1431" s="130"/>
      <c r="AQ1431" s="130"/>
      <c r="AR1431" s="130"/>
      <c r="AS1431" s="130"/>
      <c r="AT1431" s="130"/>
      <c r="AU1431" s="130"/>
      <c r="AV1431" s="130"/>
      <c r="AW1431" s="130"/>
      <c r="AX1431" s="130"/>
      <c r="AY1431" s="130"/>
    </row>
    <row r="1432" spans="1:51" s="5" customFormat="1" ht="13.6" customHeight="1" x14ac:dyDescent="0.3">
      <c r="A1432" s="130"/>
      <c r="B1432" s="130"/>
      <c r="C1432" s="130"/>
      <c r="D1432" s="130"/>
      <c r="E1432" s="130"/>
      <c r="F1432" s="130"/>
      <c r="G1432" s="130"/>
      <c r="H1432" s="130"/>
      <c r="I1432" s="130"/>
      <c r="J1432" s="130"/>
      <c r="K1432" s="130"/>
      <c r="L1432" s="130"/>
      <c r="M1432" s="130"/>
      <c r="N1432" s="130"/>
      <c r="O1432" s="130"/>
      <c r="P1432" s="130"/>
      <c r="Q1432" s="130"/>
      <c r="R1432" s="130"/>
      <c r="S1432" s="130"/>
      <c r="T1432" s="130"/>
      <c r="U1432" s="130"/>
      <c r="V1432" s="130"/>
      <c r="W1432" s="130"/>
      <c r="X1432" s="130"/>
      <c r="Y1432" s="130"/>
      <c r="Z1432" s="130"/>
      <c r="AA1432" s="130"/>
      <c r="AB1432" s="130"/>
      <c r="AC1432" s="130"/>
      <c r="AD1432" s="130"/>
      <c r="AE1432" s="130"/>
      <c r="AF1432" s="130"/>
      <c r="AG1432" s="130"/>
      <c r="AH1432" s="130"/>
      <c r="AI1432" s="130"/>
      <c r="AJ1432" s="130"/>
      <c r="AK1432" s="130"/>
      <c r="AL1432" s="130"/>
      <c r="AM1432" s="130"/>
      <c r="AN1432" s="130"/>
      <c r="AO1432" s="130"/>
      <c r="AP1432" s="130"/>
      <c r="AQ1432" s="130"/>
      <c r="AR1432" s="130"/>
      <c r="AS1432" s="130"/>
      <c r="AT1432" s="130"/>
      <c r="AU1432" s="130"/>
      <c r="AV1432" s="130"/>
      <c r="AW1432" s="130"/>
      <c r="AX1432" s="130"/>
      <c r="AY1432" s="130"/>
    </row>
    <row r="1433" spans="1:51" s="5" customFormat="1" ht="13.6" customHeight="1" x14ac:dyDescent="0.3">
      <c r="A1433" s="130"/>
      <c r="B1433" s="130"/>
      <c r="C1433" s="130"/>
      <c r="D1433" s="130"/>
      <c r="E1433" s="130"/>
      <c r="F1433" s="130"/>
      <c r="G1433" s="130"/>
      <c r="H1433" s="130"/>
      <c r="I1433" s="130"/>
      <c r="J1433" s="130"/>
      <c r="K1433" s="130"/>
      <c r="L1433" s="130"/>
      <c r="M1433" s="130"/>
      <c r="N1433" s="130"/>
      <c r="O1433" s="130"/>
      <c r="P1433" s="130"/>
      <c r="Q1433" s="130"/>
      <c r="R1433" s="130"/>
      <c r="S1433" s="130"/>
      <c r="T1433" s="130"/>
      <c r="U1433" s="130"/>
      <c r="V1433" s="130"/>
      <c r="W1433" s="130"/>
      <c r="X1433" s="130"/>
      <c r="Y1433" s="130"/>
      <c r="Z1433" s="130"/>
      <c r="AA1433" s="130"/>
      <c r="AB1433" s="130"/>
      <c r="AC1433" s="130"/>
      <c r="AD1433" s="130"/>
      <c r="AE1433" s="130"/>
      <c r="AF1433" s="130"/>
      <c r="AG1433" s="130"/>
      <c r="AH1433" s="130"/>
      <c r="AI1433" s="130"/>
      <c r="AJ1433" s="130"/>
      <c r="AK1433" s="130"/>
      <c r="AL1433" s="130"/>
      <c r="AM1433" s="130"/>
      <c r="AN1433" s="130"/>
      <c r="AO1433" s="130"/>
      <c r="AP1433" s="130"/>
      <c r="AQ1433" s="130"/>
      <c r="AR1433" s="130"/>
      <c r="AS1433" s="130"/>
      <c r="AT1433" s="130"/>
      <c r="AU1433" s="130"/>
      <c r="AV1433" s="130"/>
      <c r="AW1433" s="130"/>
      <c r="AX1433" s="130"/>
      <c r="AY1433" s="130"/>
    </row>
    <row r="1434" spans="1:51" s="5" customFormat="1" ht="13.6" customHeight="1" x14ac:dyDescent="0.3">
      <c r="A1434" s="130"/>
      <c r="B1434" s="130"/>
      <c r="C1434" s="130"/>
      <c r="D1434" s="130"/>
      <c r="E1434" s="130"/>
      <c r="F1434" s="130"/>
      <c r="G1434" s="130"/>
      <c r="H1434" s="130"/>
      <c r="I1434" s="130"/>
      <c r="J1434" s="130"/>
      <c r="K1434" s="130"/>
      <c r="L1434" s="130"/>
      <c r="M1434" s="130"/>
      <c r="N1434" s="130"/>
      <c r="O1434" s="130"/>
      <c r="P1434" s="130"/>
      <c r="Q1434" s="130"/>
      <c r="R1434" s="130"/>
      <c r="S1434" s="130"/>
      <c r="T1434" s="130"/>
      <c r="U1434" s="130"/>
      <c r="V1434" s="130"/>
      <c r="W1434" s="130"/>
      <c r="X1434" s="130"/>
      <c r="Y1434" s="130"/>
      <c r="Z1434" s="130"/>
      <c r="AA1434" s="130"/>
      <c r="AB1434" s="130"/>
      <c r="AC1434" s="130"/>
      <c r="AD1434" s="130"/>
      <c r="AE1434" s="130"/>
      <c r="AF1434" s="130"/>
      <c r="AG1434" s="130"/>
      <c r="AH1434" s="130"/>
      <c r="AI1434" s="130"/>
      <c r="AJ1434" s="130"/>
      <c r="AK1434" s="130"/>
      <c r="AL1434" s="130"/>
      <c r="AM1434" s="130"/>
      <c r="AN1434" s="130"/>
      <c r="AO1434" s="130"/>
      <c r="AP1434" s="130"/>
      <c r="AQ1434" s="130"/>
      <c r="AR1434" s="130"/>
      <c r="AS1434" s="130"/>
      <c r="AT1434" s="130"/>
      <c r="AU1434" s="130"/>
      <c r="AV1434" s="130"/>
      <c r="AW1434" s="130"/>
      <c r="AX1434" s="130"/>
      <c r="AY1434" s="130"/>
    </row>
    <row r="1435" spans="1:51" s="5" customFormat="1" ht="13.6" customHeight="1" x14ac:dyDescent="0.3">
      <c r="A1435" s="130"/>
      <c r="B1435" s="130"/>
      <c r="C1435" s="130"/>
      <c r="D1435" s="130"/>
      <c r="E1435" s="130"/>
      <c r="F1435" s="130"/>
      <c r="G1435" s="130"/>
      <c r="H1435" s="130"/>
      <c r="I1435" s="130"/>
      <c r="J1435" s="130"/>
      <c r="K1435" s="130"/>
      <c r="L1435" s="130"/>
      <c r="M1435" s="130"/>
      <c r="N1435" s="130"/>
      <c r="O1435" s="130"/>
      <c r="P1435" s="130"/>
      <c r="Q1435" s="130"/>
      <c r="R1435" s="130"/>
      <c r="S1435" s="130"/>
      <c r="T1435" s="130"/>
      <c r="U1435" s="130"/>
      <c r="V1435" s="130"/>
      <c r="W1435" s="130"/>
      <c r="X1435" s="130"/>
      <c r="Y1435" s="130"/>
      <c r="Z1435" s="130"/>
      <c r="AA1435" s="130"/>
      <c r="AB1435" s="130"/>
      <c r="AC1435" s="130"/>
      <c r="AD1435" s="130"/>
      <c r="AE1435" s="130"/>
      <c r="AF1435" s="130"/>
      <c r="AG1435" s="130"/>
      <c r="AH1435" s="130"/>
      <c r="AI1435" s="130"/>
      <c r="AJ1435" s="130"/>
      <c r="AK1435" s="130"/>
      <c r="AL1435" s="130"/>
      <c r="AM1435" s="130"/>
      <c r="AN1435" s="130"/>
      <c r="AO1435" s="130"/>
      <c r="AP1435" s="130"/>
      <c r="AQ1435" s="130"/>
      <c r="AR1435" s="130"/>
      <c r="AS1435" s="130"/>
      <c r="AT1435" s="130"/>
      <c r="AU1435" s="130"/>
      <c r="AV1435" s="130"/>
      <c r="AW1435" s="130"/>
      <c r="AX1435" s="130"/>
      <c r="AY1435" s="130"/>
    </row>
    <row r="1436" spans="1:51" s="5" customFormat="1" ht="13.6" customHeight="1" x14ac:dyDescent="0.3">
      <c r="A1436" s="130"/>
      <c r="B1436" s="130"/>
      <c r="C1436" s="130"/>
      <c r="D1436" s="130"/>
      <c r="E1436" s="130"/>
      <c r="F1436" s="130"/>
      <c r="G1436" s="130"/>
      <c r="H1436" s="130"/>
      <c r="I1436" s="130"/>
      <c r="J1436" s="130"/>
      <c r="K1436" s="130"/>
      <c r="L1436" s="130"/>
      <c r="M1436" s="130"/>
      <c r="N1436" s="130"/>
      <c r="O1436" s="130"/>
      <c r="P1436" s="130"/>
      <c r="Q1436" s="130"/>
      <c r="R1436" s="130"/>
      <c r="S1436" s="130"/>
      <c r="T1436" s="130"/>
      <c r="U1436" s="130"/>
      <c r="V1436" s="130"/>
      <c r="W1436" s="130"/>
      <c r="X1436" s="130"/>
      <c r="Y1436" s="130"/>
      <c r="Z1436" s="130"/>
      <c r="AA1436" s="130"/>
      <c r="AB1436" s="130"/>
      <c r="AC1436" s="130"/>
      <c r="AD1436" s="130"/>
      <c r="AE1436" s="130"/>
      <c r="AF1436" s="130"/>
      <c r="AG1436" s="130"/>
      <c r="AH1436" s="130"/>
      <c r="AI1436" s="130"/>
      <c r="AJ1436" s="130"/>
      <c r="AK1436" s="130"/>
      <c r="AL1436" s="130"/>
      <c r="AM1436" s="130"/>
      <c r="AN1436" s="130"/>
      <c r="AO1436" s="130"/>
      <c r="AP1436" s="130"/>
      <c r="AQ1436" s="130"/>
      <c r="AR1436" s="130"/>
      <c r="AS1436" s="130"/>
      <c r="AT1436" s="130"/>
      <c r="AU1436" s="130"/>
      <c r="AV1436" s="130"/>
      <c r="AW1436" s="130"/>
      <c r="AX1436" s="130"/>
      <c r="AY1436" s="130"/>
    </row>
    <row r="1437" spans="1:51" s="5" customFormat="1" ht="13.6" customHeight="1" x14ac:dyDescent="0.3">
      <c r="A1437" s="130"/>
      <c r="B1437" s="130"/>
      <c r="C1437" s="130"/>
      <c r="D1437" s="130"/>
      <c r="E1437" s="130"/>
      <c r="F1437" s="130"/>
      <c r="G1437" s="130"/>
      <c r="H1437" s="130"/>
      <c r="I1437" s="130"/>
      <c r="J1437" s="130"/>
      <c r="K1437" s="130"/>
      <c r="L1437" s="130"/>
      <c r="M1437" s="130"/>
      <c r="N1437" s="130"/>
      <c r="O1437" s="130"/>
      <c r="P1437" s="130"/>
      <c r="Q1437" s="130"/>
      <c r="R1437" s="130"/>
      <c r="S1437" s="130"/>
      <c r="T1437" s="130"/>
      <c r="U1437" s="130"/>
      <c r="V1437" s="130"/>
      <c r="W1437" s="130"/>
      <c r="X1437" s="130"/>
      <c r="Y1437" s="130"/>
      <c r="Z1437" s="130"/>
      <c r="AA1437" s="130"/>
      <c r="AB1437" s="130"/>
      <c r="AC1437" s="130"/>
      <c r="AD1437" s="130"/>
      <c r="AE1437" s="130"/>
      <c r="AF1437" s="130"/>
      <c r="AG1437" s="130"/>
      <c r="AH1437" s="130"/>
      <c r="AI1437" s="130"/>
      <c r="AJ1437" s="130"/>
      <c r="AK1437" s="130"/>
      <c r="AL1437" s="130"/>
      <c r="AM1437" s="130"/>
      <c r="AN1437" s="130"/>
      <c r="AO1437" s="130"/>
      <c r="AP1437" s="130"/>
      <c r="AQ1437" s="130"/>
      <c r="AR1437" s="130"/>
      <c r="AS1437" s="130"/>
      <c r="AT1437" s="130"/>
      <c r="AU1437" s="130"/>
      <c r="AV1437" s="130"/>
      <c r="AW1437" s="130"/>
      <c r="AX1437" s="130"/>
      <c r="AY1437" s="130"/>
    </row>
    <row r="1438" spans="1:51" s="5" customFormat="1" ht="13.6" customHeight="1" x14ac:dyDescent="0.3">
      <c r="A1438" s="130"/>
      <c r="B1438" s="130"/>
      <c r="C1438" s="130"/>
      <c r="D1438" s="130"/>
      <c r="E1438" s="130"/>
      <c r="F1438" s="130"/>
      <c r="G1438" s="130"/>
      <c r="H1438" s="130"/>
      <c r="I1438" s="130"/>
      <c r="J1438" s="130"/>
      <c r="K1438" s="130"/>
      <c r="L1438" s="130"/>
      <c r="M1438" s="130"/>
      <c r="N1438" s="130"/>
      <c r="O1438" s="130"/>
      <c r="P1438" s="130"/>
      <c r="Q1438" s="130"/>
      <c r="R1438" s="130"/>
      <c r="S1438" s="130"/>
      <c r="T1438" s="130"/>
      <c r="U1438" s="130"/>
      <c r="V1438" s="130"/>
      <c r="W1438" s="130"/>
      <c r="X1438" s="130"/>
      <c r="Y1438" s="130"/>
      <c r="Z1438" s="130"/>
      <c r="AA1438" s="130"/>
      <c r="AB1438" s="130"/>
      <c r="AC1438" s="130"/>
      <c r="AD1438" s="130"/>
      <c r="AE1438" s="130"/>
      <c r="AF1438" s="130"/>
      <c r="AG1438" s="130"/>
      <c r="AH1438" s="130"/>
      <c r="AI1438" s="130"/>
      <c r="AJ1438" s="130"/>
      <c r="AK1438" s="130"/>
      <c r="AL1438" s="130"/>
      <c r="AM1438" s="130"/>
      <c r="AN1438" s="130"/>
      <c r="AO1438" s="130"/>
      <c r="AP1438" s="130"/>
      <c r="AQ1438" s="130"/>
      <c r="AR1438" s="130"/>
      <c r="AS1438" s="130"/>
      <c r="AT1438" s="130"/>
      <c r="AU1438" s="130"/>
      <c r="AV1438" s="130"/>
      <c r="AW1438" s="130"/>
      <c r="AX1438" s="130"/>
      <c r="AY1438" s="130"/>
    </row>
    <row r="1439" spans="1:51" s="5" customFormat="1" ht="13.6" customHeight="1" x14ac:dyDescent="0.3">
      <c r="A1439" s="130"/>
      <c r="B1439" s="130"/>
      <c r="C1439" s="130"/>
      <c r="D1439" s="130"/>
      <c r="E1439" s="130"/>
      <c r="F1439" s="130"/>
      <c r="G1439" s="130"/>
      <c r="H1439" s="130"/>
      <c r="I1439" s="130"/>
      <c r="J1439" s="130"/>
      <c r="K1439" s="130"/>
      <c r="L1439" s="130"/>
      <c r="M1439" s="130"/>
      <c r="N1439" s="130"/>
      <c r="O1439" s="130"/>
      <c r="P1439" s="130"/>
      <c r="Q1439" s="130"/>
      <c r="R1439" s="130"/>
      <c r="S1439" s="130"/>
      <c r="T1439" s="130"/>
      <c r="U1439" s="130"/>
      <c r="V1439" s="130"/>
      <c r="W1439" s="130"/>
      <c r="X1439" s="130"/>
      <c r="Y1439" s="130"/>
      <c r="Z1439" s="130"/>
      <c r="AA1439" s="130"/>
      <c r="AB1439" s="130"/>
      <c r="AC1439" s="130"/>
      <c r="AD1439" s="130"/>
      <c r="AE1439" s="130"/>
      <c r="AF1439" s="130"/>
      <c r="AG1439" s="130"/>
      <c r="AH1439" s="130"/>
      <c r="AI1439" s="130"/>
      <c r="AJ1439" s="130"/>
      <c r="AK1439" s="130"/>
      <c r="AL1439" s="130"/>
      <c r="AM1439" s="130"/>
      <c r="AN1439" s="130"/>
      <c r="AO1439" s="130"/>
      <c r="AP1439" s="130"/>
      <c r="AQ1439" s="130"/>
      <c r="AR1439" s="130"/>
      <c r="AS1439" s="130"/>
      <c r="AT1439" s="130"/>
      <c r="AU1439" s="130"/>
      <c r="AV1439" s="130"/>
      <c r="AW1439" s="130"/>
      <c r="AX1439" s="130"/>
      <c r="AY1439" s="130"/>
    </row>
    <row r="1440" spans="1:51" s="5" customFormat="1" ht="13.6" customHeight="1" x14ac:dyDescent="0.3">
      <c r="A1440" s="130"/>
      <c r="B1440" s="130"/>
      <c r="C1440" s="130"/>
      <c r="D1440" s="130"/>
      <c r="E1440" s="130"/>
      <c r="F1440" s="130"/>
      <c r="G1440" s="130"/>
      <c r="H1440" s="130"/>
      <c r="I1440" s="130"/>
      <c r="J1440" s="130"/>
      <c r="K1440" s="130"/>
      <c r="L1440" s="130"/>
      <c r="M1440" s="130"/>
      <c r="N1440" s="130"/>
      <c r="O1440" s="130"/>
      <c r="P1440" s="130"/>
      <c r="Q1440" s="130"/>
      <c r="R1440" s="130"/>
      <c r="S1440" s="130"/>
      <c r="T1440" s="130"/>
      <c r="U1440" s="130"/>
      <c r="V1440" s="130"/>
      <c r="W1440" s="130"/>
      <c r="X1440" s="130"/>
      <c r="Y1440" s="130"/>
      <c r="Z1440" s="130"/>
      <c r="AA1440" s="130"/>
      <c r="AB1440" s="130"/>
      <c r="AC1440" s="130"/>
      <c r="AD1440" s="130"/>
      <c r="AE1440" s="130"/>
      <c r="AF1440" s="130"/>
      <c r="AG1440" s="130"/>
      <c r="AH1440" s="130"/>
      <c r="AI1440" s="130"/>
      <c r="AJ1440" s="130"/>
      <c r="AK1440" s="130"/>
      <c r="AL1440" s="130"/>
      <c r="AM1440" s="130"/>
      <c r="AN1440" s="130"/>
      <c r="AO1440" s="130"/>
      <c r="AP1440" s="130"/>
      <c r="AQ1440" s="130"/>
      <c r="AR1440" s="130"/>
      <c r="AS1440" s="130"/>
      <c r="AT1440" s="130"/>
      <c r="AU1440" s="130"/>
      <c r="AV1440" s="130"/>
      <c r="AW1440" s="130"/>
      <c r="AX1440" s="130"/>
      <c r="AY1440" s="130"/>
    </row>
    <row r="1441" spans="1:51" s="5" customFormat="1" ht="13.6" customHeight="1" x14ac:dyDescent="0.3">
      <c r="A1441" s="130"/>
      <c r="B1441" s="130"/>
      <c r="C1441" s="130"/>
      <c r="D1441" s="130"/>
      <c r="E1441" s="130"/>
      <c r="F1441" s="130"/>
      <c r="G1441" s="130"/>
      <c r="H1441" s="130"/>
      <c r="I1441" s="130"/>
      <c r="J1441" s="130"/>
      <c r="K1441" s="130"/>
      <c r="L1441" s="130"/>
      <c r="M1441" s="130"/>
      <c r="N1441" s="130"/>
      <c r="O1441" s="130"/>
      <c r="P1441" s="130"/>
      <c r="Q1441" s="130"/>
      <c r="R1441" s="130"/>
      <c r="S1441" s="130"/>
      <c r="T1441" s="130"/>
      <c r="U1441" s="130"/>
      <c r="V1441" s="130"/>
      <c r="W1441" s="130"/>
      <c r="X1441" s="130"/>
      <c r="Y1441" s="130"/>
      <c r="Z1441" s="130"/>
      <c r="AA1441" s="130"/>
      <c r="AB1441" s="130"/>
      <c r="AC1441" s="130"/>
      <c r="AD1441" s="130"/>
      <c r="AE1441" s="130"/>
      <c r="AF1441" s="130"/>
      <c r="AG1441" s="130"/>
      <c r="AH1441" s="130"/>
      <c r="AI1441" s="130"/>
      <c r="AJ1441" s="130"/>
      <c r="AK1441" s="130"/>
      <c r="AL1441" s="130"/>
      <c r="AM1441" s="130"/>
      <c r="AN1441" s="130"/>
      <c r="AO1441" s="130"/>
      <c r="AP1441" s="130"/>
      <c r="AQ1441" s="130"/>
      <c r="AR1441" s="130"/>
      <c r="AS1441" s="130"/>
      <c r="AT1441" s="130"/>
      <c r="AU1441" s="130"/>
      <c r="AV1441" s="130"/>
      <c r="AW1441" s="130"/>
      <c r="AX1441" s="130"/>
      <c r="AY1441" s="130"/>
    </row>
    <row r="1442" spans="1:51" s="5" customFormat="1" ht="13.6" customHeight="1" x14ac:dyDescent="0.3">
      <c r="A1442" s="130"/>
      <c r="B1442" s="130"/>
      <c r="C1442" s="130"/>
      <c r="D1442" s="130"/>
      <c r="E1442" s="130"/>
      <c r="F1442" s="130"/>
      <c r="G1442" s="130"/>
      <c r="H1442" s="130"/>
      <c r="I1442" s="130"/>
      <c r="J1442" s="130"/>
      <c r="K1442" s="130"/>
      <c r="L1442" s="130"/>
      <c r="M1442" s="130"/>
      <c r="N1442" s="130"/>
      <c r="O1442" s="130"/>
      <c r="P1442" s="130"/>
      <c r="Q1442" s="130"/>
      <c r="R1442" s="130"/>
      <c r="S1442" s="130"/>
      <c r="T1442" s="130"/>
      <c r="U1442" s="130"/>
      <c r="V1442" s="130"/>
      <c r="W1442" s="130"/>
      <c r="X1442" s="130"/>
      <c r="Y1442" s="130"/>
      <c r="Z1442" s="130"/>
      <c r="AA1442" s="130"/>
      <c r="AB1442" s="130"/>
      <c r="AC1442" s="130"/>
      <c r="AD1442" s="130"/>
      <c r="AE1442" s="130"/>
      <c r="AF1442" s="130"/>
      <c r="AG1442" s="130"/>
      <c r="AH1442" s="130"/>
      <c r="AI1442" s="130"/>
      <c r="AJ1442" s="130"/>
      <c r="AK1442" s="130"/>
      <c r="AL1442" s="130"/>
      <c r="AM1442" s="130"/>
      <c r="AN1442" s="130"/>
      <c r="AO1442" s="130"/>
      <c r="AP1442" s="130"/>
      <c r="AQ1442" s="130"/>
      <c r="AR1442" s="130"/>
      <c r="AS1442" s="130"/>
      <c r="AT1442" s="130"/>
      <c r="AU1442" s="130"/>
      <c r="AV1442" s="130"/>
      <c r="AW1442" s="130"/>
      <c r="AX1442" s="130"/>
      <c r="AY1442" s="130"/>
    </row>
    <row r="1443" spans="1:51" s="5" customFormat="1" ht="13.6" customHeight="1" x14ac:dyDescent="0.3">
      <c r="A1443" s="130"/>
      <c r="B1443" s="130"/>
      <c r="C1443" s="130"/>
      <c r="D1443" s="130"/>
      <c r="E1443" s="130"/>
      <c r="F1443" s="130"/>
      <c r="G1443" s="130"/>
      <c r="H1443" s="130"/>
      <c r="I1443" s="130"/>
      <c r="J1443" s="130"/>
      <c r="K1443" s="130"/>
      <c r="L1443" s="130"/>
      <c r="M1443" s="130"/>
      <c r="N1443" s="130"/>
      <c r="O1443" s="130"/>
      <c r="P1443" s="130"/>
      <c r="Q1443" s="130"/>
      <c r="R1443" s="130"/>
      <c r="S1443" s="130"/>
      <c r="T1443" s="130"/>
      <c r="U1443" s="130"/>
      <c r="V1443" s="130"/>
      <c r="W1443" s="130"/>
      <c r="X1443" s="130"/>
      <c r="Y1443" s="130"/>
      <c r="Z1443" s="130"/>
      <c r="AA1443" s="130"/>
      <c r="AB1443" s="130"/>
      <c r="AC1443" s="130"/>
      <c r="AD1443" s="130"/>
      <c r="AE1443" s="130"/>
      <c r="AF1443" s="130"/>
      <c r="AG1443" s="130"/>
      <c r="AH1443" s="130"/>
      <c r="AI1443" s="130"/>
      <c r="AJ1443" s="130"/>
      <c r="AK1443" s="130"/>
      <c r="AL1443" s="130"/>
      <c r="AM1443" s="130"/>
      <c r="AN1443" s="130"/>
      <c r="AO1443" s="130"/>
      <c r="AP1443" s="130"/>
      <c r="AQ1443" s="130"/>
      <c r="AR1443" s="130"/>
      <c r="AS1443" s="130"/>
      <c r="AT1443" s="130"/>
      <c r="AU1443" s="130"/>
      <c r="AV1443" s="130"/>
      <c r="AW1443" s="130"/>
      <c r="AX1443" s="130"/>
      <c r="AY1443" s="130"/>
    </row>
    <row r="1444" spans="1:51" s="5" customFormat="1" ht="13.6" customHeight="1" x14ac:dyDescent="0.3">
      <c r="A1444" s="130"/>
      <c r="B1444" s="130"/>
      <c r="C1444" s="130"/>
      <c r="D1444" s="130"/>
      <c r="E1444" s="130"/>
      <c r="F1444" s="130"/>
      <c r="G1444" s="130"/>
      <c r="H1444" s="130"/>
      <c r="I1444" s="130"/>
      <c r="J1444" s="130"/>
      <c r="K1444" s="130"/>
      <c r="L1444" s="130"/>
      <c r="M1444" s="130"/>
      <c r="N1444" s="130"/>
      <c r="O1444" s="130"/>
      <c r="P1444" s="130"/>
      <c r="Q1444" s="130"/>
      <c r="R1444" s="130"/>
      <c r="S1444" s="130"/>
      <c r="T1444" s="130"/>
      <c r="U1444" s="130"/>
      <c r="V1444" s="130"/>
      <c r="W1444" s="130"/>
      <c r="X1444" s="130"/>
      <c r="Y1444" s="130"/>
      <c r="Z1444" s="130"/>
      <c r="AA1444" s="130"/>
      <c r="AB1444" s="130"/>
      <c r="AC1444" s="130"/>
      <c r="AD1444" s="130"/>
      <c r="AE1444" s="130"/>
      <c r="AF1444" s="130"/>
      <c r="AG1444" s="130"/>
      <c r="AH1444" s="130"/>
      <c r="AI1444" s="130"/>
      <c r="AJ1444" s="130"/>
      <c r="AK1444" s="130"/>
      <c r="AL1444" s="130"/>
      <c r="AM1444" s="130"/>
      <c r="AN1444" s="130"/>
      <c r="AO1444" s="130"/>
      <c r="AP1444" s="130"/>
      <c r="AQ1444" s="130"/>
      <c r="AR1444" s="130"/>
      <c r="AS1444" s="130"/>
      <c r="AT1444" s="130"/>
      <c r="AU1444" s="130"/>
      <c r="AV1444" s="130"/>
      <c r="AW1444" s="130"/>
      <c r="AX1444" s="130"/>
      <c r="AY1444" s="130"/>
    </row>
    <row r="1445" spans="1:51" s="5" customFormat="1" ht="13.6" customHeight="1" x14ac:dyDescent="0.3">
      <c r="A1445" s="130"/>
      <c r="B1445" s="130"/>
      <c r="C1445" s="130"/>
      <c r="D1445" s="130"/>
      <c r="E1445" s="130"/>
      <c r="F1445" s="130"/>
      <c r="G1445" s="130"/>
      <c r="H1445" s="130"/>
      <c r="I1445" s="130"/>
      <c r="J1445" s="130"/>
      <c r="K1445" s="130"/>
      <c r="L1445" s="130"/>
      <c r="M1445" s="130"/>
      <c r="N1445" s="130"/>
      <c r="O1445" s="130"/>
      <c r="P1445" s="130"/>
      <c r="Q1445" s="130"/>
      <c r="R1445" s="130"/>
      <c r="S1445" s="130"/>
      <c r="T1445" s="130"/>
      <c r="U1445" s="130"/>
      <c r="V1445" s="130"/>
      <c r="W1445" s="130"/>
      <c r="X1445" s="130"/>
      <c r="Y1445" s="130"/>
      <c r="Z1445" s="130"/>
      <c r="AA1445" s="130"/>
      <c r="AB1445" s="130"/>
      <c r="AC1445" s="130"/>
      <c r="AD1445" s="130"/>
      <c r="AE1445" s="130"/>
      <c r="AF1445" s="130"/>
      <c r="AG1445" s="130"/>
      <c r="AH1445" s="130"/>
      <c r="AI1445" s="130"/>
      <c r="AJ1445" s="130"/>
      <c r="AK1445" s="130"/>
      <c r="AL1445" s="130"/>
      <c r="AM1445" s="130"/>
      <c r="AN1445" s="130"/>
      <c r="AO1445" s="130"/>
      <c r="AP1445" s="130"/>
      <c r="AQ1445" s="130"/>
      <c r="AR1445" s="130"/>
      <c r="AS1445" s="130"/>
      <c r="AT1445" s="130"/>
      <c r="AU1445" s="130"/>
      <c r="AV1445" s="130"/>
      <c r="AW1445" s="130"/>
      <c r="AX1445" s="130"/>
      <c r="AY1445" s="130"/>
    </row>
    <row r="1446" spans="1:51" s="5" customFormat="1" ht="13.6" customHeight="1" x14ac:dyDescent="0.3">
      <c r="A1446" s="130"/>
      <c r="B1446" s="130"/>
      <c r="C1446" s="130"/>
      <c r="D1446" s="130"/>
      <c r="E1446" s="130"/>
      <c r="F1446" s="130"/>
      <c r="G1446" s="130"/>
      <c r="H1446" s="130"/>
      <c r="I1446" s="130"/>
      <c r="J1446" s="130"/>
      <c r="K1446" s="130"/>
      <c r="L1446" s="130"/>
      <c r="M1446" s="130"/>
      <c r="N1446" s="130"/>
      <c r="O1446" s="130"/>
      <c r="P1446" s="130"/>
      <c r="Q1446" s="130"/>
      <c r="R1446" s="130"/>
      <c r="S1446" s="130"/>
      <c r="T1446" s="130"/>
      <c r="U1446" s="130"/>
      <c r="V1446" s="130"/>
      <c r="W1446" s="130"/>
      <c r="X1446" s="130"/>
      <c r="Y1446" s="130"/>
      <c r="Z1446" s="130"/>
      <c r="AA1446" s="130"/>
      <c r="AB1446" s="130"/>
      <c r="AC1446" s="130"/>
      <c r="AD1446" s="130"/>
      <c r="AE1446" s="130"/>
      <c r="AF1446" s="130"/>
      <c r="AG1446" s="130"/>
      <c r="AH1446" s="130"/>
      <c r="AI1446" s="130"/>
      <c r="AJ1446" s="130"/>
      <c r="AK1446" s="130"/>
      <c r="AL1446" s="130"/>
      <c r="AM1446" s="130"/>
      <c r="AN1446" s="130"/>
      <c r="AO1446" s="130"/>
      <c r="AP1446" s="130"/>
      <c r="AQ1446" s="130"/>
      <c r="AR1446" s="130"/>
      <c r="AS1446" s="130"/>
      <c r="AT1446" s="130"/>
      <c r="AU1446" s="130"/>
      <c r="AV1446" s="130"/>
      <c r="AW1446" s="130"/>
      <c r="AX1446" s="130"/>
      <c r="AY1446" s="130"/>
    </row>
    <row r="1447" spans="1:51" s="5" customFormat="1" ht="13.6" customHeight="1" x14ac:dyDescent="0.3">
      <c r="A1447" s="130"/>
      <c r="B1447" s="130"/>
      <c r="C1447" s="130"/>
      <c r="D1447" s="130"/>
      <c r="E1447" s="130"/>
      <c r="F1447" s="130"/>
      <c r="G1447" s="130"/>
      <c r="H1447" s="130"/>
      <c r="I1447" s="130"/>
      <c r="J1447" s="130"/>
      <c r="K1447" s="130"/>
      <c r="L1447" s="130"/>
      <c r="M1447" s="130"/>
      <c r="N1447" s="130"/>
      <c r="O1447" s="130"/>
      <c r="P1447" s="130"/>
      <c r="Q1447" s="130"/>
      <c r="R1447" s="130"/>
      <c r="S1447" s="130"/>
      <c r="T1447" s="130"/>
      <c r="U1447" s="130"/>
      <c r="V1447" s="130"/>
      <c r="W1447" s="130"/>
      <c r="X1447" s="130"/>
      <c r="Y1447" s="130"/>
      <c r="Z1447" s="130"/>
      <c r="AA1447" s="130"/>
      <c r="AB1447" s="130"/>
      <c r="AC1447" s="130"/>
      <c r="AD1447" s="130"/>
      <c r="AE1447" s="130"/>
      <c r="AF1447" s="130"/>
      <c r="AG1447" s="130"/>
      <c r="AH1447" s="130"/>
      <c r="AI1447" s="130"/>
      <c r="AJ1447" s="130"/>
      <c r="AK1447" s="130"/>
      <c r="AL1447" s="130"/>
      <c r="AM1447" s="130"/>
      <c r="AN1447" s="130"/>
      <c r="AO1447" s="130"/>
      <c r="AP1447" s="130"/>
      <c r="AQ1447" s="130"/>
      <c r="AR1447" s="130"/>
      <c r="AS1447" s="130"/>
      <c r="AT1447" s="130"/>
      <c r="AU1447" s="130"/>
      <c r="AV1447" s="130"/>
      <c r="AW1447" s="130"/>
      <c r="AX1447" s="130"/>
      <c r="AY1447" s="130"/>
    </row>
    <row r="1448" spans="1:51" s="5" customFormat="1" ht="13.6" customHeight="1" x14ac:dyDescent="0.3">
      <c r="A1448" s="130"/>
      <c r="B1448" s="130"/>
      <c r="C1448" s="130"/>
      <c r="D1448" s="130"/>
      <c r="E1448" s="130"/>
      <c r="F1448" s="130"/>
      <c r="G1448" s="130"/>
      <c r="H1448" s="130"/>
      <c r="I1448" s="130"/>
      <c r="J1448" s="130"/>
      <c r="K1448" s="130"/>
      <c r="L1448" s="130"/>
      <c r="M1448" s="130"/>
      <c r="N1448" s="130"/>
      <c r="O1448" s="130"/>
      <c r="P1448" s="130"/>
      <c r="Q1448" s="130"/>
      <c r="R1448" s="130"/>
      <c r="S1448" s="130"/>
      <c r="T1448" s="130"/>
      <c r="U1448" s="130"/>
      <c r="V1448" s="130"/>
      <c r="W1448" s="130"/>
      <c r="X1448" s="130"/>
      <c r="Y1448" s="130"/>
      <c r="Z1448" s="130"/>
      <c r="AA1448" s="130"/>
      <c r="AB1448" s="130"/>
      <c r="AC1448" s="130"/>
      <c r="AD1448" s="130"/>
      <c r="AE1448" s="130"/>
      <c r="AF1448" s="130"/>
      <c r="AG1448" s="130"/>
      <c r="AH1448" s="130"/>
      <c r="AI1448" s="130"/>
      <c r="AJ1448" s="130"/>
      <c r="AK1448" s="130"/>
      <c r="AL1448" s="130"/>
      <c r="AM1448" s="130"/>
      <c r="AN1448" s="130"/>
      <c r="AO1448" s="130"/>
      <c r="AP1448" s="130"/>
      <c r="AQ1448" s="130"/>
      <c r="AR1448" s="130"/>
      <c r="AS1448" s="130"/>
      <c r="AT1448" s="130"/>
      <c r="AU1448" s="130"/>
      <c r="AV1448" s="130"/>
      <c r="AW1448" s="130"/>
      <c r="AX1448" s="130"/>
      <c r="AY1448" s="130"/>
    </row>
    <row r="1449" spans="1:51" s="5" customFormat="1" ht="13.6" customHeight="1" x14ac:dyDescent="0.3">
      <c r="A1449" s="130"/>
      <c r="B1449" s="130"/>
      <c r="C1449" s="130"/>
      <c r="D1449" s="130"/>
      <c r="E1449" s="130"/>
      <c r="F1449" s="130"/>
      <c r="G1449" s="130"/>
      <c r="H1449" s="130"/>
      <c r="I1449" s="130"/>
      <c r="J1449" s="130"/>
      <c r="K1449" s="130"/>
      <c r="L1449" s="130"/>
      <c r="M1449" s="130"/>
      <c r="N1449" s="130"/>
      <c r="O1449" s="130"/>
      <c r="P1449" s="130"/>
      <c r="Q1449" s="130"/>
      <c r="R1449" s="130"/>
      <c r="S1449" s="130"/>
      <c r="T1449" s="130"/>
      <c r="U1449" s="130"/>
      <c r="V1449" s="130"/>
      <c r="W1449" s="130"/>
      <c r="X1449" s="130"/>
      <c r="Y1449" s="130"/>
      <c r="Z1449" s="130"/>
      <c r="AA1449" s="130"/>
      <c r="AB1449" s="130"/>
      <c r="AC1449" s="130"/>
      <c r="AD1449" s="130"/>
      <c r="AE1449" s="130"/>
      <c r="AF1449" s="130"/>
      <c r="AG1449" s="130"/>
      <c r="AH1449" s="130"/>
      <c r="AI1449" s="130"/>
      <c r="AJ1449" s="130"/>
      <c r="AK1449" s="130"/>
      <c r="AL1449" s="130"/>
      <c r="AM1449" s="130"/>
      <c r="AN1449" s="130"/>
      <c r="AO1449" s="130"/>
      <c r="AP1449" s="130"/>
      <c r="AQ1449" s="130"/>
      <c r="AR1449" s="130"/>
      <c r="AS1449" s="130"/>
      <c r="AT1449" s="130"/>
      <c r="AU1449" s="130"/>
      <c r="AV1449" s="130"/>
      <c r="AW1449" s="130"/>
      <c r="AX1449" s="130"/>
      <c r="AY1449" s="130"/>
    </row>
    <row r="1450" spans="1:51" s="5" customFormat="1" ht="13.6" customHeight="1" x14ac:dyDescent="0.3">
      <c r="A1450" s="130"/>
      <c r="B1450" s="130"/>
      <c r="C1450" s="130"/>
      <c r="D1450" s="130"/>
      <c r="E1450" s="130"/>
      <c r="F1450" s="130"/>
      <c r="G1450" s="130"/>
      <c r="H1450" s="130"/>
      <c r="I1450" s="130"/>
      <c r="J1450" s="130"/>
      <c r="K1450" s="130"/>
      <c r="L1450" s="130"/>
      <c r="M1450" s="130"/>
      <c r="N1450" s="130"/>
      <c r="O1450" s="130"/>
      <c r="P1450" s="130"/>
      <c r="Q1450" s="130"/>
      <c r="R1450" s="130"/>
      <c r="S1450" s="130"/>
      <c r="T1450" s="130"/>
      <c r="U1450" s="130"/>
      <c r="V1450" s="130"/>
      <c r="W1450" s="130"/>
      <c r="X1450" s="130"/>
      <c r="Y1450" s="130"/>
      <c r="Z1450" s="130"/>
      <c r="AA1450" s="130"/>
      <c r="AB1450" s="130"/>
      <c r="AC1450" s="130"/>
      <c r="AD1450" s="130"/>
      <c r="AE1450" s="130"/>
      <c r="AF1450" s="130"/>
      <c r="AG1450" s="130"/>
      <c r="AH1450" s="130"/>
      <c r="AI1450" s="130"/>
      <c r="AJ1450" s="130"/>
      <c r="AK1450" s="130"/>
      <c r="AL1450" s="130"/>
      <c r="AM1450" s="130"/>
      <c r="AN1450" s="130"/>
      <c r="AO1450" s="130"/>
      <c r="AP1450" s="130"/>
      <c r="AQ1450" s="130"/>
      <c r="AR1450" s="130"/>
      <c r="AS1450" s="130"/>
      <c r="AT1450" s="130"/>
      <c r="AU1450" s="130"/>
      <c r="AV1450" s="130"/>
      <c r="AW1450" s="130"/>
      <c r="AX1450" s="130"/>
      <c r="AY1450" s="130"/>
    </row>
    <row r="1451" spans="1:51" s="5" customFormat="1" ht="13.6" customHeight="1" x14ac:dyDescent="0.3">
      <c r="A1451" s="130"/>
      <c r="B1451" s="130"/>
      <c r="C1451" s="130"/>
      <c r="D1451" s="130"/>
      <c r="E1451" s="130"/>
      <c r="F1451" s="130"/>
      <c r="G1451" s="130"/>
      <c r="H1451" s="130"/>
      <c r="I1451" s="130"/>
      <c r="J1451" s="130"/>
      <c r="K1451" s="130"/>
      <c r="L1451" s="130"/>
      <c r="M1451" s="130"/>
      <c r="N1451" s="130"/>
      <c r="O1451" s="130"/>
      <c r="P1451" s="130"/>
      <c r="Q1451" s="130"/>
      <c r="R1451" s="130"/>
      <c r="S1451" s="130"/>
      <c r="T1451" s="130"/>
      <c r="U1451" s="130"/>
      <c r="V1451" s="130"/>
      <c r="W1451" s="130"/>
      <c r="X1451" s="130"/>
      <c r="Y1451" s="130"/>
      <c r="Z1451" s="130"/>
      <c r="AA1451" s="130"/>
      <c r="AB1451" s="130"/>
      <c r="AC1451" s="130"/>
      <c r="AD1451" s="130"/>
      <c r="AE1451" s="130"/>
      <c r="AF1451" s="130"/>
      <c r="AG1451" s="130"/>
      <c r="AH1451" s="130"/>
      <c r="AI1451" s="130"/>
      <c r="AJ1451" s="130"/>
      <c r="AK1451" s="130"/>
      <c r="AL1451" s="130"/>
      <c r="AM1451" s="130"/>
      <c r="AN1451" s="130"/>
      <c r="AO1451" s="130"/>
      <c r="AP1451" s="130"/>
      <c r="AQ1451" s="130"/>
      <c r="AR1451" s="130"/>
      <c r="AS1451" s="130"/>
      <c r="AT1451" s="130"/>
      <c r="AU1451" s="130"/>
      <c r="AV1451" s="130"/>
      <c r="AW1451" s="130"/>
      <c r="AX1451" s="130"/>
      <c r="AY1451" s="130"/>
    </row>
    <row r="1452" spans="1:51" s="5" customFormat="1" ht="13.6" customHeight="1" x14ac:dyDescent="0.3">
      <c r="A1452" s="130"/>
      <c r="B1452" s="130"/>
      <c r="C1452" s="130"/>
      <c r="D1452" s="130"/>
      <c r="E1452" s="130"/>
      <c r="F1452" s="130"/>
      <c r="G1452" s="130"/>
      <c r="H1452" s="130"/>
      <c r="I1452" s="130"/>
      <c r="J1452" s="130"/>
      <c r="K1452" s="130"/>
      <c r="L1452" s="130"/>
      <c r="M1452" s="130"/>
      <c r="N1452" s="130"/>
      <c r="O1452" s="130"/>
      <c r="P1452" s="130"/>
      <c r="Q1452" s="130"/>
      <c r="R1452" s="130"/>
      <c r="S1452" s="130"/>
      <c r="T1452" s="130"/>
      <c r="U1452" s="130"/>
      <c r="V1452" s="130"/>
      <c r="W1452" s="130"/>
      <c r="X1452" s="130"/>
      <c r="Y1452" s="130"/>
      <c r="Z1452" s="130"/>
      <c r="AA1452" s="130"/>
      <c r="AB1452" s="130"/>
      <c r="AC1452" s="130"/>
      <c r="AD1452" s="130"/>
      <c r="AE1452" s="130"/>
      <c r="AF1452" s="130"/>
      <c r="AG1452" s="130"/>
      <c r="AH1452" s="130"/>
      <c r="AI1452" s="130"/>
      <c r="AJ1452" s="130"/>
      <c r="AK1452" s="130"/>
      <c r="AL1452" s="130"/>
      <c r="AM1452" s="130"/>
      <c r="AN1452" s="130"/>
      <c r="AO1452" s="130"/>
      <c r="AP1452" s="130"/>
      <c r="AQ1452" s="130"/>
      <c r="AR1452" s="130"/>
      <c r="AS1452" s="130"/>
      <c r="AT1452" s="130"/>
      <c r="AU1452" s="130"/>
      <c r="AV1452" s="130"/>
      <c r="AW1452" s="130"/>
      <c r="AX1452" s="130"/>
      <c r="AY1452" s="130"/>
    </row>
    <row r="1453" spans="1:51" s="5" customFormat="1" ht="13.6" customHeight="1" x14ac:dyDescent="0.3">
      <c r="A1453" s="130"/>
      <c r="B1453" s="130"/>
      <c r="C1453" s="130"/>
      <c r="D1453" s="130"/>
      <c r="E1453" s="130"/>
      <c r="F1453" s="130"/>
      <c r="G1453" s="130"/>
      <c r="H1453" s="130"/>
      <c r="I1453" s="130"/>
      <c r="J1453" s="130"/>
      <c r="K1453" s="130"/>
      <c r="L1453" s="130"/>
      <c r="M1453" s="130"/>
      <c r="N1453" s="130"/>
      <c r="O1453" s="130"/>
      <c r="P1453" s="130"/>
      <c r="Q1453" s="130"/>
      <c r="R1453" s="130"/>
      <c r="S1453" s="130"/>
      <c r="T1453" s="130"/>
      <c r="U1453" s="130"/>
      <c r="V1453" s="130"/>
      <c r="W1453" s="130"/>
      <c r="X1453" s="130"/>
      <c r="Y1453" s="130"/>
      <c r="Z1453" s="130"/>
      <c r="AA1453" s="130"/>
      <c r="AB1453" s="130"/>
      <c r="AC1453" s="130"/>
      <c r="AD1453" s="130"/>
      <c r="AE1453" s="130"/>
      <c r="AF1453" s="130"/>
      <c r="AG1453" s="130"/>
      <c r="AH1453" s="130"/>
      <c r="AI1453" s="130"/>
      <c r="AJ1453" s="130"/>
      <c r="AK1453" s="130"/>
      <c r="AL1453" s="130"/>
      <c r="AM1453" s="130"/>
      <c r="AN1453" s="130"/>
      <c r="AO1453" s="130"/>
      <c r="AP1453" s="130"/>
      <c r="AQ1453" s="130"/>
      <c r="AR1453" s="130"/>
      <c r="AS1453" s="130"/>
      <c r="AT1453" s="130"/>
      <c r="AU1453" s="130"/>
      <c r="AV1453" s="130"/>
      <c r="AW1453" s="130"/>
      <c r="AX1453" s="130"/>
      <c r="AY1453" s="130"/>
    </row>
    <row r="1454" spans="1:51" s="5" customFormat="1" ht="13.6" customHeight="1" x14ac:dyDescent="0.3">
      <c r="A1454" s="130"/>
      <c r="B1454" s="130"/>
      <c r="C1454" s="130"/>
      <c r="D1454" s="130"/>
      <c r="E1454" s="130"/>
      <c r="F1454" s="130"/>
      <c r="G1454" s="130"/>
      <c r="H1454" s="130"/>
      <c r="I1454" s="130"/>
      <c r="J1454" s="130"/>
      <c r="K1454" s="130"/>
      <c r="L1454" s="130"/>
      <c r="M1454" s="130"/>
      <c r="N1454" s="130"/>
      <c r="O1454" s="130"/>
      <c r="P1454" s="130"/>
      <c r="Q1454" s="130"/>
      <c r="R1454" s="130"/>
      <c r="S1454" s="130"/>
      <c r="T1454" s="130"/>
      <c r="U1454" s="130"/>
      <c r="V1454" s="130"/>
      <c r="W1454" s="130"/>
      <c r="X1454" s="130"/>
      <c r="Y1454" s="130"/>
      <c r="Z1454" s="130"/>
      <c r="AA1454" s="130"/>
      <c r="AB1454" s="130"/>
      <c r="AC1454" s="130"/>
      <c r="AD1454" s="130"/>
      <c r="AE1454" s="130"/>
      <c r="AF1454" s="130"/>
      <c r="AG1454" s="130"/>
      <c r="AH1454" s="130"/>
      <c r="AI1454" s="130"/>
      <c r="AJ1454" s="130"/>
      <c r="AK1454" s="130"/>
      <c r="AL1454" s="130"/>
      <c r="AM1454" s="130"/>
      <c r="AN1454" s="130"/>
      <c r="AO1454" s="130"/>
      <c r="AP1454" s="130"/>
      <c r="AQ1454" s="130"/>
      <c r="AR1454" s="130"/>
      <c r="AS1454" s="130"/>
      <c r="AT1454" s="130"/>
      <c r="AU1454" s="130"/>
      <c r="AV1454" s="130"/>
      <c r="AW1454" s="130"/>
      <c r="AX1454" s="130"/>
      <c r="AY1454" s="130"/>
    </row>
    <row r="1455" spans="1:51" s="5" customFormat="1" ht="13.6" customHeight="1" x14ac:dyDescent="0.3">
      <c r="A1455" s="130"/>
      <c r="B1455" s="130"/>
      <c r="C1455" s="130"/>
      <c r="D1455" s="130"/>
      <c r="E1455" s="130"/>
      <c r="F1455" s="130"/>
      <c r="G1455" s="130"/>
      <c r="H1455" s="130"/>
      <c r="I1455" s="130"/>
      <c r="J1455" s="130"/>
      <c r="K1455" s="130"/>
      <c r="L1455" s="130"/>
      <c r="M1455" s="130"/>
      <c r="N1455" s="130"/>
      <c r="O1455" s="130"/>
      <c r="P1455" s="130"/>
      <c r="Q1455" s="130"/>
      <c r="R1455" s="130"/>
      <c r="S1455" s="130"/>
      <c r="T1455" s="130"/>
      <c r="U1455" s="130"/>
      <c r="V1455" s="130"/>
      <c r="W1455" s="130"/>
      <c r="X1455" s="130"/>
      <c r="Y1455" s="130"/>
      <c r="Z1455" s="130"/>
      <c r="AA1455" s="130"/>
      <c r="AB1455" s="130"/>
      <c r="AC1455" s="130"/>
      <c r="AD1455" s="130"/>
      <c r="AE1455" s="130"/>
      <c r="AF1455" s="130"/>
      <c r="AG1455" s="130"/>
      <c r="AH1455" s="130"/>
      <c r="AI1455" s="130"/>
      <c r="AJ1455" s="130"/>
      <c r="AK1455" s="130"/>
      <c r="AL1455" s="130"/>
      <c r="AM1455" s="130"/>
      <c r="AN1455" s="130"/>
      <c r="AO1455" s="130"/>
      <c r="AP1455" s="130"/>
      <c r="AQ1455" s="130"/>
      <c r="AR1455" s="130"/>
      <c r="AS1455" s="130"/>
      <c r="AT1455" s="130"/>
      <c r="AU1455" s="130"/>
      <c r="AV1455" s="130"/>
      <c r="AW1455" s="130"/>
      <c r="AX1455" s="130"/>
      <c r="AY1455" s="130"/>
    </row>
    <row r="1456" spans="1:51" s="5" customFormat="1" ht="13.6" customHeight="1" x14ac:dyDescent="0.3">
      <c r="A1456" s="130"/>
      <c r="B1456" s="130"/>
      <c r="C1456" s="130"/>
      <c r="D1456" s="130"/>
      <c r="E1456" s="130"/>
      <c r="F1456" s="130"/>
      <c r="G1456" s="130"/>
      <c r="H1456" s="130"/>
      <c r="I1456" s="130"/>
      <c r="J1456" s="130"/>
      <c r="K1456" s="130"/>
      <c r="L1456" s="130"/>
      <c r="M1456" s="130"/>
      <c r="N1456" s="130"/>
      <c r="O1456" s="130"/>
      <c r="P1456" s="130"/>
      <c r="Q1456" s="130"/>
      <c r="R1456" s="130"/>
      <c r="S1456" s="130"/>
      <c r="T1456" s="130"/>
      <c r="U1456" s="130"/>
      <c r="V1456" s="130"/>
      <c r="W1456" s="130"/>
      <c r="X1456" s="130"/>
      <c r="Y1456" s="130"/>
      <c r="Z1456" s="130"/>
      <c r="AA1456" s="130"/>
      <c r="AB1456" s="130"/>
      <c r="AC1456" s="130"/>
      <c r="AD1456" s="130"/>
      <c r="AE1456" s="130"/>
      <c r="AF1456" s="130"/>
      <c r="AG1456" s="130"/>
      <c r="AH1456" s="130"/>
      <c r="AI1456" s="130"/>
      <c r="AJ1456" s="130"/>
      <c r="AK1456" s="130"/>
      <c r="AL1456" s="130"/>
      <c r="AM1456" s="130"/>
      <c r="AN1456" s="130"/>
      <c r="AO1456" s="130"/>
      <c r="AP1456" s="130"/>
      <c r="AQ1456" s="130"/>
      <c r="AR1456" s="130"/>
      <c r="AS1456" s="130"/>
      <c r="AT1456" s="130"/>
      <c r="AU1456" s="130"/>
      <c r="AV1456" s="130"/>
      <c r="AW1456" s="130"/>
      <c r="AX1456" s="130"/>
      <c r="AY1456" s="130"/>
    </row>
    <row r="1457" spans="1:51" s="5" customFormat="1" ht="13.6" customHeight="1" x14ac:dyDescent="0.3">
      <c r="A1457" s="130"/>
      <c r="B1457" s="130"/>
      <c r="C1457" s="130"/>
      <c r="D1457" s="130"/>
      <c r="E1457" s="130"/>
      <c r="F1457" s="130"/>
      <c r="G1457" s="130"/>
      <c r="H1457" s="130"/>
      <c r="I1457" s="130"/>
      <c r="J1457" s="130"/>
      <c r="K1457" s="130"/>
      <c r="L1457" s="130"/>
      <c r="M1457" s="130"/>
      <c r="N1457" s="130"/>
      <c r="O1457" s="130"/>
      <c r="P1457" s="130"/>
      <c r="Q1457" s="130"/>
      <c r="R1457" s="130"/>
      <c r="S1457" s="130"/>
      <c r="T1457" s="130"/>
      <c r="U1457" s="130"/>
      <c r="V1457" s="130"/>
      <c r="W1457" s="130"/>
      <c r="X1457" s="130"/>
      <c r="Y1457" s="130"/>
      <c r="Z1457" s="130"/>
      <c r="AA1457" s="130"/>
      <c r="AB1457" s="130"/>
      <c r="AC1457" s="130"/>
      <c r="AD1457" s="130"/>
      <c r="AE1457" s="130"/>
      <c r="AF1457" s="130"/>
      <c r="AG1457" s="130"/>
      <c r="AH1457" s="130"/>
      <c r="AI1457" s="130"/>
      <c r="AJ1457" s="130"/>
      <c r="AK1457" s="130"/>
      <c r="AL1457" s="130"/>
      <c r="AM1457" s="130"/>
      <c r="AN1457" s="130"/>
      <c r="AO1457" s="130"/>
      <c r="AP1457" s="130"/>
      <c r="AQ1457" s="130"/>
      <c r="AR1457" s="130"/>
      <c r="AS1457" s="130"/>
      <c r="AT1457" s="130"/>
      <c r="AU1457" s="130"/>
      <c r="AV1457" s="130"/>
      <c r="AW1457" s="130"/>
      <c r="AX1457" s="130"/>
      <c r="AY1457" s="130"/>
    </row>
    <row r="1458" spans="1:51" s="5" customFormat="1" ht="13.6" customHeight="1" x14ac:dyDescent="0.3">
      <c r="A1458" s="130"/>
      <c r="B1458" s="130"/>
      <c r="C1458" s="130"/>
      <c r="D1458" s="130"/>
      <c r="E1458" s="130"/>
      <c r="F1458" s="130"/>
      <c r="G1458" s="130"/>
      <c r="H1458" s="130"/>
      <c r="I1458" s="130"/>
      <c r="J1458" s="130"/>
      <c r="K1458" s="130"/>
      <c r="L1458" s="130"/>
      <c r="M1458" s="130"/>
      <c r="N1458" s="130"/>
      <c r="O1458" s="130"/>
      <c r="P1458" s="130"/>
      <c r="Q1458" s="130"/>
      <c r="R1458" s="130"/>
      <c r="S1458" s="130"/>
      <c r="T1458" s="130"/>
      <c r="U1458" s="130"/>
      <c r="V1458" s="130"/>
      <c r="W1458" s="130"/>
      <c r="X1458" s="130"/>
      <c r="Y1458" s="130"/>
      <c r="Z1458" s="130"/>
      <c r="AA1458" s="130"/>
      <c r="AB1458" s="130"/>
      <c r="AC1458" s="130"/>
      <c r="AD1458" s="130"/>
      <c r="AE1458" s="130"/>
      <c r="AF1458" s="130"/>
      <c r="AG1458" s="130"/>
      <c r="AH1458" s="130"/>
      <c r="AI1458" s="130"/>
      <c r="AJ1458" s="130"/>
      <c r="AK1458" s="130"/>
      <c r="AL1458" s="130"/>
      <c r="AM1458" s="130"/>
      <c r="AN1458" s="130"/>
      <c r="AO1458" s="130"/>
      <c r="AP1458" s="130"/>
      <c r="AQ1458" s="130"/>
      <c r="AR1458" s="130"/>
      <c r="AS1458" s="130"/>
      <c r="AT1458" s="130"/>
      <c r="AU1458" s="130"/>
      <c r="AV1458" s="130"/>
      <c r="AW1458" s="130"/>
      <c r="AX1458" s="130"/>
      <c r="AY1458" s="130"/>
    </row>
    <row r="1459" spans="1:51" s="5" customFormat="1" ht="13.6" customHeight="1" x14ac:dyDescent="0.3">
      <c r="A1459" s="130"/>
      <c r="B1459" s="130"/>
      <c r="C1459" s="130"/>
      <c r="D1459" s="130"/>
      <c r="E1459" s="130"/>
      <c r="F1459" s="130"/>
      <c r="G1459" s="130"/>
      <c r="H1459" s="130"/>
      <c r="I1459" s="130"/>
      <c r="J1459" s="130"/>
      <c r="K1459" s="130"/>
      <c r="L1459" s="130"/>
      <c r="M1459" s="130"/>
      <c r="N1459" s="130"/>
      <c r="O1459" s="130"/>
      <c r="P1459" s="130"/>
      <c r="Q1459" s="130"/>
      <c r="R1459" s="130"/>
      <c r="S1459" s="130"/>
      <c r="T1459" s="130"/>
      <c r="U1459" s="130"/>
      <c r="V1459" s="130"/>
      <c r="W1459" s="130"/>
      <c r="X1459" s="130"/>
      <c r="Y1459" s="130"/>
      <c r="Z1459" s="130"/>
      <c r="AA1459" s="130"/>
      <c r="AB1459" s="130"/>
      <c r="AC1459" s="130"/>
      <c r="AD1459" s="130"/>
      <c r="AE1459" s="130"/>
      <c r="AF1459" s="130"/>
      <c r="AG1459" s="130"/>
      <c r="AH1459" s="130"/>
      <c r="AI1459" s="130"/>
      <c r="AJ1459" s="130"/>
      <c r="AK1459" s="130"/>
      <c r="AL1459" s="130"/>
      <c r="AM1459" s="130"/>
      <c r="AN1459" s="130"/>
      <c r="AO1459" s="130"/>
      <c r="AP1459" s="130"/>
      <c r="AQ1459" s="130"/>
      <c r="AR1459" s="130"/>
      <c r="AS1459" s="130"/>
      <c r="AT1459" s="130"/>
      <c r="AU1459" s="130"/>
      <c r="AV1459" s="130"/>
      <c r="AW1459" s="130"/>
      <c r="AX1459" s="130"/>
      <c r="AY1459" s="130"/>
    </row>
    <row r="1460" spans="1:51" s="5" customFormat="1" ht="13.6" customHeight="1" x14ac:dyDescent="0.3">
      <c r="A1460" s="130"/>
      <c r="B1460" s="130"/>
      <c r="C1460" s="130"/>
      <c r="D1460" s="130"/>
      <c r="E1460" s="130"/>
      <c r="F1460" s="130"/>
      <c r="G1460" s="130"/>
      <c r="H1460" s="130"/>
      <c r="I1460" s="130"/>
      <c r="J1460" s="130"/>
      <c r="K1460" s="130"/>
      <c r="L1460" s="130"/>
      <c r="M1460" s="130"/>
      <c r="N1460" s="130"/>
      <c r="O1460" s="130"/>
      <c r="P1460" s="130"/>
      <c r="Q1460" s="130"/>
      <c r="R1460" s="130"/>
      <c r="S1460" s="130"/>
      <c r="T1460" s="130"/>
      <c r="U1460" s="130"/>
      <c r="V1460" s="130"/>
      <c r="W1460" s="130"/>
      <c r="X1460" s="130"/>
      <c r="Y1460" s="130"/>
      <c r="Z1460" s="130"/>
      <c r="AA1460" s="130"/>
      <c r="AB1460" s="130"/>
      <c r="AC1460" s="130"/>
      <c r="AD1460" s="130"/>
      <c r="AE1460" s="130"/>
      <c r="AF1460" s="130"/>
      <c r="AG1460" s="130"/>
      <c r="AH1460" s="130"/>
      <c r="AI1460" s="130"/>
      <c r="AJ1460" s="130"/>
      <c r="AK1460" s="130"/>
      <c r="AL1460" s="130"/>
      <c r="AM1460" s="130"/>
      <c r="AN1460" s="130"/>
      <c r="AO1460" s="130"/>
      <c r="AP1460" s="130"/>
      <c r="AQ1460" s="130"/>
      <c r="AR1460" s="130"/>
      <c r="AS1460" s="130"/>
      <c r="AT1460" s="130"/>
      <c r="AU1460" s="130"/>
      <c r="AV1460" s="130"/>
      <c r="AW1460" s="130"/>
      <c r="AX1460" s="130"/>
      <c r="AY1460" s="130"/>
    </row>
    <row r="1461" spans="1:51" s="5" customFormat="1" ht="13.6" customHeight="1" x14ac:dyDescent="0.3">
      <c r="A1461" s="130"/>
      <c r="B1461" s="130"/>
      <c r="C1461" s="130"/>
      <c r="D1461" s="130"/>
      <c r="E1461" s="130"/>
      <c r="F1461" s="130"/>
      <c r="G1461" s="130"/>
      <c r="H1461" s="130"/>
      <c r="I1461" s="130"/>
      <c r="J1461" s="130"/>
      <c r="K1461" s="130"/>
      <c r="L1461" s="130"/>
      <c r="M1461" s="130"/>
      <c r="N1461" s="130"/>
      <c r="O1461" s="130"/>
      <c r="P1461" s="130"/>
      <c r="Q1461" s="130"/>
      <c r="R1461" s="130"/>
      <c r="S1461" s="130"/>
      <c r="T1461" s="130"/>
      <c r="U1461" s="130"/>
      <c r="V1461" s="130"/>
      <c r="W1461" s="130"/>
      <c r="X1461" s="130"/>
      <c r="Y1461" s="130"/>
      <c r="Z1461" s="130"/>
      <c r="AA1461" s="130"/>
      <c r="AB1461" s="130"/>
      <c r="AC1461" s="130"/>
      <c r="AD1461" s="130"/>
      <c r="AE1461" s="130"/>
      <c r="AF1461" s="130"/>
      <c r="AG1461" s="130"/>
      <c r="AH1461" s="130"/>
      <c r="AI1461" s="130"/>
      <c r="AJ1461" s="130"/>
      <c r="AK1461" s="130"/>
      <c r="AL1461" s="130"/>
      <c r="AM1461" s="130"/>
      <c r="AN1461" s="130"/>
      <c r="AO1461" s="130"/>
      <c r="AP1461" s="130"/>
      <c r="AQ1461" s="130"/>
      <c r="AR1461" s="130"/>
      <c r="AS1461" s="130"/>
      <c r="AT1461" s="130"/>
      <c r="AU1461" s="130"/>
      <c r="AV1461" s="130"/>
      <c r="AW1461" s="130"/>
      <c r="AX1461" s="130"/>
      <c r="AY1461" s="130"/>
    </row>
    <row r="1462" spans="1:51" s="5" customFormat="1" ht="13.6" customHeight="1" x14ac:dyDescent="0.3">
      <c r="A1462" s="130"/>
      <c r="B1462" s="130"/>
      <c r="C1462" s="130"/>
      <c r="D1462" s="130"/>
      <c r="E1462" s="130"/>
      <c r="F1462" s="130"/>
      <c r="G1462" s="130"/>
      <c r="H1462" s="130"/>
      <c r="I1462" s="130"/>
      <c r="J1462" s="130"/>
      <c r="K1462" s="130"/>
      <c r="L1462" s="130"/>
      <c r="M1462" s="130"/>
      <c r="N1462" s="130"/>
      <c r="O1462" s="130"/>
      <c r="P1462" s="130"/>
      <c r="Q1462" s="130"/>
      <c r="R1462" s="130"/>
      <c r="S1462" s="130"/>
      <c r="T1462" s="130"/>
      <c r="U1462" s="130"/>
      <c r="V1462" s="130"/>
      <c r="W1462" s="130"/>
      <c r="X1462" s="130"/>
      <c r="Y1462" s="130"/>
      <c r="Z1462" s="130"/>
      <c r="AA1462" s="130"/>
      <c r="AB1462" s="130"/>
      <c r="AC1462" s="130"/>
      <c r="AD1462" s="130"/>
      <c r="AE1462" s="130"/>
      <c r="AF1462" s="130"/>
      <c r="AG1462" s="130"/>
      <c r="AH1462" s="130"/>
      <c r="AI1462" s="130"/>
      <c r="AJ1462" s="130"/>
      <c r="AK1462" s="130"/>
      <c r="AL1462" s="130"/>
      <c r="AM1462" s="130"/>
      <c r="AN1462" s="130"/>
      <c r="AO1462" s="130"/>
      <c r="AP1462" s="130"/>
      <c r="AQ1462" s="130"/>
      <c r="AR1462" s="130"/>
      <c r="AS1462" s="130"/>
      <c r="AT1462" s="130"/>
      <c r="AU1462" s="130"/>
      <c r="AV1462" s="130"/>
      <c r="AW1462" s="130"/>
      <c r="AX1462" s="130"/>
      <c r="AY1462" s="130"/>
    </row>
    <row r="1463" spans="1:51" s="5" customFormat="1" ht="13.6" customHeight="1" x14ac:dyDescent="0.3">
      <c r="A1463" s="130"/>
      <c r="B1463" s="130"/>
      <c r="C1463" s="130"/>
      <c r="D1463" s="130"/>
      <c r="E1463" s="130"/>
      <c r="F1463" s="130"/>
      <c r="G1463" s="130"/>
      <c r="H1463" s="130"/>
      <c r="I1463" s="130"/>
      <c r="J1463" s="130"/>
      <c r="K1463" s="130"/>
      <c r="L1463" s="130"/>
      <c r="M1463" s="130"/>
      <c r="N1463" s="130"/>
      <c r="O1463" s="130"/>
      <c r="P1463" s="130"/>
      <c r="Q1463" s="130"/>
      <c r="R1463" s="130"/>
      <c r="S1463" s="130"/>
      <c r="T1463" s="130"/>
      <c r="U1463" s="130"/>
      <c r="V1463" s="130"/>
      <c r="W1463" s="130"/>
      <c r="X1463" s="130"/>
      <c r="Y1463" s="130"/>
      <c r="Z1463" s="130"/>
      <c r="AA1463" s="130"/>
      <c r="AB1463" s="130"/>
      <c r="AC1463" s="130"/>
      <c r="AD1463" s="130"/>
      <c r="AE1463" s="130"/>
      <c r="AF1463" s="130"/>
      <c r="AG1463" s="130"/>
      <c r="AH1463" s="130"/>
      <c r="AI1463" s="130"/>
      <c r="AJ1463" s="130"/>
      <c r="AK1463" s="130"/>
      <c r="AL1463" s="130"/>
      <c r="AM1463" s="130"/>
      <c r="AN1463" s="130"/>
      <c r="AO1463" s="130"/>
      <c r="AP1463" s="130"/>
      <c r="AQ1463" s="130"/>
      <c r="AR1463" s="130"/>
      <c r="AS1463" s="130"/>
      <c r="AT1463" s="130"/>
      <c r="AU1463" s="130"/>
      <c r="AV1463" s="130"/>
      <c r="AW1463" s="130"/>
      <c r="AX1463" s="130"/>
      <c r="AY1463" s="130"/>
    </row>
    <row r="1464" spans="1:51" s="5" customFormat="1" ht="13.6" customHeight="1" x14ac:dyDescent="0.3">
      <c r="A1464" s="130"/>
      <c r="B1464" s="130"/>
      <c r="C1464" s="130"/>
      <c r="D1464" s="130"/>
      <c r="E1464" s="130"/>
      <c r="F1464" s="130"/>
      <c r="G1464" s="130"/>
      <c r="H1464" s="130"/>
      <c r="I1464" s="130"/>
      <c r="J1464" s="130"/>
      <c r="K1464" s="130"/>
      <c r="L1464" s="130"/>
      <c r="M1464" s="130"/>
      <c r="N1464" s="130"/>
      <c r="O1464" s="130"/>
      <c r="P1464" s="130"/>
      <c r="Q1464" s="130"/>
      <c r="R1464" s="130"/>
      <c r="S1464" s="130"/>
      <c r="T1464" s="130"/>
      <c r="U1464" s="130"/>
      <c r="V1464" s="130"/>
      <c r="W1464" s="130"/>
      <c r="X1464" s="130"/>
      <c r="Y1464" s="130"/>
      <c r="Z1464" s="130"/>
      <c r="AA1464" s="130"/>
      <c r="AB1464" s="130"/>
      <c r="AC1464" s="130"/>
      <c r="AD1464" s="130"/>
      <c r="AE1464" s="130"/>
      <c r="AF1464" s="130"/>
      <c r="AG1464" s="130"/>
      <c r="AH1464" s="130"/>
      <c r="AI1464" s="130"/>
      <c r="AJ1464" s="130"/>
      <c r="AK1464" s="130"/>
      <c r="AL1464" s="130"/>
      <c r="AM1464" s="130"/>
      <c r="AN1464" s="130"/>
      <c r="AO1464" s="130"/>
      <c r="AP1464" s="130"/>
      <c r="AQ1464" s="130"/>
      <c r="AR1464" s="130"/>
      <c r="AS1464" s="130"/>
      <c r="AT1464" s="130"/>
      <c r="AU1464" s="130"/>
      <c r="AV1464" s="130"/>
      <c r="AW1464" s="130"/>
      <c r="AX1464" s="130"/>
      <c r="AY1464" s="130"/>
    </row>
    <row r="1465" spans="1:51" s="5" customFormat="1" ht="13.6" customHeight="1" x14ac:dyDescent="0.3">
      <c r="A1465" s="130"/>
      <c r="B1465" s="130"/>
      <c r="C1465" s="130"/>
      <c r="D1465" s="130"/>
      <c r="E1465" s="130"/>
      <c r="F1465" s="130"/>
      <c r="G1465" s="130"/>
      <c r="H1465" s="130"/>
      <c r="I1465" s="130"/>
      <c r="J1465" s="130"/>
      <c r="K1465" s="130"/>
      <c r="L1465" s="130"/>
      <c r="M1465" s="130"/>
      <c r="N1465" s="130"/>
      <c r="O1465" s="130"/>
      <c r="P1465" s="130"/>
      <c r="Q1465" s="130"/>
      <c r="R1465" s="130"/>
      <c r="S1465" s="130"/>
      <c r="T1465" s="130"/>
      <c r="U1465" s="130"/>
      <c r="V1465" s="130"/>
      <c r="W1465" s="130"/>
      <c r="X1465" s="130"/>
      <c r="Y1465" s="130"/>
      <c r="Z1465" s="130"/>
      <c r="AA1465" s="130"/>
      <c r="AB1465" s="130"/>
      <c r="AC1465" s="130"/>
      <c r="AD1465" s="130"/>
      <c r="AE1465" s="130"/>
      <c r="AF1465" s="130"/>
      <c r="AG1465" s="130"/>
      <c r="AH1465" s="130"/>
      <c r="AI1465" s="130"/>
      <c r="AJ1465" s="130"/>
      <c r="AK1465" s="130"/>
      <c r="AL1465" s="130"/>
      <c r="AM1465" s="130"/>
      <c r="AN1465" s="130"/>
      <c r="AO1465" s="130"/>
      <c r="AP1465" s="130"/>
      <c r="AQ1465" s="130"/>
      <c r="AR1465" s="130"/>
      <c r="AS1465" s="130"/>
      <c r="AT1465" s="130"/>
      <c r="AU1465" s="130"/>
      <c r="AV1465" s="130"/>
      <c r="AW1465" s="130"/>
      <c r="AX1465" s="130"/>
      <c r="AY1465" s="130"/>
    </row>
    <row r="1466" spans="1:51" s="5" customFormat="1" ht="13.6" customHeight="1" x14ac:dyDescent="0.3">
      <c r="A1466" s="130"/>
      <c r="B1466" s="130"/>
      <c r="C1466" s="130"/>
      <c r="D1466" s="130"/>
      <c r="E1466" s="130"/>
      <c r="F1466" s="130"/>
      <c r="G1466" s="130"/>
      <c r="H1466" s="130"/>
      <c r="I1466" s="130"/>
      <c r="J1466" s="130"/>
      <c r="K1466" s="130"/>
      <c r="L1466" s="130"/>
      <c r="M1466" s="130"/>
      <c r="N1466" s="130"/>
      <c r="O1466" s="130"/>
      <c r="P1466" s="130"/>
      <c r="Q1466" s="130"/>
      <c r="R1466" s="130"/>
      <c r="S1466" s="130"/>
      <c r="T1466" s="130"/>
      <c r="U1466" s="130"/>
      <c r="V1466" s="130"/>
      <c r="W1466" s="130"/>
      <c r="X1466" s="130"/>
      <c r="Y1466" s="130"/>
      <c r="Z1466" s="130"/>
      <c r="AA1466" s="130"/>
      <c r="AB1466" s="130"/>
      <c r="AC1466" s="130"/>
      <c r="AD1466" s="130"/>
      <c r="AE1466" s="130"/>
      <c r="AF1466" s="130"/>
      <c r="AG1466" s="130"/>
      <c r="AH1466" s="130"/>
      <c r="AI1466" s="130"/>
      <c r="AJ1466" s="130"/>
      <c r="AK1466" s="130"/>
      <c r="AL1466" s="130"/>
      <c r="AM1466" s="130"/>
      <c r="AN1466" s="130"/>
      <c r="AO1466" s="130"/>
      <c r="AP1466" s="130"/>
      <c r="AQ1466" s="130"/>
      <c r="AR1466" s="130"/>
      <c r="AS1466" s="130"/>
      <c r="AT1466" s="130"/>
      <c r="AU1466" s="130"/>
      <c r="AV1466" s="130"/>
      <c r="AW1466" s="130"/>
      <c r="AX1466" s="130"/>
      <c r="AY1466" s="130"/>
    </row>
    <row r="1467" spans="1:51" s="5" customFormat="1" ht="13.6" customHeight="1" x14ac:dyDescent="0.3">
      <c r="A1467" s="130"/>
      <c r="B1467" s="130"/>
      <c r="C1467" s="130"/>
      <c r="D1467" s="130"/>
      <c r="E1467" s="130"/>
      <c r="F1467" s="130"/>
      <c r="G1467" s="130"/>
      <c r="H1467" s="130"/>
      <c r="I1467" s="130"/>
      <c r="J1467" s="130"/>
      <c r="K1467" s="130"/>
      <c r="L1467" s="130"/>
      <c r="M1467" s="130"/>
      <c r="N1467" s="130"/>
      <c r="O1467" s="130"/>
      <c r="P1467" s="130"/>
      <c r="Q1467" s="130"/>
      <c r="R1467" s="130"/>
      <c r="S1467" s="130"/>
      <c r="T1467" s="130"/>
      <c r="U1467" s="130"/>
      <c r="V1467" s="130"/>
      <c r="W1467" s="130"/>
      <c r="X1467" s="130"/>
      <c r="Y1467" s="130"/>
      <c r="Z1467" s="130"/>
      <c r="AA1467" s="130"/>
      <c r="AB1467" s="130"/>
      <c r="AC1467" s="130"/>
      <c r="AD1467" s="130"/>
      <c r="AE1467" s="130"/>
      <c r="AF1467" s="130"/>
      <c r="AG1467" s="130"/>
      <c r="AH1467" s="130"/>
      <c r="AI1467" s="130"/>
      <c r="AJ1467" s="130"/>
      <c r="AK1467" s="130"/>
      <c r="AL1467" s="130"/>
      <c r="AM1467" s="130"/>
      <c r="AN1467" s="130"/>
      <c r="AO1467" s="130"/>
      <c r="AP1467" s="130"/>
      <c r="AQ1467" s="130"/>
      <c r="AR1467" s="130"/>
      <c r="AS1467" s="130"/>
      <c r="AT1467" s="130"/>
      <c r="AU1467" s="130"/>
      <c r="AV1467" s="130"/>
      <c r="AW1467" s="130"/>
      <c r="AX1467" s="130"/>
      <c r="AY1467" s="130"/>
    </row>
    <row r="1468" spans="1:51" s="5" customFormat="1" ht="13.6" customHeight="1" x14ac:dyDescent="0.3">
      <c r="A1468" s="18"/>
      <c r="B146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Y1476"/>
  <sheetViews>
    <sheetView zoomScale="55" zoomScaleNormal="55" workbookViewId="0">
      <pane xSplit="5" ySplit="9" topLeftCell="F357" activePane="bottomRight" state="frozen"/>
      <selection pane="topRight" activeCell="F1" sqref="F1"/>
      <selection pane="bottomLeft" activeCell="A10" sqref="A10"/>
      <selection pane="bottomRight" activeCell="R47" sqref="R47"/>
    </sheetView>
  </sheetViews>
  <sheetFormatPr defaultColWidth="9.26953125" defaultRowHeight="13.45" x14ac:dyDescent="0.3"/>
  <cols>
    <col min="1" max="2" width="4.81640625" style="28" customWidth="1"/>
    <col min="3" max="4" width="4.81640625" style="1" customWidth="1"/>
    <col min="5" max="5" width="10.26953125" style="1" customWidth="1"/>
    <col min="6" max="16" width="4" style="1" customWidth="1"/>
    <col min="17" max="17" width="24.26953125" style="1" customWidth="1"/>
    <col min="18" max="23" width="6.7265625" style="1" customWidth="1"/>
    <col min="24" max="24" width="7.54296875" style="1" customWidth="1"/>
    <col min="25" max="26" width="7.7265625" style="1" customWidth="1"/>
    <col min="27" max="27" width="5.54296875" style="1" customWidth="1"/>
    <col min="28" max="31" width="4" style="1" customWidth="1"/>
    <col min="32" max="32" width="4.1796875" style="29" customWidth="1"/>
    <col min="33" max="33" width="4.453125" style="1" customWidth="1"/>
    <col min="34" max="34" width="10.81640625" style="1" customWidth="1"/>
    <col min="35" max="35" width="27.453125" style="26" customWidth="1"/>
    <col min="36" max="36" width="5.7265625" style="27" customWidth="1"/>
    <col min="37" max="37" width="6.453125" style="26" customWidth="1"/>
    <col min="38" max="38" width="5.81640625" style="27" customWidth="1"/>
    <col min="39" max="39" width="5.81640625" style="1" customWidth="1"/>
    <col min="40" max="41" width="6.26953125" style="1" customWidth="1"/>
    <col min="42" max="42" width="6.81640625" style="1" customWidth="1"/>
    <col min="43" max="43" width="8.81640625" style="1" customWidth="1"/>
    <col min="44" max="44" width="8.453125" style="1" customWidth="1"/>
    <col min="45" max="46" width="4.7265625" style="1" customWidth="1"/>
    <col min="47" max="49" width="4" style="1" customWidth="1"/>
    <col min="50" max="60" width="5.54296875" style="1" customWidth="1"/>
    <col min="61" max="61" width="3.453125" style="1" customWidth="1"/>
    <col min="62" max="62" width="9.26953125" style="26" bestFit="1" customWidth="1"/>
    <col min="63" max="63" width="9.26953125" style="27" bestFit="1" customWidth="1"/>
    <col min="64" max="64" width="9.1796875" style="26" customWidth="1"/>
    <col min="65" max="65" width="9.26953125" style="27" bestFit="1" customWidth="1"/>
    <col min="66" max="67" width="9.26953125" style="26" bestFit="1" customWidth="1"/>
    <col min="68" max="68" width="9.26953125" style="27" bestFit="1" customWidth="1"/>
    <col min="69" max="89" width="9.26953125" style="1" bestFit="1" customWidth="1"/>
    <col min="90" max="90" width="4" style="1" customWidth="1"/>
    <col min="91" max="91" width="9.81640625" style="1" customWidth="1"/>
    <col min="92" max="93" width="4" style="1" customWidth="1"/>
    <col min="94" max="94" width="8.26953125" style="1" customWidth="1"/>
    <col min="95" max="100" width="4" style="1" customWidth="1"/>
    <col min="101" max="111" width="5.54296875" style="1" customWidth="1"/>
    <col min="112" max="112" width="3.453125" style="1" customWidth="1"/>
    <col min="113" max="116" width="9.1796875" style="1" customWidth="1"/>
    <col min="117" max="127" width="4" style="1" customWidth="1"/>
    <col min="128" max="138" width="5.54296875" style="1" customWidth="1"/>
    <col min="139" max="139" width="3.453125" style="1" customWidth="1"/>
    <col min="140" max="143" width="9.1796875" style="1" customWidth="1"/>
    <col min="144" max="154" width="4" style="1" customWidth="1"/>
    <col min="155" max="165" width="5.54296875" style="1" customWidth="1"/>
    <col min="166" max="166" width="3.453125" style="1" customWidth="1"/>
    <col min="167" max="175" width="9.1796875" style="1" customWidth="1"/>
    <col min="176" max="186" width="4" style="1" customWidth="1"/>
    <col min="187" max="197" width="5.54296875" style="1" customWidth="1"/>
    <col min="198" max="198" width="3.453125" style="1" customWidth="1"/>
    <col min="199" max="199" width="9.26953125" style="26" bestFit="1" customWidth="1"/>
    <col min="200" max="200" width="9.26953125" style="27" bestFit="1" customWidth="1"/>
    <col min="201" max="201" width="9.1796875" style="27" customWidth="1"/>
    <col min="202" max="202" width="9.26953125" style="27" bestFit="1" customWidth="1"/>
    <col min="203" max="203" width="9.26953125" style="26" bestFit="1" customWidth="1"/>
    <col min="204" max="205" width="9.26953125" style="27" bestFit="1" customWidth="1"/>
    <col min="206" max="206" width="9.26953125" style="27" customWidth="1"/>
    <col min="207" max="207" width="9.26953125" style="27" bestFit="1" customWidth="1"/>
    <col min="208" max="16384" width="9.26953125" style="1"/>
  </cols>
  <sheetData>
    <row r="1" spans="1:207" s="5" customFormat="1" x14ac:dyDescent="0.3">
      <c r="A1" s="30" t="s">
        <v>0</v>
      </c>
      <c r="B1" s="30"/>
      <c r="C1" s="30" t="s">
        <v>471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207" s="5" customFormat="1" x14ac:dyDescent="0.3">
      <c r="A2" s="30" t="s">
        <v>1</v>
      </c>
      <c r="B2" s="30"/>
      <c r="C2" s="30" t="s">
        <v>408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207" s="5" customFormat="1" x14ac:dyDescent="0.3">
      <c r="A3" s="30" t="s">
        <v>2</v>
      </c>
      <c r="B3" s="30"/>
      <c r="C3" s="30" t="s">
        <v>455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207" s="5" customFormat="1" x14ac:dyDescent="0.3">
      <c r="A4" s="30" t="s">
        <v>42</v>
      </c>
      <c r="B4" s="30"/>
      <c r="C4" s="35">
        <v>45518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207" s="34" customFormat="1" ht="17.2" customHeight="1" thickBot="1" x14ac:dyDescent="0.35">
      <c r="A5" s="30" t="s">
        <v>3</v>
      </c>
      <c r="B5" s="30"/>
      <c r="C5" s="30" t="s">
        <v>43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AI5" s="5"/>
      <c r="AJ5" s="5"/>
      <c r="AK5" s="5"/>
      <c r="AL5" s="5"/>
      <c r="BJ5" s="5"/>
      <c r="BK5" s="5"/>
      <c r="BL5" s="5"/>
      <c r="BM5" s="5"/>
      <c r="BN5" s="5"/>
      <c r="BO5" s="5"/>
      <c r="BP5" s="5"/>
      <c r="BQ5" s="5"/>
      <c r="CE5" s="5"/>
      <c r="CF5" s="5"/>
      <c r="CG5" s="5"/>
      <c r="GQ5" s="5"/>
      <c r="GR5" s="5"/>
      <c r="GS5" s="5"/>
      <c r="GT5" s="5"/>
    </row>
    <row r="6" spans="1:207" s="34" customFormat="1" ht="17.2" customHeight="1" thickBot="1" x14ac:dyDescent="0.35">
      <c r="A6" s="31"/>
      <c r="B6" s="31"/>
      <c r="C6" s="31"/>
      <c r="D6" s="31"/>
      <c r="E6" s="31"/>
      <c r="F6" s="39" t="s">
        <v>472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50" t="s">
        <v>534</v>
      </c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2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4"/>
      <c r="BK6" s="54"/>
      <c r="BL6" s="54"/>
      <c r="BM6" s="54"/>
      <c r="BN6" s="54"/>
      <c r="BO6" s="54"/>
      <c r="BP6" s="54"/>
      <c r="BQ6" s="54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9"/>
      <c r="CL6" s="62" t="s">
        <v>476</v>
      </c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4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72" t="s">
        <v>477</v>
      </c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4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82" t="s">
        <v>478</v>
      </c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4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6" t="s">
        <v>479</v>
      </c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8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90"/>
      <c r="GR6" s="90"/>
      <c r="GS6" s="90"/>
      <c r="GT6" s="90"/>
      <c r="GU6" s="89"/>
      <c r="GV6" s="89"/>
      <c r="GW6" s="89"/>
      <c r="GX6" s="89"/>
      <c r="GY6" s="91"/>
    </row>
    <row r="7" spans="1:207" s="5" customFormat="1" ht="15.75" customHeight="1" thickBot="1" x14ac:dyDescent="0.35">
      <c r="F7" s="43" t="s">
        <v>8</v>
      </c>
      <c r="G7" s="44"/>
      <c r="H7" s="44"/>
      <c r="I7" s="44"/>
      <c r="J7" s="44"/>
      <c r="K7" s="44"/>
      <c r="L7" s="44"/>
      <c r="M7" s="44"/>
      <c r="N7" s="44"/>
      <c r="O7" s="44"/>
      <c r="P7" s="45"/>
      <c r="Q7" s="43" t="s">
        <v>9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5"/>
      <c r="AI7" s="44" t="s">
        <v>535</v>
      </c>
      <c r="AJ7" s="44"/>
      <c r="AK7" s="44"/>
      <c r="AL7" s="44"/>
      <c r="AM7" s="55" t="s">
        <v>8</v>
      </c>
      <c r="AN7" s="56"/>
      <c r="AO7" s="56"/>
      <c r="AP7" s="56"/>
      <c r="AQ7" s="56"/>
      <c r="AR7" s="56"/>
      <c r="AS7" s="56"/>
      <c r="AT7" s="56"/>
      <c r="AU7" s="56"/>
      <c r="AV7" s="56"/>
      <c r="AW7" s="57"/>
      <c r="AX7" s="55" t="s">
        <v>9</v>
      </c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5" t="s">
        <v>535</v>
      </c>
      <c r="BK7" s="56"/>
      <c r="BL7" s="56"/>
      <c r="BM7" s="56"/>
      <c r="BN7" s="54"/>
      <c r="BO7" s="54"/>
      <c r="BP7" s="58"/>
      <c r="BQ7" s="55" t="s">
        <v>558</v>
      </c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8"/>
      <c r="CE7" s="56" t="s">
        <v>557</v>
      </c>
      <c r="CF7" s="56"/>
      <c r="CG7" s="56"/>
      <c r="CH7" s="54"/>
      <c r="CI7" s="54"/>
      <c r="CJ7" s="54"/>
      <c r="CK7" s="58"/>
      <c r="CL7" s="66" t="s">
        <v>8</v>
      </c>
      <c r="CM7" s="67"/>
      <c r="CN7" s="67"/>
      <c r="CO7" s="67"/>
      <c r="CP7" s="67"/>
      <c r="CQ7" s="67"/>
      <c r="CR7" s="67"/>
      <c r="CS7" s="67"/>
      <c r="CT7" s="67"/>
      <c r="CU7" s="67"/>
      <c r="CV7" s="68"/>
      <c r="CW7" s="66" t="s">
        <v>9</v>
      </c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8"/>
      <c r="DI7" s="67" t="s">
        <v>535</v>
      </c>
      <c r="DJ7" s="67"/>
      <c r="DK7" s="67"/>
      <c r="DL7" s="67"/>
      <c r="DM7" s="69" t="s">
        <v>8</v>
      </c>
      <c r="DN7" s="70"/>
      <c r="DO7" s="70"/>
      <c r="DP7" s="70"/>
      <c r="DQ7" s="70"/>
      <c r="DR7" s="70"/>
      <c r="DS7" s="70"/>
      <c r="DT7" s="70"/>
      <c r="DU7" s="70"/>
      <c r="DV7" s="70"/>
      <c r="DW7" s="71"/>
      <c r="DX7" s="69" t="s">
        <v>9</v>
      </c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1"/>
      <c r="EJ7" s="70" t="s">
        <v>535</v>
      </c>
      <c r="EK7" s="70"/>
      <c r="EL7" s="70"/>
      <c r="EM7" s="70"/>
      <c r="EN7" s="76" t="s">
        <v>8</v>
      </c>
      <c r="EO7" s="77"/>
      <c r="EP7" s="77"/>
      <c r="EQ7" s="77"/>
      <c r="ER7" s="77"/>
      <c r="ES7" s="77"/>
      <c r="ET7" s="77"/>
      <c r="EU7" s="77"/>
      <c r="EV7" s="77"/>
      <c r="EW7" s="77"/>
      <c r="EX7" s="78"/>
      <c r="EY7" s="76" t="s">
        <v>9</v>
      </c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8"/>
      <c r="FK7" s="77" t="s">
        <v>535</v>
      </c>
      <c r="FL7" s="77"/>
      <c r="FM7" s="77"/>
      <c r="FN7" s="77"/>
      <c r="FO7" s="77" t="s">
        <v>556</v>
      </c>
      <c r="FP7" s="77"/>
      <c r="FQ7" s="77"/>
      <c r="FR7" s="77"/>
      <c r="FS7" s="77"/>
      <c r="FT7" s="79" t="s">
        <v>8</v>
      </c>
      <c r="FU7" s="80"/>
      <c r="FV7" s="80"/>
      <c r="FW7" s="80"/>
      <c r="FX7" s="80"/>
      <c r="FY7" s="80"/>
      <c r="FZ7" s="80"/>
      <c r="GA7" s="80"/>
      <c r="GB7" s="80"/>
      <c r="GC7" s="80"/>
      <c r="GD7" s="81"/>
      <c r="GE7" s="79" t="s">
        <v>9</v>
      </c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1"/>
      <c r="GQ7" s="80" t="s">
        <v>535</v>
      </c>
      <c r="GR7" s="80"/>
      <c r="GS7" s="80"/>
      <c r="GT7" s="80"/>
      <c r="GU7" s="80" t="s">
        <v>556</v>
      </c>
      <c r="GV7" s="80"/>
      <c r="GW7" s="80"/>
      <c r="GX7" s="80"/>
      <c r="GY7" s="81"/>
    </row>
    <row r="8" spans="1:207" s="36" customFormat="1" ht="78.75" customHeight="1" x14ac:dyDescent="0.3">
      <c r="A8" s="37" t="s">
        <v>4</v>
      </c>
      <c r="B8" s="37" t="s">
        <v>5</v>
      </c>
      <c r="C8" s="38" t="s">
        <v>6</v>
      </c>
      <c r="D8" s="37" t="s">
        <v>7</v>
      </c>
      <c r="E8" s="37" t="s">
        <v>501</v>
      </c>
      <c r="F8" s="46" t="s">
        <v>10</v>
      </c>
      <c r="G8" s="46" t="s">
        <v>11</v>
      </c>
      <c r="H8" s="46" t="s">
        <v>12</v>
      </c>
      <c r="I8" s="46" t="s">
        <v>13</v>
      </c>
      <c r="J8" s="46" t="s">
        <v>14</v>
      </c>
      <c r="K8" s="46" t="s">
        <v>15</v>
      </c>
      <c r="L8" s="46" t="s">
        <v>16</v>
      </c>
      <c r="M8" s="46" t="s">
        <v>17</v>
      </c>
      <c r="N8" s="46" t="s">
        <v>18</v>
      </c>
      <c r="O8" s="46" t="s">
        <v>19</v>
      </c>
      <c r="P8" s="46" t="s">
        <v>20</v>
      </c>
      <c r="Q8" s="46" t="s">
        <v>502</v>
      </c>
      <c r="R8" s="46" t="s">
        <v>503</v>
      </c>
      <c r="S8" s="46" t="s">
        <v>504</v>
      </c>
      <c r="T8" s="46" t="s">
        <v>21</v>
      </c>
      <c r="U8" s="46" t="s">
        <v>22</v>
      </c>
      <c r="V8" s="46" t="s">
        <v>23</v>
      </c>
      <c r="W8" s="46" t="s">
        <v>24</v>
      </c>
      <c r="X8" s="46" t="s">
        <v>25</v>
      </c>
      <c r="Y8" s="46" t="s">
        <v>26</v>
      </c>
      <c r="Z8" s="46" t="s">
        <v>27</v>
      </c>
      <c r="AA8" s="46" t="s">
        <v>28</v>
      </c>
      <c r="AB8" s="46" t="s">
        <v>32</v>
      </c>
      <c r="AC8" s="46" t="s">
        <v>33</v>
      </c>
      <c r="AD8" s="46" t="s">
        <v>29</v>
      </c>
      <c r="AE8" s="46" t="s">
        <v>30</v>
      </c>
      <c r="AF8" s="46" t="s">
        <v>31</v>
      </c>
      <c r="AG8" s="46" t="s">
        <v>34</v>
      </c>
      <c r="AH8" s="46" t="s">
        <v>35</v>
      </c>
      <c r="AI8" s="46" t="s">
        <v>531</v>
      </c>
      <c r="AJ8" s="46" t="s">
        <v>531</v>
      </c>
      <c r="AK8" s="46" t="s">
        <v>533</v>
      </c>
      <c r="AL8" s="46" t="s">
        <v>532</v>
      </c>
      <c r="AM8" s="46" t="s">
        <v>10</v>
      </c>
      <c r="AN8" s="46" t="s">
        <v>11</v>
      </c>
      <c r="AO8" s="46" t="s">
        <v>12</v>
      </c>
      <c r="AP8" s="46" t="s">
        <v>13</v>
      </c>
      <c r="AQ8" s="46" t="s">
        <v>14</v>
      </c>
      <c r="AR8" s="46" t="s">
        <v>15</v>
      </c>
      <c r="AS8" s="46" t="s">
        <v>16</v>
      </c>
      <c r="AT8" s="46" t="s">
        <v>17</v>
      </c>
      <c r="AU8" s="46" t="s">
        <v>18</v>
      </c>
      <c r="AV8" s="46" t="s">
        <v>19</v>
      </c>
      <c r="AW8" s="46" t="s">
        <v>20</v>
      </c>
      <c r="AX8" s="46" t="s">
        <v>502</v>
      </c>
      <c r="AY8" s="46" t="s">
        <v>503</v>
      </c>
      <c r="AZ8" s="46" t="s">
        <v>504</v>
      </c>
      <c r="BA8" s="46" t="s">
        <v>21</v>
      </c>
      <c r="BB8" s="46" t="s">
        <v>22</v>
      </c>
      <c r="BC8" s="46" t="s">
        <v>23</v>
      </c>
      <c r="BD8" s="46" t="s">
        <v>24</v>
      </c>
      <c r="BE8" s="46" t="s">
        <v>25</v>
      </c>
      <c r="BF8" s="46" t="s">
        <v>26</v>
      </c>
      <c r="BG8" s="46" t="s">
        <v>27</v>
      </c>
      <c r="BH8" s="46" t="s">
        <v>28</v>
      </c>
      <c r="BI8" s="46" t="s">
        <v>31</v>
      </c>
      <c r="BJ8" s="46" t="s">
        <v>531</v>
      </c>
      <c r="BK8" s="46" t="s">
        <v>531</v>
      </c>
      <c r="BL8" s="46" t="s">
        <v>533</v>
      </c>
      <c r="BM8" s="46" t="s">
        <v>532</v>
      </c>
      <c r="BN8" s="46" t="s">
        <v>537</v>
      </c>
      <c r="BO8" s="46" t="s">
        <v>536</v>
      </c>
      <c r="BP8" s="46" t="s">
        <v>538</v>
      </c>
      <c r="BQ8" s="46" t="s">
        <v>539</v>
      </c>
      <c r="BR8" s="46" t="s">
        <v>540</v>
      </c>
      <c r="BS8" s="46" t="s">
        <v>541</v>
      </c>
      <c r="BT8" s="46" t="s">
        <v>542</v>
      </c>
      <c r="BU8" s="46" t="s">
        <v>543</v>
      </c>
      <c r="BV8" s="46" t="s">
        <v>546</v>
      </c>
      <c r="BW8" s="46" t="s">
        <v>544</v>
      </c>
      <c r="BX8" s="46" t="s">
        <v>545</v>
      </c>
      <c r="BY8" s="46" t="s">
        <v>547</v>
      </c>
      <c r="BZ8" s="46" t="s">
        <v>548</v>
      </c>
      <c r="CA8" s="46" t="s">
        <v>549</v>
      </c>
      <c r="CB8" s="46" t="s">
        <v>550</v>
      </c>
      <c r="CC8" s="46" t="s">
        <v>551</v>
      </c>
      <c r="CD8" s="46" t="s">
        <v>552</v>
      </c>
      <c r="CE8" s="46" t="s">
        <v>554</v>
      </c>
      <c r="CF8" s="46" t="s">
        <v>553</v>
      </c>
      <c r="CG8" s="46" t="s">
        <v>555</v>
      </c>
      <c r="CH8" s="46" t="s">
        <v>546</v>
      </c>
      <c r="CI8" s="46" t="s">
        <v>544</v>
      </c>
      <c r="CJ8" s="46" t="s">
        <v>545</v>
      </c>
      <c r="CK8" s="46" t="s">
        <v>547</v>
      </c>
      <c r="CL8" s="46" t="s">
        <v>10</v>
      </c>
      <c r="CM8" s="46" t="s">
        <v>11</v>
      </c>
      <c r="CN8" s="46" t="s">
        <v>12</v>
      </c>
      <c r="CO8" s="46" t="s">
        <v>13</v>
      </c>
      <c r="CP8" s="46" t="s">
        <v>14</v>
      </c>
      <c r="CQ8" s="46" t="s">
        <v>15</v>
      </c>
      <c r="CR8" s="46" t="s">
        <v>16</v>
      </c>
      <c r="CS8" s="46" t="s">
        <v>17</v>
      </c>
      <c r="CT8" s="46" t="s">
        <v>18</v>
      </c>
      <c r="CU8" s="46" t="s">
        <v>19</v>
      </c>
      <c r="CV8" s="46" t="s">
        <v>20</v>
      </c>
      <c r="CW8" s="46" t="s">
        <v>502</v>
      </c>
      <c r="CX8" s="46" t="s">
        <v>503</v>
      </c>
      <c r="CY8" s="46" t="s">
        <v>504</v>
      </c>
      <c r="CZ8" s="46" t="s">
        <v>21</v>
      </c>
      <c r="DA8" s="46" t="s">
        <v>22</v>
      </c>
      <c r="DB8" s="46" t="s">
        <v>23</v>
      </c>
      <c r="DC8" s="46" t="s">
        <v>24</v>
      </c>
      <c r="DD8" s="46" t="s">
        <v>25</v>
      </c>
      <c r="DE8" s="46" t="s">
        <v>26</v>
      </c>
      <c r="DF8" s="46" t="s">
        <v>27</v>
      </c>
      <c r="DG8" s="46" t="s">
        <v>28</v>
      </c>
      <c r="DH8" s="46" t="s">
        <v>31</v>
      </c>
      <c r="DI8" s="46" t="s">
        <v>531</v>
      </c>
      <c r="DJ8" s="46" t="s">
        <v>531</v>
      </c>
      <c r="DK8" s="46" t="s">
        <v>533</v>
      </c>
      <c r="DL8" s="46" t="s">
        <v>532</v>
      </c>
      <c r="DM8" s="46" t="s">
        <v>10</v>
      </c>
      <c r="DN8" s="46" t="s">
        <v>11</v>
      </c>
      <c r="DO8" s="46" t="s">
        <v>12</v>
      </c>
      <c r="DP8" s="46" t="s">
        <v>13</v>
      </c>
      <c r="DQ8" s="46" t="s">
        <v>14</v>
      </c>
      <c r="DR8" s="46" t="s">
        <v>15</v>
      </c>
      <c r="DS8" s="46" t="s">
        <v>16</v>
      </c>
      <c r="DT8" s="46" t="s">
        <v>17</v>
      </c>
      <c r="DU8" s="46" t="s">
        <v>18</v>
      </c>
      <c r="DV8" s="46" t="s">
        <v>19</v>
      </c>
      <c r="DW8" s="46" t="s">
        <v>20</v>
      </c>
      <c r="DX8" s="46" t="s">
        <v>502</v>
      </c>
      <c r="DY8" s="46" t="s">
        <v>503</v>
      </c>
      <c r="DZ8" s="46" t="s">
        <v>504</v>
      </c>
      <c r="EA8" s="46" t="s">
        <v>21</v>
      </c>
      <c r="EB8" s="46" t="s">
        <v>22</v>
      </c>
      <c r="EC8" s="46" t="s">
        <v>23</v>
      </c>
      <c r="ED8" s="46" t="s">
        <v>24</v>
      </c>
      <c r="EE8" s="46" t="s">
        <v>25</v>
      </c>
      <c r="EF8" s="46" t="s">
        <v>26</v>
      </c>
      <c r="EG8" s="46" t="s">
        <v>27</v>
      </c>
      <c r="EH8" s="46" t="s">
        <v>28</v>
      </c>
      <c r="EI8" s="46" t="s">
        <v>31</v>
      </c>
      <c r="EJ8" s="46" t="s">
        <v>531</v>
      </c>
      <c r="EK8" s="46" t="s">
        <v>531</v>
      </c>
      <c r="EL8" s="46" t="s">
        <v>533</v>
      </c>
      <c r="EM8" s="46" t="s">
        <v>532</v>
      </c>
      <c r="EN8" s="46" t="s">
        <v>10</v>
      </c>
      <c r="EO8" s="46" t="s">
        <v>11</v>
      </c>
      <c r="EP8" s="46" t="s">
        <v>12</v>
      </c>
      <c r="EQ8" s="46" t="s">
        <v>13</v>
      </c>
      <c r="ER8" s="46" t="s">
        <v>14</v>
      </c>
      <c r="ES8" s="46" t="s">
        <v>15</v>
      </c>
      <c r="ET8" s="46" t="s">
        <v>16</v>
      </c>
      <c r="EU8" s="46" t="s">
        <v>17</v>
      </c>
      <c r="EV8" s="46" t="s">
        <v>18</v>
      </c>
      <c r="EW8" s="46" t="s">
        <v>19</v>
      </c>
      <c r="EX8" s="46" t="s">
        <v>20</v>
      </c>
      <c r="EY8" s="46" t="s">
        <v>502</v>
      </c>
      <c r="EZ8" s="46" t="s">
        <v>503</v>
      </c>
      <c r="FA8" s="46" t="s">
        <v>504</v>
      </c>
      <c r="FB8" s="46" t="s">
        <v>21</v>
      </c>
      <c r="FC8" s="46" t="s">
        <v>22</v>
      </c>
      <c r="FD8" s="46" t="s">
        <v>23</v>
      </c>
      <c r="FE8" s="46" t="s">
        <v>24</v>
      </c>
      <c r="FF8" s="46" t="s">
        <v>25</v>
      </c>
      <c r="FG8" s="46" t="s">
        <v>26</v>
      </c>
      <c r="FH8" s="46" t="s">
        <v>27</v>
      </c>
      <c r="FI8" s="46" t="s">
        <v>28</v>
      </c>
      <c r="FJ8" s="46" t="s">
        <v>31</v>
      </c>
      <c r="FK8" s="46" t="s">
        <v>531</v>
      </c>
      <c r="FL8" s="46" t="s">
        <v>531</v>
      </c>
      <c r="FM8" s="46" t="s">
        <v>533</v>
      </c>
      <c r="FN8" s="46" t="s">
        <v>532</v>
      </c>
      <c r="FO8" s="46" t="s">
        <v>559</v>
      </c>
      <c r="FP8" s="46" t="s">
        <v>560</v>
      </c>
      <c r="FQ8" s="46" t="s">
        <v>555</v>
      </c>
      <c r="FR8" s="46"/>
      <c r="FS8" s="46" t="s">
        <v>561</v>
      </c>
      <c r="FT8" s="46" t="s">
        <v>10</v>
      </c>
      <c r="FU8" s="46" t="s">
        <v>11</v>
      </c>
      <c r="FV8" s="46" t="s">
        <v>12</v>
      </c>
      <c r="FW8" s="46" t="s">
        <v>13</v>
      </c>
      <c r="FX8" s="46" t="s">
        <v>14</v>
      </c>
      <c r="FY8" s="46" t="s">
        <v>15</v>
      </c>
      <c r="FZ8" s="46" t="s">
        <v>16</v>
      </c>
      <c r="GA8" s="46" t="s">
        <v>17</v>
      </c>
      <c r="GB8" s="46" t="s">
        <v>18</v>
      </c>
      <c r="GC8" s="46" t="s">
        <v>19</v>
      </c>
      <c r="GD8" s="46" t="s">
        <v>20</v>
      </c>
      <c r="GE8" s="46" t="s">
        <v>502</v>
      </c>
      <c r="GF8" s="46" t="s">
        <v>503</v>
      </c>
      <c r="GG8" s="46" t="s">
        <v>504</v>
      </c>
      <c r="GH8" s="46" t="s">
        <v>21</v>
      </c>
      <c r="GI8" s="46" t="s">
        <v>22</v>
      </c>
      <c r="GJ8" s="46" t="s">
        <v>23</v>
      </c>
      <c r="GK8" s="46" t="s">
        <v>24</v>
      </c>
      <c r="GL8" s="46" t="s">
        <v>25</v>
      </c>
      <c r="GM8" s="46" t="s">
        <v>26</v>
      </c>
      <c r="GN8" s="46" t="s">
        <v>27</v>
      </c>
      <c r="GO8" s="46" t="s">
        <v>28</v>
      </c>
      <c r="GP8" s="46" t="s">
        <v>31</v>
      </c>
      <c r="GQ8" s="46" t="s">
        <v>531</v>
      </c>
      <c r="GR8" s="46" t="s">
        <v>531</v>
      </c>
      <c r="GS8" s="46" t="s">
        <v>533</v>
      </c>
      <c r="GT8" s="46" t="s">
        <v>532</v>
      </c>
      <c r="GU8" s="46" t="s">
        <v>559</v>
      </c>
      <c r="GV8" s="46" t="s">
        <v>560</v>
      </c>
      <c r="GW8" s="46" t="s">
        <v>555</v>
      </c>
      <c r="GX8" s="46"/>
      <c r="GY8" s="46" t="s">
        <v>561</v>
      </c>
    </row>
    <row r="9" spans="1:207" s="25" customFormat="1" ht="29.05" x14ac:dyDescent="0.3">
      <c r="A9" s="32"/>
      <c r="B9" s="32"/>
      <c r="C9" s="14"/>
      <c r="D9" s="33"/>
      <c r="E9" s="32"/>
      <c r="F9" s="47" t="s">
        <v>505</v>
      </c>
      <c r="G9" s="47" t="s">
        <v>506</v>
      </c>
      <c r="H9" s="47" t="s">
        <v>507</v>
      </c>
      <c r="I9" s="47" t="s">
        <v>508</v>
      </c>
      <c r="J9" s="47" t="s">
        <v>509</v>
      </c>
      <c r="K9" s="47" t="s">
        <v>510</v>
      </c>
      <c r="L9" s="47" t="s">
        <v>511</v>
      </c>
      <c r="M9" s="47" t="s">
        <v>512</v>
      </c>
      <c r="N9" s="47" t="s">
        <v>513</v>
      </c>
      <c r="O9" s="47" t="s">
        <v>514</v>
      </c>
      <c r="P9" s="47" t="s">
        <v>515</v>
      </c>
      <c r="Q9" s="47" t="s">
        <v>516</v>
      </c>
      <c r="R9" s="47" t="s">
        <v>36</v>
      </c>
      <c r="S9" s="48" t="s">
        <v>517</v>
      </c>
      <c r="T9" s="47" t="s">
        <v>37</v>
      </c>
      <c r="U9" s="47" t="s">
        <v>38</v>
      </c>
      <c r="V9" s="47" t="s">
        <v>39</v>
      </c>
      <c r="W9" s="47" t="s">
        <v>518</v>
      </c>
      <c r="X9" s="47" t="s">
        <v>519</v>
      </c>
      <c r="Y9" s="47" t="s">
        <v>520</v>
      </c>
      <c r="Z9" s="47" t="s">
        <v>521</v>
      </c>
      <c r="AA9" s="47" t="s">
        <v>522</v>
      </c>
      <c r="AB9" s="47" t="s">
        <v>523</v>
      </c>
      <c r="AC9" s="47" t="s">
        <v>524</v>
      </c>
      <c r="AD9" s="47" t="s">
        <v>525</v>
      </c>
      <c r="AE9" s="47" t="s">
        <v>526</v>
      </c>
      <c r="AF9" s="47" t="s">
        <v>527</v>
      </c>
      <c r="AG9" s="47" t="s">
        <v>528</v>
      </c>
      <c r="AH9" s="47" t="s">
        <v>529</v>
      </c>
      <c r="AI9" s="49" t="s">
        <v>473</v>
      </c>
      <c r="AJ9" s="47" t="s">
        <v>41</v>
      </c>
      <c r="AK9" s="49" t="s">
        <v>475</v>
      </c>
      <c r="AL9" s="47" t="s">
        <v>530</v>
      </c>
      <c r="AM9" s="47" t="s">
        <v>505</v>
      </c>
      <c r="AN9" s="47" t="s">
        <v>506</v>
      </c>
      <c r="AO9" s="47" t="s">
        <v>507</v>
      </c>
      <c r="AP9" s="47" t="s">
        <v>508</v>
      </c>
      <c r="AQ9" s="47" t="s">
        <v>509</v>
      </c>
      <c r="AR9" s="47" t="s">
        <v>510</v>
      </c>
      <c r="AS9" s="47" t="s">
        <v>511</v>
      </c>
      <c r="AT9" s="47" t="s">
        <v>512</v>
      </c>
      <c r="AU9" s="47" t="s">
        <v>513</v>
      </c>
      <c r="AV9" s="47" t="s">
        <v>514</v>
      </c>
      <c r="AW9" s="47" t="s">
        <v>515</v>
      </c>
      <c r="AX9" s="47" t="s">
        <v>516</v>
      </c>
      <c r="AY9" s="47" t="s">
        <v>36</v>
      </c>
      <c r="AZ9" s="48" t="s">
        <v>517</v>
      </c>
      <c r="BA9" s="47" t="s">
        <v>37</v>
      </c>
      <c r="BB9" s="47" t="s">
        <v>38</v>
      </c>
      <c r="BC9" s="47" t="s">
        <v>39</v>
      </c>
      <c r="BD9" s="47" t="s">
        <v>518</v>
      </c>
      <c r="BE9" s="47" t="s">
        <v>519</v>
      </c>
      <c r="BF9" s="47" t="s">
        <v>520</v>
      </c>
      <c r="BG9" s="47" t="s">
        <v>521</v>
      </c>
      <c r="BH9" s="47" t="s">
        <v>522</v>
      </c>
      <c r="BI9" s="47" t="s">
        <v>527</v>
      </c>
      <c r="BJ9" s="49" t="s">
        <v>473</v>
      </c>
      <c r="BK9" s="47" t="s">
        <v>41</v>
      </c>
      <c r="BL9" s="49" t="s">
        <v>475</v>
      </c>
      <c r="BM9" s="47" t="s">
        <v>530</v>
      </c>
      <c r="BN9" s="60" t="s">
        <v>480</v>
      </c>
      <c r="BO9" s="60" t="s">
        <v>481</v>
      </c>
      <c r="BP9" s="60" t="s">
        <v>482</v>
      </c>
      <c r="BQ9" s="60" t="s">
        <v>495</v>
      </c>
      <c r="BR9" s="60" t="s">
        <v>496</v>
      </c>
      <c r="BS9" s="60" t="s">
        <v>488</v>
      </c>
      <c r="BT9" s="60" t="s">
        <v>490</v>
      </c>
      <c r="BU9" s="60" t="s">
        <v>487</v>
      </c>
      <c r="BV9" s="60" t="s">
        <v>491</v>
      </c>
      <c r="BW9" s="60" t="s">
        <v>492</v>
      </c>
      <c r="BX9" s="60" t="s">
        <v>499</v>
      </c>
      <c r="BY9" s="60" t="s">
        <v>500</v>
      </c>
      <c r="BZ9" s="60" t="s">
        <v>489</v>
      </c>
      <c r="CA9" s="60" t="s">
        <v>494</v>
      </c>
      <c r="CB9" s="60" t="s">
        <v>493</v>
      </c>
      <c r="CC9" s="60" t="s">
        <v>497</v>
      </c>
      <c r="CD9" s="60" t="s">
        <v>498</v>
      </c>
      <c r="CE9" s="61" t="s">
        <v>473</v>
      </c>
      <c r="CF9" s="61" t="s">
        <v>483</v>
      </c>
      <c r="CG9" s="61" t="s">
        <v>484</v>
      </c>
      <c r="CH9" s="60" t="s">
        <v>40</v>
      </c>
      <c r="CI9" s="60" t="s">
        <v>474</v>
      </c>
      <c r="CJ9" s="60" t="s">
        <v>485</v>
      </c>
      <c r="CK9" s="60" t="s">
        <v>486</v>
      </c>
      <c r="CL9" s="47" t="s">
        <v>505</v>
      </c>
      <c r="CM9" s="47" t="s">
        <v>506</v>
      </c>
      <c r="CN9" s="47" t="s">
        <v>507</v>
      </c>
      <c r="CO9" s="47" t="s">
        <v>508</v>
      </c>
      <c r="CP9" s="47" t="s">
        <v>509</v>
      </c>
      <c r="CQ9" s="47" t="s">
        <v>510</v>
      </c>
      <c r="CR9" s="47" t="s">
        <v>511</v>
      </c>
      <c r="CS9" s="47" t="s">
        <v>512</v>
      </c>
      <c r="CT9" s="47" t="s">
        <v>513</v>
      </c>
      <c r="CU9" s="47" t="s">
        <v>514</v>
      </c>
      <c r="CV9" s="47" t="s">
        <v>515</v>
      </c>
      <c r="CW9" s="47" t="s">
        <v>516</v>
      </c>
      <c r="CX9" s="47" t="s">
        <v>36</v>
      </c>
      <c r="CY9" s="48" t="s">
        <v>517</v>
      </c>
      <c r="CZ9" s="47" t="s">
        <v>37</v>
      </c>
      <c r="DA9" s="47" t="s">
        <v>38</v>
      </c>
      <c r="DB9" s="47" t="s">
        <v>39</v>
      </c>
      <c r="DC9" s="47" t="s">
        <v>518</v>
      </c>
      <c r="DD9" s="47" t="s">
        <v>519</v>
      </c>
      <c r="DE9" s="47" t="s">
        <v>520</v>
      </c>
      <c r="DF9" s="47" t="s">
        <v>521</v>
      </c>
      <c r="DG9" s="47" t="s">
        <v>522</v>
      </c>
      <c r="DH9" s="47" t="s">
        <v>527</v>
      </c>
      <c r="DI9" s="49" t="s">
        <v>473</v>
      </c>
      <c r="DJ9" s="47" t="s">
        <v>41</v>
      </c>
      <c r="DK9" s="49" t="s">
        <v>475</v>
      </c>
      <c r="DL9" s="47" t="s">
        <v>530</v>
      </c>
      <c r="DM9" s="47" t="s">
        <v>505</v>
      </c>
      <c r="DN9" s="47" t="s">
        <v>506</v>
      </c>
      <c r="DO9" s="47" t="s">
        <v>507</v>
      </c>
      <c r="DP9" s="47" t="s">
        <v>508</v>
      </c>
      <c r="DQ9" s="47" t="s">
        <v>509</v>
      </c>
      <c r="DR9" s="47" t="s">
        <v>510</v>
      </c>
      <c r="DS9" s="47" t="s">
        <v>511</v>
      </c>
      <c r="DT9" s="47" t="s">
        <v>512</v>
      </c>
      <c r="DU9" s="47" t="s">
        <v>513</v>
      </c>
      <c r="DV9" s="47" t="s">
        <v>514</v>
      </c>
      <c r="DW9" s="47" t="s">
        <v>515</v>
      </c>
      <c r="DX9" s="47" t="s">
        <v>516</v>
      </c>
      <c r="DY9" s="47" t="s">
        <v>36</v>
      </c>
      <c r="DZ9" s="48" t="s">
        <v>517</v>
      </c>
      <c r="EA9" s="47" t="s">
        <v>37</v>
      </c>
      <c r="EB9" s="47" t="s">
        <v>38</v>
      </c>
      <c r="EC9" s="47" t="s">
        <v>39</v>
      </c>
      <c r="ED9" s="47" t="s">
        <v>518</v>
      </c>
      <c r="EE9" s="47" t="s">
        <v>519</v>
      </c>
      <c r="EF9" s="47" t="s">
        <v>520</v>
      </c>
      <c r="EG9" s="47" t="s">
        <v>521</v>
      </c>
      <c r="EH9" s="47" t="s">
        <v>522</v>
      </c>
      <c r="EI9" s="47" t="s">
        <v>527</v>
      </c>
      <c r="EJ9" s="49" t="s">
        <v>473</v>
      </c>
      <c r="EK9" s="47" t="s">
        <v>41</v>
      </c>
      <c r="EL9" s="49" t="s">
        <v>475</v>
      </c>
      <c r="EM9" s="47" t="s">
        <v>530</v>
      </c>
      <c r="EN9" s="47" t="s">
        <v>505</v>
      </c>
      <c r="EO9" s="47" t="s">
        <v>506</v>
      </c>
      <c r="EP9" s="47" t="s">
        <v>507</v>
      </c>
      <c r="EQ9" s="47" t="s">
        <v>508</v>
      </c>
      <c r="ER9" s="47" t="s">
        <v>509</v>
      </c>
      <c r="ES9" s="47" t="s">
        <v>510</v>
      </c>
      <c r="ET9" s="47" t="s">
        <v>511</v>
      </c>
      <c r="EU9" s="47" t="s">
        <v>512</v>
      </c>
      <c r="EV9" s="47" t="s">
        <v>513</v>
      </c>
      <c r="EW9" s="47" t="s">
        <v>514</v>
      </c>
      <c r="EX9" s="47" t="s">
        <v>515</v>
      </c>
      <c r="EY9" s="47" t="s">
        <v>516</v>
      </c>
      <c r="EZ9" s="47" t="s">
        <v>36</v>
      </c>
      <c r="FA9" s="48" t="s">
        <v>517</v>
      </c>
      <c r="FB9" s="47" t="s">
        <v>37</v>
      </c>
      <c r="FC9" s="47" t="s">
        <v>38</v>
      </c>
      <c r="FD9" s="47" t="s">
        <v>39</v>
      </c>
      <c r="FE9" s="47" t="s">
        <v>518</v>
      </c>
      <c r="FF9" s="47" t="s">
        <v>519</v>
      </c>
      <c r="FG9" s="47" t="s">
        <v>520</v>
      </c>
      <c r="FH9" s="47" t="s">
        <v>521</v>
      </c>
      <c r="FI9" s="47" t="s">
        <v>522</v>
      </c>
      <c r="FJ9" s="47" t="s">
        <v>527</v>
      </c>
      <c r="FK9" s="49" t="s">
        <v>473</v>
      </c>
      <c r="FL9" s="47" t="s">
        <v>41</v>
      </c>
      <c r="FM9" s="49" t="s">
        <v>475</v>
      </c>
      <c r="FN9" s="47" t="s">
        <v>530</v>
      </c>
      <c r="FO9" s="61" t="s">
        <v>473</v>
      </c>
      <c r="FP9" s="61" t="s">
        <v>483</v>
      </c>
      <c r="FQ9" s="61" t="s">
        <v>484</v>
      </c>
      <c r="FR9" s="61"/>
      <c r="FS9" s="47" t="s">
        <v>530</v>
      </c>
      <c r="FT9" s="47" t="s">
        <v>505</v>
      </c>
      <c r="FU9" s="47" t="s">
        <v>506</v>
      </c>
      <c r="FV9" s="47" t="s">
        <v>507</v>
      </c>
      <c r="FW9" s="47" t="s">
        <v>508</v>
      </c>
      <c r="FX9" s="47" t="s">
        <v>509</v>
      </c>
      <c r="FY9" s="47" t="s">
        <v>510</v>
      </c>
      <c r="FZ9" s="47" t="s">
        <v>511</v>
      </c>
      <c r="GA9" s="47" t="s">
        <v>512</v>
      </c>
      <c r="GB9" s="47" t="s">
        <v>513</v>
      </c>
      <c r="GC9" s="47" t="s">
        <v>514</v>
      </c>
      <c r="GD9" s="47" t="s">
        <v>515</v>
      </c>
      <c r="GE9" s="47" t="s">
        <v>516</v>
      </c>
      <c r="GF9" s="47" t="s">
        <v>36</v>
      </c>
      <c r="GG9" s="48" t="s">
        <v>517</v>
      </c>
      <c r="GH9" s="47" t="s">
        <v>37</v>
      </c>
      <c r="GI9" s="47" t="s">
        <v>38</v>
      </c>
      <c r="GJ9" s="47" t="s">
        <v>39</v>
      </c>
      <c r="GK9" s="47" t="s">
        <v>518</v>
      </c>
      <c r="GL9" s="47" t="s">
        <v>519</v>
      </c>
      <c r="GM9" s="47" t="s">
        <v>520</v>
      </c>
      <c r="GN9" s="47" t="s">
        <v>521</v>
      </c>
      <c r="GO9" s="47" t="s">
        <v>522</v>
      </c>
      <c r="GP9" s="47" t="s">
        <v>527</v>
      </c>
      <c r="GQ9" s="49" t="s">
        <v>473</v>
      </c>
      <c r="GR9" s="47" t="s">
        <v>41</v>
      </c>
      <c r="GS9" s="49" t="s">
        <v>475</v>
      </c>
      <c r="GT9" s="47" t="s">
        <v>530</v>
      </c>
      <c r="GU9" s="61" t="s">
        <v>473</v>
      </c>
      <c r="GV9" s="61" t="s">
        <v>483</v>
      </c>
      <c r="GW9" s="61" t="s">
        <v>484</v>
      </c>
      <c r="GX9" s="61"/>
      <c r="GY9" s="47" t="s">
        <v>530</v>
      </c>
    </row>
    <row r="10" spans="1:207" s="5" customFormat="1" ht="11.95" customHeight="1" x14ac:dyDescent="0.3">
      <c r="A10" s="10" t="s">
        <v>44</v>
      </c>
      <c r="B10" s="11">
        <v>1</v>
      </c>
      <c r="C10" s="12">
        <v>0.4</v>
      </c>
      <c r="D10" s="13" t="s">
        <v>409</v>
      </c>
      <c r="E10" s="14" t="s">
        <v>456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5">
        <v>2.66</v>
      </c>
      <c r="R10" s="15">
        <v>2.1</v>
      </c>
      <c r="S10" s="15">
        <v>1.77</v>
      </c>
      <c r="T10" s="16">
        <v>33.5</v>
      </c>
      <c r="U10" s="15">
        <v>0.5</v>
      </c>
      <c r="V10" s="16">
        <v>18.8</v>
      </c>
      <c r="W10" s="15">
        <v>0.99</v>
      </c>
      <c r="X10" s="16">
        <v>32</v>
      </c>
      <c r="Y10" s="16">
        <v>18.5</v>
      </c>
      <c r="Z10" s="16">
        <v>13.5</v>
      </c>
      <c r="AA10" s="15">
        <v>0.02</v>
      </c>
      <c r="AB10" s="15"/>
      <c r="AC10" s="15"/>
      <c r="AD10" s="4"/>
      <c r="AE10" s="15"/>
      <c r="AF10" s="4">
        <v>4.4000000000000004</v>
      </c>
      <c r="AG10" s="6"/>
      <c r="AH10" s="6"/>
      <c r="AI10" s="2">
        <v>12.1</v>
      </c>
      <c r="AJ10" s="4">
        <v>13.2</v>
      </c>
      <c r="AK10" s="3">
        <v>0.33</v>
      </c>
      <c r="AL10" s="2">
        <v>0.05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15">
        <v>2.66</v>
      </c>
      <c r="AY10" s="15">
        <v>2.06</v>
      </c>
      <c r="AZ10" s="15">
        <v>1.71</v>
      </c>
      <c r="BA10" s="16">
        <v>35.700000000000003</v>
      </c>
      <c r="BB10" s="15">
        <v>0.56000000000000005</v>
      </c>
      <c r="BC10" s="16">
        <v>20.3</v>
      </c>
      <c r="BD10" s="15">
        <v>0.97</v>
      </c>
      <c r="BE10" s="16">
        <v>32</v>
      </c>
      <c r="BF10" s="16">
        <v>18.5</v>
      </c>
      <c r="BG10" s="16">
        <v>13.5</v>
      </c>
      <c r="BH10" s="15">
        <v>0.13</v>
      </c>
      <c r="BI10" s="4">
        <v>4.4000000000000004</v>
      </c>
      <c r="BJ10" s="6">
        <v>11.4</v>
      </c>
      <c r="BK10" s="2">
        <v>11.4</v>
      </c>
      <c r="BL10" s="3">
        <v>0.27</v>
      </c>
      <c r="BM10" s="2">
        <v>5.8000000000000003E-2</v>
      </c>
      <c r="BN10" s="17"/>
      <c r="BP10" s="17"/>
      <c r="CE10" s="2">
        <v>14.7</v>
      </c>
      <c r="CF10" s="2">
        <v>12.8</v>
      </c>
      <c r="CG10" s="2">
        <v>0.87</v>
      </c>
      <c r="CH10" s="2">
        <v>2.4E-2</v>
      </c>
      <c r="CI10" s="2">
        <v>21</v>
      </c>
      <c r="CJ10" s="2">
        <v>1.4999999999999999E-2</v>
      </c>
      <c r="CK10" s="2">
        <v>14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>
        <v>2.66</v>
      </c>
      <c r="CX10" s="2">
        <v>1.99</v>
      </c>
      <c r="CY10" s="2">
        <v>1.59</v>
      </c>
      <c r="CZ10" s="2">
        <v>40.200000000000003</v>
      </c>
      <c r="DA10" s="2">
        <v>0.67</v>
      </c>
      <c r="DB10" s="2">
        <v>25.2</v>
      </c>
      <c r="DC10" s="2">
        <v>1</v>
      </c>
      <c r="DD10" s="2">
        <v>32</v>
      </c>
      <c r="DE10" s="2">
        <v>18.5</v>
      </c>
      <c r="DF10" s="2">
        <v>13.5</v>
      </c>
      <c r="DG10" s="2">
        <v>0.5</v>
      </c>
      <c r="DH10" s="2">
        <v>4.4000000000000004</v>
      </c>
      <c r="DI10" s="3">
        <v>6.8</v>
      </c>
      <c r="DJ10" s="2">
        <v>7.1</v>
      </c>
      <c r="DK10" s="3">
        <v>0.36</v>
      </c>
      <c r="DL10" s="2">
        <v>4.5999999999999999E-2</v>
      </c>
      <c r="DM10" s="2"/>
      <c r="DN10" s="2"/>
      <c r="DO10" s="2"/>
      <c r="DP10" s="19"/>
      <c r="DX10" s="5">
        <v>2.66</v>
      </c>
      <c r="DY10" s="5">
        <v>1.94</v>
      </c>
      <c r="DZ10" s="5">
        <v>1.51</v>
      </c>
      <c r="EA10" s="5">
        <v>43.2</v>
      </c>
      <c r="EB10" s="5">
        <v>0.76</v>
      </c>
      <c r="EC10" s="5">
        <v>28.4</v>
      </c>
      <c r="ED10" s="5">
        <v>0.99</v>
      </c>
      <c r="EE10" s="5">
        <v>32</v>
      </c>
      <c r="EF10" s="5">
        <v>18.5</v>
      </c>
      <c r="EG10" s="5">
        <v>13.5</v>
      </c>
      <c r="EH10" s="5">
        <v>0.73</v>
      </c>
      <c r="EI10" s="2">
        <v>4.4000000000000004</v>
      </c>
      <c r="EJ10" s="22">
        <v>4.2</v>
      </c>
      <c r="EK10" s="22">
        <v>4.5999999999999996</v>
      </c>
      <c r="EL10" s="22">
        <v>0.36</v>
      </c>
      <c r="EM10" s="5">
        <v>3.2000000000000001E-2</v>
      </c>
      <c r="EO10" s="2"/>
      <c r="EP10" s="2"/>
      <c r="EQ10" s="19"/>
      <c r="EY10" s="2">
        <v>2.66</v>
      </c>
      <c r="EZ10" s="2">
        <v>1.91</v>
      </c>
      <c r="FA10" s="2">
        <v>1.47</v>
      </c>
      <c r="FB10" s="2">
        <v>44.8</v>
      </c>
      <c r="FC10" s="2">
        <v>0.81</v>
      </c>
      <c r="FD10" s="2">
        <v>30</v>
      </c>
      <c r="FE10" s="2">
        <v>0.98</v>
      </c>
      <c r="FF10" s="2">
        <v>32</v>
      </c>
      <c r="FG10" s="2">
        <v>18.5</v>
      </c>
      <c r="FH10" s="2">
        <v>13.5</v>
      </c>
      <c r="FI10" s="2">
        <v>0.85</v>
      </c>
      <c r="FJ10" s="2">
        <v>4.4000000000000004</v>
      </c>
      <c r="FK10" s="22">
        <v>4.2</v>
      </c>
      <c r="FL10" s="22">
        <v>4.5</v>
      </c>
      <c r="FM10" s="22">
        <v>0.46</v>
      </c>
      <c r="FN10" s="5">
        <v>0.03</v>
      </c>
      <c r="FO10" s="5">
        <v>6.2</v>
      </c>
      <c r="FP10" s="5">
        <v>5.3</v>
      </c>
      <c r="FQ10" s="5">
        <v>0.85</v>
      </c>
      <c r="FR10" s="5">
        <f>IF(FL10&gt;0,ROUND(FL10*0.84,1),"")</f>
        <v>3.8</v>
      </c>
      <c r="FS10" s="5">
        <v>2.4E-2</v>
      </c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>
        <v>2.66</v>
      </c>
      <c r="GF10" s="2">
        <v>1.9</v>
      </c>
      <c r="GG10" s="2">
        <v>1.46</v>
      </c>
      <c r="GH10" s="2">
        <v>45.2</v>
      </c>
      <c r="GI10" s="2">
        <v>0.83</v>
      </c>
      <c r="GJ10" s="2">
        <v>30.5</v>
      </c>
      <c r="GK10" s="2">
        <v>0.98</v>
      </c>
      <c r="GL10" s="2">
        <v>32</v>
      </c>
      <c r="GM10" s="2">
        <v>18.5</v>
      </c>
      <c r="GN10" s="2">
        <v>13.5</v>
      </c>
      <c r="GO10" s="2">
        <v>0.89</v>
      </c>
      <c r="GP10" s="2">
        <v>4.4000000000000004</v>
      </c>
      <c r="GQ10" s="2">
        <v>4.0999999999999996</v>
      </c>
      <c r="GR10" s="2">
        <v>4.7</v>
      </c>
      <c r="GS10" s="3">
        <v>0.45</v>
      </c>
      <c r="GT10" s="2">
        <v>2.8000000000000001E-2</v>
      </c>
      <c r="GU10" s="2">
        <v>3.7</v>
      </c>
      <c r="GV10" s="2">
        <v>3.1</v>
      </c>
      <c r="GW10" s="2">
        <v>0.84</v>
      </c>
      <c r="GX10" s="5">
        <f>IF(GR10&gt;0,ROUND(GR10*0.79,1),"")</f>
        <v>3.7</v>
      </c>
      <c r="GY10" s="2">
        <v>2.4E-2</v>
      </c>
    </row>
    <row r="11" spans="1:207" s="5" customFormat="1" ht="11.95" customHeight="1" x14ac:dyDescent="0.3">
      <c r="A11" s="10" t="s">
        <v>74</v>
      </c>
      <c r="B11" s="11">
        <v>2</v>
      </c>
      <c r="C11" s="12">
        <v>0.4</v>
      </c>
      <c r="D11" s="13" t="s">
        <v>417</v>
      </c>
      <c r="E11" s="14" t="s">
        <v>456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5">
        <v>2.68</v>
      </c>
      <c r="R11" s="15">
        <v>2.06</v>
      </c>
      <c r="S11" s="15">
        <v>1.69</v>
      </c>
      <c r="T11" s="16">
        <v>36.799999999999997</v>
      </c>
      <c r="U11" s="15">
        <v>0.57999999999999996</v>
      </c>
      <c r="V11" s="16">
        <v>21.6</v>
      </c>
      <c r="W11" s="15">
        <v>0.99</v>
      </c>
      <c r="X11" s="16">
        <v>34.5</v>
      </c>
      <c r="Y11" s="16">
        <v>23.3</v>
      </c>
      <c r="Z11" s="16">
        <v>11.2</v>
      </c>
      <c r="AA11" s="15">
        <v>-0.15</v>
      </c>
      <c r="AB11" s="15"/>
      <c r="AC11" s="15"/>
      <c r="AD11" s="4"/>
      <c r="AE11" s="15"/>
      <c r="AF11" s="4">
        <v>6.4</v>
      </c>
      <c r="AG11" s="6"/>
      <c r="AH11" s="6"/>
      <c r="AI11" s="2">
        <v>13.1</v>
      </c>
      <c r="AJ11" s="4">
        <v>14.6</v>
      </c>
      <c r="AK11" s="3">
        <v>0.3</v>
      </c>
      <c r="AL11" s="2">
        <v>7.0999999999999994E-2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15">
        <v>2.68</v>
      </c>
      <c r="AY11" s="15">
        <v>2</v>
      </c>
      <c r="AZ11" s="15">
        <v>1.61</v>
      </c>
      <c r="BA11" s="16">
        <v>40</v>
      </c>
      <c r="BB11" s="15">
        <v>0.67</v>
      </c>
      <c r="BC11" s="16">
        <v>24.1</v>
      </c>
      <c r="BD11" s="15">
        <v>0.97</v>
      </c>
      <c r="BE11" s="16">
        <v>34.5</v>
      </c>
      <c r="BF11" s="16">
        <v>23.3</v>
      </c>
      <c r="BG11" s="16">
        <v>11.2</v>
      </c>
      <c r="BH11" s="15">
        <v>7.0000000000000007E-2</v>
      </c>
      <c r="BI11" s="4">
        <v>6.4</v>
      </c>
      <c r="BJ11" s="4">
        <v>12</v>
      </c>
      <c r="BK11" s="2">
        <v>12</v>
      </c>
      <c r="BL11" s="3">
        <v>0.28000000000000003</v>
      </c>
      <c r="BM11" s="2">
        <v>5.7000000000000002E-2</v>
      </c>
      <c r="BN11" s="17"/>
      <c r="CE11" s="2">
        <v>13.1</v>
      </c>
      <c r="CF11" s="2">
        <v>11.1</v>
      </c>
      <c r="CG11" s="2">
        <v>0.85</v>
      </c>
      <c r="CH11" s="2">
        <v>2.1000000000000001E-2</v>
      </c>
      <c r="CI11" s="2">
        <v>17</v>
      </c>
      <c r="CJ11" s="2">
        <v>1.2999999999999999E-2</v>
      </c>
      <c r="CK11" s="2">
        <v>11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>
        <v>2.68</v>
      </c>
      <c r="CX11" s="2">
        <v>1.94</v>
      </c>
      <c r="CY11" s="2">
        <v>1.51</v>
      </c>
      <c r="CZ11" s="2">
        <v>43.6</v>
      </c>
      <c r="DA11" s="2">
        <v>0.77</v>
      </c>
      <c r="DB11" s="2">
        <v>28.4</v>
      </c>
      <c r="DC11" s="2">
        <v>0.98</v>
      </c>
      <c r="DD11" s="2">
        <v>34.5</v>
      </c>
      <c r="DE11" s="2">
        <v>23.3</v>
      </c>
      <c r="DF11" s="2">
        <v>11.2</v>
      </c>
      <c r="DG11" s="2">
        <v>0.46</v>
      </c>
      <c r="DH11" s="2">
        <v>6.4</v>
      </c>
      <c r="DI11" s="3">
        <v>8.1</v>
      </c>
      <c r="DJ11" s="2">
        <v>8.9</v>
      </c>
      <c r="DK11" s="3">
        <v>0.36</v>
      </c>
      <c r="DL11" s="2">
        <v>4.4999999999999998E-2</v>
      </c>
      <c r="DM11" s="2"/>
      <c r="DN11" s="2"/>
      <c r="DO11" s="2"/>
      <c r="DP11" s="19"/>
      <c r="DX11" s="5">
        <v>2.68</v>
      </c>
      <c r="DY11" s="5">
        <v>1.91</v>
      </c>
      <c r="DZ11" s="5">
        <v>1.45</v>
      </c>
      <c r="EA11" s="5">
        <v>45.8</v>
      </c>
      <c r="EB11" s="5">
        <v>0.85</v>
      </c>
      <c r="EC11" s="5">
        <v>31.5</v>
      </c>
      <c r="ED11" s="5">
        <v>1</v>
      </c>
      <c r="EE11" s="5">
        <v>34.5</v>
      </c>
      <c r="EF11" s="5">
        <v>23.3</v>
      </c>
      <c r="EG11" s="5">
        <v>11.2</v>
      </c>
      <c r="EH11" s="5">
        <v>0.73</v>
      </c>
      <c r="EI11" s="2">
        <v>6.4</v>
      </c>
      <c r="EJ11" s="22">
        <v>3.7</v>
      </c>
      <c r="EK11" s="22">
        <v>4.3</v>
      </c>
      <c r="EL11" s="22">
        <v>0.39</v>
      </c>
      <c r="EM11" s="5">
        <v>2.8000000000000001E-2</v>
      </c>
      <c r="EO11" s="2"/>
      <c r="EP11" s="2"/>
      <c r="EQ11" s="19"/>
      <c r="EY11" s="2">
        <v>2.68</v>
      </c>
      <c r="EZ11" s="2">
        <v>1.86</v>
      </c>
      <c r="FA11" s="2">
        <v>1.4</v>
      </c>
      <c r="FB11" s="2">
        <v>47.9</v>
      </c>
      <c r="FC11" s="2">
        <v>0.92</v>
      </c>
      <c r="FD11" s="2">
        <v>33.200000000000003</v>
      </c>
      <c r="FE11" s="2">
        <v>0.97</v>
      </c>
      <c r="FF11" s="2">
        <v>34.5</v>
      </c>
      <c r="FG11" s="2">
        <v>23.3</v>
      </c>
      <c r="FH11" s="2">
        <v>11.2</v>
      </c>
      <c r="FI11" s="2">
        <v>0.88</v>
      </c>
      <c r="FJ11" s="2">
        <v>6.4</v>
      </c>
      <c r="FK11" s="22">
        <v>3.7</v>
      </c>
      <c r="FL11" s="22">
        <v>4.0999999999999996</v>
      </c>
      <c r="FM11" s="22">
        <v>0.46</v>
      </c>
      <c r="FN11" s="5">
        <v>2.8000000000000001E-2</v>
      </c>
      <c r="FO11" s="5">
        <v>4.3</v>
      </c>
      <c r="FP11" s="5">
        <v>3.7</v>
      </c>
      <c r="FQ11" s="5">
        <v>0.86</v>
      </c>
      <c r="FR11" s="5">
        <f t="shared" ref="FR11:FR24" si="0">IF(FL11&gt;0,ROUND(FL11*0.84,1),"")</f>
        <v>3.4</v>
      </c>
      <c r="FS11" s="5">
        <v>2.4E-2</v>
      </c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>
        <v>2.68</v>
      </c>
      <c r="GF11" s="2">
        <v>1.87</v>
      </c>
      <c r="GG11" s="2">
        <v>1.4</v>
      </c>
      <c r="GH11" s="2">
        <v>47.8</v>
      </c>
      <c r="GI11" s="2">
        <v>0.92</v>
      </c>
      <c r="GJ11" s="2">
        <v>33.700000000000003</v>
      </c>
      <c r="GK11" s="2">
        <v>0.98</v>
      </c>
      <c r="GL11" s="2">
        <v>34.5</v>
      </c>
      <c r="GM11" s="2">
        <v>23.3</v>
      </c>
      <c r="GN11" s="2">
        <v>11.2</v>
      </c>
      <c r="GO11" s="2">
        <v>0.92</v>
      </c>
      <c r="GP11" s="2">
        <v>6.4</v>
      </c>
      <c r="GQ11" s="2">
        <v>2.5</v>
      </c>
      <c r="GR11" s="2">
        <v>2.6</v>
      </c>
      <c r="GS11" s="3">
        <v>0.44</v>
      </c>
      <c r="GT11" s="2">
        <v>2.4E-2</v>
      </c>
      <c r="GU11" s="2">
        <v>2.9</v>
      </c>
      <c r="GV11" s="2">
        <v>2.2000000000000002</v>
      </c>
      <c r="GW11" s="2">
        <v>0.78</v>
      </c>
      <c r="GX11" s="5">
        <f t="shared" ref="GX11:GX24" si="1">IF(GR11&gt;0,ROUND(GR11*0.79,1),"")</f>
        <v>2.1</v>
      </c>
      <c r="GY11" s="2">
        <v>1.9E-2</v>
      </c>
    </row>
    <row r="12" spans="1:207" s="5" customFormat="1" ht="11.95" customHeight="1" x14ac:dyDescent="0.3">
      <c r="A12" s="10" t="s">
        <v>104</v>
      </c>
      <c r="B12" s="11">
        <v>3</v>
      </c>
      <c r="C12" s="12">
        <v>0.8</v>
      </c>
      <c r="D12" s="13" t="s">
        <v>421</v>
      </c>
      <c r="E12" s="14" t="s">
        <v>456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5">
        <v>2.72</v>
      </c>
      <c r="R12" s="15">
        <v>1.76</v>
      </c>
      <c r="S12" s="15">
        <v>1.41</v>
      </c>
      <c r="T12" s="16">
        <v>48.1</v>
      </c>
      <c r="U12" s="15">
        <v>0.93</v>
      </c>
      <c r="V12" s="16">
        <v>24.6</v>
      </c>
      <c r="W12" s="15">
        <v>0.72</v>
      </c>
      <c r="X12" s="16">
        <v>57.8</v>
      </c>
      <c r="Y12" s="16">
        <v>32.4</v>
      </c>
      <c r="Z12" s="16">
        <v>25.4</v>
      </c>
      <c r="AA12" s="15">
        <v>-0.31</v>
      </c>
      <c r="AB12" s="15"/>
      <c r="AC12" s="15"/>
      <c r="AD12" s="4"/>
      <c r="AE12" s="15"/>
      <c r="AF12" s="4">
        <v>9.1</v>
      </c>
      <c r="AG12" s="6"/>
      <c r="AH12" s="6"/>
      <c r="AI12" s="2">
        <v>15.5</v>
      </c>
      <c r="AJ12" s="4">
        <v>15.7</v>
      </c>
      <c r="AK12" s="3">
        <v>0.25</v>
      </c>
      <c r="AL12" s="2">
        <v>8.1000000000000003E-2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15">
        <v>2.72</v>
      </c>
      <c r="AY12" s="15">
        <v>1.86</v>
      </c>
      <c r="AZ12" s="15">
        <v>1.37</v>
      </c>
      <c r="BA12" s="16">
        <v>49.8</v>
      </c>
      <c r="BB12" s="15">
        <v>0.99</v>
      </c>
      <c r="BC12" s="16">
        <v>36.4</v>
      </c>
      <c r="BD12" s="15">
        <v>1</v>
      </c>
      <c r="BE12" s="16">
        <v>57.8</v>
      </c>
      <c r="BF12" s="16">
        <v>32.4</v>
      </c>
      <c r="BG12" s="16">
        <v>25.4</v>
      </c>
      <c r="BH12" s="15">
        <v>0.16</v>
      </c>
      <c r="BI12" s="4">
        <v>9.1</v>
      </c>
      <c r="BJ12" s="4">
        <v>9.6</v>
      </c>
      <c r="BK12" s="2">
        <v>9.6</v>
      </c>
      <c r="BL12" s="3">
        <v>0.35</v>
      </c>
      <c r="BM12" s="2">
        <v>4.3999999999999997E-2</v>
      </c>
      <c r="BN12" s="20">
        <v>8.6E-3</v>
      </c>
      <c r="BO12" s="21">
        <v>1.6800000000000001E-3</v>
      </c>
      <c r="BP12" s="5">
        <v>3.334301924495614E-6</v>
      </c>
      <c r="BQ12" s="5">
        <v>100</v>
      </c>
      <c r="BR12" s="5">
        <v>0.73</v>
      </c>
      <c r="BS12" s="5">
        <v>6100</v>
      </c>
      <c r="BT12" s="5">
        <v>0.84399999999999997</v>
      </c>
      <c r="BU12" s="5">
        <v>9800</v>
      </c>
      <c r="BV12" s="5">
        <v>28</v>
      </c>
      <c r="BW12" s="5">
        <v>14</v>
      </c>
      <c r="BX12" s="2">
        <v>19</v>
      </c>
      <c r="BY12" s="2">
        <v>11</v>
      </c>
      <c r="BZ12" s="5">
        <v>45400</v>
      </c>
      <c r="CA12" s="5">
        <v>0.2</v>
      </c>
      <c r="CB12" s="5">
        <v>-0.2</v>
      </c>
      <c r="CC12" s="5">
        <v>2.3130000000000002</v>
      </c>
      <c r="CD12" s="5">
        <v>20.999999999999996</v>
      </c>
      <c r="CE12" s="2">
        <v>11.2</v>
      </c>
      <c r="CF12" s="2">
        <v>8</v>
      </c>
      <c r="CG12" s="2">
        <v>0.71</v>
      </c>
      <c r="CH12" s="2">
        <v>2.7E-2</v>
      </c>
      <c r="CI12" s="2">
        <v>11</v>
      </c>
      <c r="CJ12" s="2">
        <v>1.7999999999999999E-2</v>
      </c>
      <c r="CK12" s="2">
        <v>8</v>
      </c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>
        <v>2.72</v>
      </c>
      <c r="CX12" s="2">
        <v>1.8</v>
      </c>
      <c r="CY12" s="2">
        <v>1.28</v>
      </c>
      <c r="CZ12" s="2">
        <v>52.9</v>
      </c>
      <c r="DA12" s="2">
        <v>1.1200000000000001</v>
      </c>
      <c r="DB12" s="2">
        <v>40.6</v>
      </c>
      <c r="DC12" s="2">
        <v>0.98</v>
      </c>
      <c r="DD12" s="2">
        <v>57.8</v>
      </c>
      <c r="DE12" s="2">
        <v>32.4</v>
      </c>
      <c r="DF12" s="2">
        <v>25.4</v>
      </c>
      <c r="DG12" s="2">
        <v>0.32</v>
      </c>
      <c r="DH12" s="2">
        <v>9.1</v>
      </c>
      <c r="DI12" s="3">
        <v>7.4</v>
      </c>
      <c r="DJ12" s="2">
        <v>8</v>
      </c>
      <c r="DK12" s="3">
        <v>0.36</v>
      </c>
      <c r="DL12" s="2">
        <v>4.4999999999999998E-2</v>
      </c>
      <c r="DM12" s="2"/>
      <c r="DN12" s="2"/>
      <c r="DO12" s="2"/>
      <c r="DP12" s="19"/>
      <c r="DX12" s="5">
        <v>2.72</v>
      </c>
      <c r="DY12" s="5">
        <v>1.73</v>
      </c>
      <c r="DZ12" s="5">
        <v>1.18</v>
      </c>
      <c r="EA12" s="5">
        <v>56.5</v>
      </c>
      <c r="EB12" s="5">
        <v>1.3</v>
      </c>
      <c r="EC12" s="5">
        <v>46.2</v>
      </c>
      <c r="ED12" s="5">
        <v>0.97</v>
      </c>
      <c r="EE12" s="5">
        <v>57.8</v>
      </c>
      <c r="EF12" s="5">
        <v>32.4</v>
      </c>
      <c r="EG12" s="5">
        <v>25.4</v>
      </c>
      <c r="EH12" s="5">
        <v>0.54</v>
      </c>
      <c r="EI12" s="2">
        <v>9.1</v>
      </c>
      <c r="EJ12" s="22">
        <v>4.7</v>
      </c>
      <c r="EK12" s="22">
        <v>5.3</v>
      </c>
      <c r="EL12" s="22">
        <v>0.41</v>
      </c>
      <c r="EM12" s="5">
        <v>2.8000000000000001E-2</v>
      </c>
      <c r="EO12" s="2"/>
      <c r="EP12" s="2"/>
      <c r="EQ12" s="19"/>
      <c r="EY12" s="2">
        <v>2.72</v>
      </c>
      <c r="EZ12" s="2">
        <v>1.72</v>
      </c>
      <c r="FA12" s="2">
        <v>1.1599999999999999</v>
      </c>
      <c r="FB12" s="2">
        <v>57.4</v>
      </c>
      <c r="FC12" s="2">
        <v>1.35</v>
      </c>
      <c r="FD12" s="2">
        <v>48.5</v>
      </c>
      <c r="FE12" s="2">
        <v>0.98</v>
      </c>
      <c r="FF12" s="2">
        <v>57.8</v>
      </c>
      <c r="FG12" s="2">
        <v>32.4</v>
      </c>
      <c r="FH12" s="2">
        <v>25.4</v>
      </c>
      <c r="FI12" s="2">
        <v>0.63</v>
      </c>
      <c r="FJ12" s="2">
        <v>9.1</v>
      </c>
      <c r="FK12" s="22">
        <v>4.8</v>
      </c>
      <c r="FL12" s="22">
        <v>5.0999999999999996</v>
      </c>
      <c r="FM12" s="22">
        <v>0.37</v>
      </c>
      <c r="FN12" s="5">
        <v>2.7E-2</v>
      </c>
      <c r="FO12" s="5">
        <v>3.7</v>
      </c>
      <c r="FP12" s="5">
        <v>3.2</v>
      </c>
      <c r="FQ12" s="5">
        <v>0.86</v>
      </c>
      <c r="FR12" s="5">
        <f t="shared" si="0"/>
        <v>4.3</v>
      </c>
      <c r="FS12" s="5">
        <v>2.1999999999999999E-2</v>
      </c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>
        <v>2.72</v>
      </c>
      <c r="GF12" s="2">
        <v>1.72</v>
      </c>
      <c r="GG12" s="2">
        <v>1.1399999999999999</v>
      </c>
      <c r="GH12" s="2">
        <v>57.9</v>
      </c>
      <c r="GI12" s="2">
        <v>1.38</v>
      </c>
      <c r="GJ12" s="2">
        <v>50.3</v>
      </c>
      <c r="GK12" s="2">
        <v>0.99</v>
      </c>
      <c r="GL12" s="2">
        <v>57.8</v>
      </c>
      <c r="GM12" s="2">
        <v>32.4</v>
      </c>
      <c r="GN12" s="2">
        <v>25.4</v>
      </c>
      <c r="GO12" s="2">
        <v>0.7</v>
      </c>
      <c r="GP12" s="2">
        <v>9.1</v>
      </c>
      <c r="GQ12" s="2">
        <v>4</v>
      </c>
      <c r="GR12" s="2">
        <v>4.2</v>
      </c>
      <c r="GS12" s="3">
        <v>0.38</v>
      </c>
      <c r="GT12" s="2">
        <v>2.1999999999999999E-2</v>
      </c>
      <c r="GU12" s="2">
        <v>3.7</v>
      </c>
      <c r="GV12" s="2">
        <v>3</v>
      </c>
      <c r="GW12" s="2">
        <v>0.82</v>
      </c>
      <c r="GX12" s="5">
        <f t="shared" si="1"/>
        <v>3.3</v>
      </c>
      <c r="GY12" s="2">
        <v>1.7000000000000001E-2</v>
      </c>
    </row>
    <row r="13" spans="1:207" s="5" customFormat="1" ht="11.95" customHeight="1" x14ac:dyDescent="0.3">
      <c r="A13" s="10" t="s">
        <v>335</v>
      </c>
      <c r="B13" s="11">
        <v>19</v>
      </c>
      <c r="C13" s="12">
        <v>0.4</v>
      </c>
      <c r="D13" s="13" t="s">
        <v>427</v>
      </c>
      <c r="E13" s="14" t="s">
        <v>456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>
        <v>2.54</v>
      </c>
      <c r="R13" s="15">
        <v>1.87</v>
      </c>
      <c r="S13" s="15">
        <v>1.44</v>
      </c>
      <c r="T13" s="16">
        <v>43.4</v>
      </c>
      <c r="U13" s="15">
        <v>0.77</v>
      </c>
      <c r="V13" s="16">
        <v>30.1</v>
      </c>
      <c r="W13" s="15">
        <v>1</v>
      </c>
      <c r="X13" s="16">
        <v>56.3</v>
      </c>
      <c r="Y13" s="16">
        <v>32.9</v>
      </c>
      <c r="Z13" s="16">
        <v>23.4</v>
      </c>
      <c r="AA13" s="15">
        <v>-0.12</v>
      </c>
      <c r="AB13" s="15"/>
      <c r="AC13" s="15"/>
      <c r="AD13" s="4"/>
      <c r="AE13" s="15"/>
      <c r="AF13" s="4">
        <v>14.8</v>
      </c>
      <c r="AG13" s="6"/>
      <c r="AH13" s="6"/>
      <c r="AI13" s="2">
        <v>14.3</v>
      </c>
      <c r="AJ13" s="4">
        <v>15.6</v>
      </c>
      <c r="AK13" s="3">
        <v>0.25</v>
      </c>
      <c r="AL13" s="2">
        <v>6.2E-2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15">
        <v>2.54</v>
      </c>
      <c r="AY13" s="15">
        <v>1.82</v>
      </c>
      <c r="AZ13" s="15">
        <v>1.36</v>
      </c>
      <c r="BA13" s="16">
        <v>46.4</v>
      </c>
      <c r="BB13" s="15">
        <v>0.87</v>
      </c>
      <c r="BC13" s="16">
        <v>33.799999999999997</v>
      </c>
      <c r="BD13" s="15">
        <v>0.99</v>
      </c>
      <c r="BE13" s="16">
        <v>56.3</v>
      </c>
      <c r="BF13" s="16">
        <v>32.9</v>
      </c>
      <c r="BG13" s="16">
        <v>23.4</v>
      </c>
      <c r="BH13" s="15">
        <v>0.04</v>
      </c>
      <c r="BI13" s="4">
        <v>14.8</v>
      </c>
      <c r="BJ13" s="4">
        <v>11.1</v>
      </c>
      <c r="BK13" s="2">
        <v>11.1</v>
      </c>
      <c r="BL13" s="3">
        <v>0.36</v>
      </c>
      <c r="BM13" s="2">
        <v>5.3999999999999999E-2</v>
      </c>
      <c r="BN13" s="17"/>
      <c r="CE13" s="2">
        <v>11.7</v>
      </c>
      <c r="CF13" s="2">
        <v>9.4</v>
      </c>
      <c r="CG13" s="2">
        <v>0.8</v>
      </c>
      <c r="CH13" s="2">
        <v>0.03</v>
      </c>
      <c r="CI13" s="2">
        <v>18</v>
      </c>
      <c r="CJ13" s="2">
        <v>1.7999999999999999E-2</v>
      </c>
      <c r="CK13" s="2">
        <v>11</v>
      </c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>
        <v>2.54</v>
      </c>
      <c r="CX13" s="2">
        <v>1.75</v>
      </c>
      <c r="CY13" s="2">
        <v>1.25</v>
      </c>
      <c r="CZ13" s="2">
        <v>51</v>
      </c>
      <c r="DA13" s="2">
        <v>1.04</v>
      </c>
      <c r="DB13" s="2">
        <v>40.5</v>
      </c>
      <c r="DC13" s="2">
        <v>0.99</v>
      </c>
      <c r="DD13" s="2">
        <v>56.3</v>
      </c>
      <c r="DE13" s="2">
        <v>32.9</v>
      </c>
      <c r="DF13" s="2">
        <v>23.4</v>
      </c>
      <c r="DG13" s="2">
        <v>0.32</v>
      </c>
      <c r="DH13" s="2">
        <v>14.8</v>
      </c>
      <c r="DI13" s="3">
        <v>8.6</v>
      </c>
      <c r="DJ13" s="2">
        <v>9.3000000000000007</v>
      </c>
      <c r="DK13" s="3">
        <v>0.41</v>
      </c>
      <c r="DL13" s="2">
        <v>4.9000000000000002E-2</v>
      </c>
      <c r="DM13" s="2"/>
      <c r="DN13" s="2"/>
      <c r="DO13" s="2"/>
      <c r="DP13" s="19"/>
      <c r="DX13" s="5">
        <v>2.54</v>
      </c>
      <c r="DY13" s="5">
        <v>1.71</v>
      </c>
      <c r="DZ13" s="5">
        <v>1.2</v>
      </c>
      <c r="EA13" s="5">
        <v>52.9</v>
      </c>
      <c r="EB13" s="5">
        <v>1.1200000000000001</v>
      </c>
      <c r="EC13" s="5">
        <v>42.8</v>
      </c>
      <c r="ED13" s="5">
        <v>0.97</v>
      </c>
      <c r="EE13" s="5">
        <v>56.3</v>
      </c>
      <c r="EF13" s="5">
        <v>32.9</v>
      </c>
      <c r="EG13" s="5">
        <v>23.4</v>
      </c>
      <c r="EH13" s="5">
        <v>0.42</v>
      </c>
      <c r="EI13" s="2">
        <v>14.8</v>
      </c>
      <c r="EJ13" s="22">
        <v>5.0999999999999996</v>
      </c>
      <c r="EK13" s="22">
        <v>5.8</v>
      </c>
      <c r="EL13" s="22">
        <v>0.41</v>
      </c>
      <c r="EM13" s="5">
        <v>2.9000000000000001E-2</v>
      </c>
      <c r="EO13" s="2"/>
      <c r="EP13" s="2"/>
      <c r="EQ13" s="19"/>
      <c r="EY13" s="2">
        <v>2.54</v>
      </c>
      <c r="EZ13" s="2">
        <v>1.68</v>
      </c>
      <c r="FA13" s="2">
        <v>1.1499999999999999</v>
      </c>
      <c r="FB13" s="2">
        <v>54.9</v>
      </c>
      <c r="FC13" s="2">
        <v>1.21</v>
      </c>
      <c r="FD13" s="2">
        <v>46.5</v>
      </c>
      <c r="FE13" s="2">
        <v>0.97</v>
      </c>
      <c r="FF13" s="2">
        <v>56.3</v>
      </c>
      <c r="FG13" s="2">
        <v>32.9</v>
      </c>
      <c r="FH13" s="2">
        <v>23.4</v>
      </c>
      <c r="FI13" s="2">
        <v>0.57999999999999996</v>
      </c>
      <c r="FJ13" s="2">
        <v>14.8</v>
      </c>
      <c r="FK13" s="22">
        <v>5.0999999999999996</v>
      </c>
      <c r="FL13" s="22">
        <v>5.5</v>
      </c>
      <c r="FM13" s="22">
        <v>0.38</v>
      </c>
      <c r="FN13" s="5">
        <v>2.8000000000000001E-2</v>
      </c>
      <c r="FO13" s="5">
        <v>4.5999999999999996</v>
      </c>
      <c r="FP13" s="5">
        <v>4.0999999999999996</v>
      </c>
      <c r="FQ13" s="5">
        <v>0.89</v>
      </c>
      <c r="FR13" s="5">
        <f t="shared" si="0"/>
        <v>4.5999999999999996</v>
      </c>
      <c r="FS13" s="5">
        <v>2.7E-2</v>
      </c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>
        <v>2.54</v>
      </c>
      <c r="GF13" s="2">
        <v>1.7</v>
      </c>
      <c r="GG13" s="2">
        <v>1.1499999999999999</v>
      </c>
      <c r="GH13" s="2">
        <v>54.6</v>
      </c>
      <c r="GI13" s="2">
        <v>1.2</v>
      </c>
      <c r="GJ13" s="2">
        <v>47</v>
      </c>
      <c r="GK13" s="2">
        <v>0.99</v>
      </c>
      <c r="GL13" s="2">
        <v>56.3</v>
      </c>
      <c r="GM13" s="2">
        <v>32.9</v>
      </c>
      <c r="GN13" s="2">
        <v>23.4</v>
      </c>
      <c r="GO13" s="2">
        <v>0.6</v>
      </c>
      <c r="GP13" s="2">
        <v>14.8</v>
      </c>
      <c r="GQ13" s="2">
        <v>4.9000000000000004</v>
      </c>
      <c r="GR13" s="2">
        <v>5.3</v>
      </c>
      <c r="GS13" s="3">
        <v>0.38</v>
      </c>
      <c r="GT13" s="2">
        <v>2.1999999999999999E-2</v>
      </c>
      <c r="GU13" s="2">
        <v>4.5</v>
      </c>
      <c r="GV13" s="2">
        <v>3.8</v>
      </c>
      <c r="GW13" s="2">
        <v>0.84</v>
      </c>
      <c r="GX13" s="5">
        <f t="shared" si="1"/>
        <v>4.2</v>
      </c>
      <c r="GY13" s="2">
        <v>1.7999999999999999E-2</v>
      </c>
    </row>
    <row r="14" spans="1:207" s="5" customFormat="1" ht="11.95" customHeight="1" x14ac:dyDescent="0.3">
      <c r="A14" s="10" t="s">
        <v>362</v>
      </c>
      <c r="B14" s="11">
        <v>20</v>
      </c>
      <c r="C14" s="12">
        <v>0.4</v>
      </c>
      <c r="D14" s="13" t="s">
        <v>421</v>
      </c>
      <c r="E14" s="14" t="s">
        <v>456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5">
        <v>2.71</v>
      </c>
      <c r="R14" s="15">
        <v>1.78</v>
      </c>
      <c r="S14" s="15">
        <v>1.44</v>
      </c>
      <c r="T14" s="16">
        <v>46.8</v>
      </c>
      <c r="U14" s="15">
        <v>0.88</v>
      </c>
      <c r="V14" s="16">
        <v>23.4</v>
      </c>
      <c r="W14" s="15">
        <v>0.72</v>
      </c>
      <c r="X14" s="16">
        <v>50.3</v>
      </c>
      <c r="Y14" s="16">
        <v>26.9</v>
      </c>
      <c r="Z14" s="16">
        <v>23.4</v>
      </c>
      <c r="AA14" s="15">
        <v>-0.15</v>
      </c>
      <c r="AB14" s="15"/>
      <c r="AC14" s="15"/>
      <c r="AD14" s="4"/>
      <c r="AE14" s="15"/>
      <c r="AF14" s="4">
        <v>7.1</v>
      </c>
      <c r="AG14" s="6"/>
      <c r="AH14" s="6"/>
      <c r="AI14" s="2">
        <v>12.5</v>
      </c>
      <c r="AJ14" s="4">
        <v>13.7</v>
      </c>
      <c r="AK14" s="3">
        <v>0.22</v>
      </c>
      <c r="AL14" s="2">
        <v>7.0999999999999994E-2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15">
        <v>2.71</v>
      </c>
      <c r="AY14" s="15">
        <v>1.87</v>
      </c>
      <c r="AZ14" s="15">
        <v>1.39</v>
      </c>
      <c r="BA14" s="16">
        <v>48.8</v>
      </c>
      <c r="BB14" s="15">
        <v>0.95</v>
      </c>
      <c r="BC14" s="16">
        <v>34.5</v>
      </c>
      <c r="BD14" s="15">
        <v>0.98</v>
      </c>
      <c r="BE14" s="16">
        <v>50.3</v>
      </c>
      <c r="BF14" s="16">
        <v>26.9</v>
      </c>
      <c r="BG14" s="16">
        <v>23.4</v>
      </c>
      <c r="BH14" s="15">
        <v>0.32</v>
      </c>
      <c r="BI14" s="4">
        <v>7.1</v>
      </c>
      <c r="BJ14" s="4">
        <v>9.5</v>
      </c>
      <c r="BK14" s="2">
        <v>9.5</v>
      </c>
      <c r="BL14" s="3">
        <v>0.39</v>
      </c>
      <c r="BM14" s="2">
        <v>0.04</v>
      </c>
      <c r="BN14" s="17"/>
      <c r="CE14" s="2">
        <v>9</v>
      </c>
      <c r="CF14" s="2">
        <v>6.7</v>
      </c>
      <c r="CG14" s="2">
        <v>0.75</v>
      </c>
      <c r="CH14" s="2">
        <v>2.5999999999999999E-2</v>
      </c>
      <c r="CI14" s="2">
        <v>11</v>
      </c>
      <c r="CJ14" s="2">
        <v>1.6E-2</v>
      </c>
      <c r="CK14" s="2">
        <v>7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>
        <v>2.71</v>
      </c>
      <c r="CX14" s="2">
        <v>1.81</v>
      </c>
      <c r="CY14" s="2">
        <v>1.3</v>
      </c>
      <c r="CZ14" s="2">
        <v>51.9</v>
      </c>
      <c r="DA14" s="2">
        <v>1.08</v>
      </c>
      <c r="DB14" s="2">
        <v>39</v>
      </c>
      <c r="DC14" s="2">
        <v>0.98</v>
      </c>
      <c r="DD14" s="2">
        <v>50.3</v>
      </c>
      <c r="DE14" s="2">
        <v>26.9</v>
      </c>
      <c r="DF14" s="2">
        <v>23.4</v>
      </c>
      <c r="DG14" s="2">
        <v>0.52</v>
      </c>
      <c r="DH14" s="2">
        <v>7.1</v>
      </c>
      <c r="DI14" s="3">
        <v>6.3</v>
      </c>
      <c r="DJ14" s="2">
        <v>6.7</v>
      </c>
      <c r="DK14" s="3">
        <v>0.36</v>
      </c>
      <c r="DL14" s="2">
        <v>3.2000000000000001E-2</v>
      </c>
      <c r="DM14" s="2"/>
      <c r="DN14" s="2"/>
      <c r="DO14" s="2"/>
      <c r="DP14" s="19"/>
      <c r="DX14" s="5">
        <v>2.71</v>
      </c>
      <c r="DY14" s="5">
        <v>1.8</v>
      </c>
      <c r="DZ14" s="5">
        <v>1.28</v>
      </c>
      <c r="EA14" s="5">
        <v>52.7</v>
      </c>
      <c r="EB14" s="5">
        <v>1.1100000000000001</v>
      </c>
      <c r="EC14" s="5">
        <v>40.299999999999997</v>
      </c>
      <c r="ED14" s="5">
        <v>0.98</v>
      </c>
      <c r="EE14" s="5">
        <v>50.3</v>
      </c>
      <c r="EF14" s="5">
        <v>26.9</v>
      </c>
      <c r="EG14" s="5">
        <v>23.4</v>
      </c>
      <c r="EH14" s="5">
        <v>0.56999999999999995</v>
      </c>
      <c r="EI14" s="2">
        <v>7.1</v>
      </c>
      <c r="EJ14" s="22">
        <v>4.2</v>
      </c>
      <c r="EK14" s="22">
        <v>4.5</v>
      </c>
      <c r="EL14" s="22">
        <v>0.4</v>
      </c>
      <c r="EM14" s="5">
        <v>1.7999999999999999E-2</v>
      </c>
      <c r="EO14" s="2"/>
      <c r="EP14" s="2"/>
      <c r="EQ14" s="19"/>
      <c r="EY14" s="2">
        <v>2.71</v>
      </c>
      <c r="EZ14" s="2">
        <v>1.76</v>
      </c>
      <c r="FA14" s="2">
        <v>1.23</v>
      </c>
      <c r="FB14" s="2">
        <v>54.5</v>
      </c>
      <c r="FC14" s="2">
        <v>1.2</v>
      </c>
      <c r="FD14" s="2">
        <v>42.8</v>
      </c>
      <c r="FE14" s="2">
        <v>0.97</v>
      </c>
      <c r="FF14" s="2">
        <v>50.3</v>
      </c>
      <c r="FG14" s="2">
        <v>26.9</v>
      </c>
      <c r="FH14" s="2">
        <v>23.4</v>
      </c>
      <c r="FI14" s="2">
        <v>0.68</v>
      </c>
      <c r="FJ14" s="2">
        <v>7.1</v>
      </c>
      <c r="FK14" s="22">
        <v>4.4000000000000004</v>
      </c>
      <c r="FL14" s="22">
        <v>4.9000000000000004</v>
      </c>
      <c r="FM14" s="22">
        <v>0.35</v>
      </c>
      <c r="FN14" s="5">
        <v>1.7999999999999999E-2</v>
      </c>
      <c r="FO14" s="5">
        <v>3.6</v>
      </c>
      <c r="FP14" s="5">
        <v>2.7</v>
      </c>
      <c r="FQ14" s="5">
        <v>0.75</v>
      </c>
      <c r="FR14" s="5">
        <f t="shared" si="0"/>
        <v>4.0999999999999996</v>
      </c>
      <c r="FS14" s="5">
        <v>1.7000000000000001E-2</v>
      </c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>
        <v>2.71</v>
      </c>
      <c r="GF14" s="2">
        <v>1.77</v>
      </c>
      <c r="GG14" s="2">
        <v>1.23</v>
      </c>
      <c r="GH14" s="2">
        <v>54.6</v>
      </c>
      <c r="GI14" s="2">
        <v>1.2</v>
      </c>
      <c r="GJ14" s="2">
        <v>44.1</v>
      </c>
      <c r="GK14" s="2">
        <v>0.99</v>
      </c>
      <c r="GL14" s="2">
        <v>50.3</v>
      </c>
      <c r="GM14" s="2">
        <v>26.9</v>
      </c>
      <c r="GN14" s="2">
        <v>23.4</v>
      </c>
      <c r="GO14" s="2">
        <v>0.74</v>
      </c>
      <c r="GP14" s="2">
        <v>7.1</v>
      </c>
      <c r="GQ14" s="2">
        <v>3.6</v>
      </c>
      <c r="GR14" s="2">
        <v>3.8</v>
      </c>
      <c r="GS14" s="3">
        <v>0.41</v>
      </c>
      <c r="GT14" s="2">
        <v>0.02</v>
      </c>
      <c r="GU14" s="2">
        <v>3.8</v>
      </c>
      <c r="GV14" s="2">
        <v>2.8</v>
      </c>
      <c r="GW14" s="2">
        <v>0.73</v>
      </c>
      <c r="GX14" s="5">
        <f t="shared" si="1"/>
        <v>3</v>
      </c>
      <c r="GY14" s="2">
        <v>1.6E-2</v>
      </c>
    </row>
    <row r="15" spans="1:207" s="5" customFormat="1" ht="11.95" customHeight="1" x14ac:dyDescent="0.3">
      <c r="A15" s="10" t="s">
        <v>388</v>
      </c>
      <c r="B15" s="11">
        <v>22</v>
      </c>
      <c r="C15" s="12">
        <v>0.4</v>
      </c>
      <c r="D15" s="13" t="s">
        <v>428</v>
      </c>
      <c r="E15" s="14" t="s">
        <v>456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5">
        <v>2.5299999999999998</v>
      </c>
      <c r="R15" s="15">
        <v>1.75</v>
      </c>
      <c r="S15" s="15">
        <v>1.38</v>
      </c>
      <c r="T15" s="16">
        <v>45.5</v>
      </c>
      <c r="U15" s="15">
        <v>0.84</v>
      </c>
      <c r="V15" s="16">
        <v>27</v>
      </c>
      <c r="W15" s="15">
        <v>0.82</v>
      </c>
      <c r="X15" s="16">
        <v>46</v>
      </c>
      <c r="Y15" s="16">
        <v>25.9</v>
      </c>
      <c r="Z15" s="16">
        <v>20.100000000000001</v>
      </c>
      <c r="AA15" s="15">
        <v>0.05</v>
      </c>
      <c r="AB15" s="15"/>
      <c r="AC15" s="15"/>
      <c r="AD15" s="4"/>
      <c r="AE15" s="15"/>
      <c r="AF15" s="4">
        <v>9.4</v>
      </c>
      <c r="AG15" s="6"/>
      <c r="AH15" s="6"/>
      <c r="AI15" s="2">
        <v>11.5</v>
      </c>
      <c r="AJ15" s="4">
        <v>12.2</v>
      </c>
      <c r="AK15" s="3">
        <v>0.34</v>
      </c>
      <c r="AL15" s="2">
        <v>5.8000000000000003E-2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15">
        <v>2.5299999999999998</v>
      </c>
      <c r="AY15" s="15">
        <v>1.82</v>
      </c>
      <c r="AZ15" s="15">
        <v>1.36</v>
      </c>
      <c r="BA15" s="16">
        <v>46.2</v>
      </c>
      <c r="BB15" s="15">
        <v>0.86</v>
      </c>
      <c r="BC15" s="16">
        <v>33.9</v>
      </c>
      <c r="BD15" s="15">
        <v>1</v>
      </c>
      <c r="BE15" s="16">
        <v>46</v>
      </c>
      <c r="BF15" s="16">
        <v>25.9</v>
      </c>
      <c r="BG15" s="16">
        <v>20.100000000000001</v>
      </c>
      <c r="BH15" s="15">
        <v>0.4</v>
      </c>
      <c r="BI15" s="4">
        <v>9.4</v>
      </c>
      <c r="BJ15" s="4">
        <v>10.4</v>
      </c>
      <c r="BK15" s="2">
        <v>10.4</v>
      </c>
      <c r="BL15" s="3">
        <v>0.4</v>
      </c>
      <c r="BM15" s="2">
        <v>3.3000000000000002E-2</v>
      </c>
      <c r="BN15" s="20">
        <v>2.6499999999999999E-2</v>
      </c>
      <c r="BO15" s="21">
        <v>2.8999999999999998E-3</v>
      </c>
      <c r="BP15" s="5">
        <v>2.1922447036532379E-5</v>
      </c>
      <c r="BQ15" s="5">
        <v>100</v>
      </c>
      <c r="BR15" s="5">
        <v>0.72</v>
      </c>
      <c r="BS15" s="5">
        <v>5900</v>
      </c>
      <c r="BT15" s="5">
        <v>0.9</v>
      </c>
      <c r="BU15" s="5">
        <v>11900</v>
      </c>
      <c r="BV15" s="5">
        <v>30</v>
      </c>
      <c r="BW15" s="5">
        <v>16</v>
      </c>
      <c r="BX15" s="2">
        <v>18</v>
      </c>
      <c r="BY15" s="2">
        <v>10</v>
      </c>
      <c r="BZ15" s="5">
        <v>61900</v>
      </c>
      <c r="CA15" s="5">
        <v>0.22</v>
      </c>
      <c r="CB15" s="5">
        <v>1.3</v>
      </c>
      <c r="CC15" s="5">
        <v>2.875</v>
      </c>
      <c r="CD15" s="5">
        <v>15</v>
      </c>
      <c r="CE15" s="2">
        <v>9.9</v>
      </c>
      <c r="CF15" s="2">
        <v>7.5</v>
      </c>
      <c r="CG15" s="2">
        <v>0.75</v>
      </c>
      <c r="CH15" s="2">
        <v>2.3E-2</v>
      </c>
      <c r="CI15" s="2">
        <v>12</v>
      </c>
      <c r="CJ15" s="2">
        <v>1.4E-2</v>
      </c>
      <c r="CK15" s="2">
        <v>7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>
        <v>2.5299999999999998</v>
      </c>
      <c r="CX15" s="2">
        <v>1.76</v>
      </c>
      <c r="CY15" s="2">
        <v>1.27</v>
      </c>
      <c r="CZ15" s="2">
        <v>49.7</v>
      </c>
      <c r="DA15" s="2">
        <v>0.99</v>
      </c>
      <c r="DB15" s="2">
        <v>38.4</v>
      </c>
      <c r="DC15" s="2">
        <v>0.98</v>
      </c>
      <c r="DD15" s="2">
        <v>46</v>
      </c>
      <c r="DE15" s="2">
        <v>25.9</v>
      </c>
      <c r="DF15" s="2">
        <v>20.100000000000001</v>
      </c>
      <c r="DG15" s="2">
        <v>0.62</v>
      </c>
      <c r="DH15" s="2">
        <v>9.4</v>
      </c>
      <c r="DI15" s="3">
        <v>5.7</v>
      </c>
      <c r="DJ15" s="2">
        <v>6.4</v>
      </c>
      <c r="DK15" s="3">
        <v>0.37</v>
      </c>
      <c r="DL15" s="2">
        <v>3.5999999999999997E-2</v>
      </c>
      <c r="DM15" s="2"/>
      <c r="DN15" s="2"/>
      <c r="DO15" s="2"/>
      <c r="DP15" s="19"/>
      <c r="DX15" s="5">
        <v>2.5299999999999998</v>
      </c>
      <c r="DY15" s="5">
        <v>1.75</v>
      </c>
      <c r="DZ15" s="5">
        <v>1.25</v>
      </c>
      <c r="EA15" s="5">
        <v>50.6</v>
      </c>
      <c r="EB15" s="5">
        <v>1.02</v>
      </c>
      <c r="EC15" s="5">
        <v>39.9</v>
      </c>
      <c r="ED15" s="5">
        <v>0.99</v>
      </c>
      <c r="EE15" s="5">
        <v>46</v>
      </c>
      <c r="EF15" s="5">
        <v>25.9</v>
      </c>
      <c r="EG15" s="5">
        <v>20.100000000000001</v>
      </c>
      <c r="EH15" s="5">
        <v>0.7</v>
      </c>
      <c r="EI15" s="2">
        <v>9.4</v>
      </c>
      <c r="EJ15" s="22">
        <v>3.7</v>
      </c>
      <c r="EK15" s="22">
        <v>3.8</v>
      </c>
      <c r="EL15" s="22">
        <v>0.36</v>
      </c>
      <c r="EM15" s="5">
        <v>0.02</v>
      </c>
      <c r="EO15" s="2"/>
      <c r="EP15" s="2"/>
      <c r="EQ15" s="19"/>
      <c r="EY15" s="2">
        <v>2.5299999999999998</v>
      </c>
      <c r="EZ15" s="2">
        <v>1.72</v>
      </c>
      <c r="FA15" s="2">
        <v>1.21</v>
      </c>
      <c r="FB15" s="2">
        <v>52.1</v>
      </c>
      <c r="FC15" s="2">
        <v>1.0900000000000001</v>
      </c>
      <c r="FD15" s="2">
        <v>41.8</v>
      </c>
      <c r="FE15" s="2">
        <v>0.97</v>
      </c>
      <c r="FF15" s="2">
        <v>46</v>
      </c>
      <c r="FG15" s="2">
        <v>25.9</v>
      </c>
      <c r="FH15" s="2">
        <v>20.100000000000001</v>
      </c>
      <c r="FI15" s="2">
        <v>0.79</v>
      </c>
      <c r="FJ15" s="2">
        <v>9.4</v>
      </c>
      <c r="FK15" s="22">
        <v>3.7</v>
      </c>
      <c r="FL15" s="22">
        <v>4.0999999999999996</v>
      </c>
      <c r="FM15" s="22">
        <v>0.42</v>
      </c>
      <c r="FN15" s="5">
        <v>2.1000000000000001E-2</v>
      </c>
      <c r="FO15" s="5">
        <v>3.5</v>
      </c>
      <c r="FP15" s="5">
        <v>2.8</v>
      </c>
      <c r="FQ15" s="5">
        <v>0.8</v>
      </c>
      <c r="FR15" s="5">
        <f t="shared" si="0"/>
        <v>3.4</v>
      </c>
      <c r="FS15" s="5">
        <v>1.6E-2</v>
      </c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>
        <v>2.5299999999999998</v>
      </c>
      <c r="GF15" s="2">
        <v>1.71</v>
      </c>
      <c r="GG15" s="2">
        <v>1.2</v>
      </c>
      <c r="GH15" s="2">
        <v>52.8</v>
      </c>
      <c r="GI15" s="2">
        <v>1.1200000000000001</v>
      </c>
      <c r="GJ15" s="2">
        <v>43.4</v>
      </c>
      <c r="GK15" s="2">
        <v>0.98</v>
      </c>
      <c r="GL15" s="2">
        <v>46</v>
      </c>
      <c r="GM15" s="2">
        <v>25.9</v>
      </c>
      <c r="GN15" s="2">
        <v>20.100000000000001</v>
      </c>
      <c r="GO15" s="2">
        <v>0.87</v>
      </c>
      <c r="GP15" s="2">
        <v>9.4</v>
      </c>
      <c r="GQ15" s="2">
        <v>2.8</v>
      </c>
      <c r="GR15" s="2">
        <v>3.2</v>
      </c>
      <c r="GS15" s="3">
        <v>0.42</v>
      </c>
      <c r="GT15" s="2">
        <v>2.3E-2</v>
      </c>
      <c r="GU15" s="2">
        <v>3.4</v>
      </c>
      <c r="GV15" s="2">
        <v>2.6</v>
      </c>
      <c r="GW15" s="2">
        <v>0.75</v>
      </c>
      <c r="GX15" s="5">
        <f t="shared" si="1"/>
        <v>2.5</v>
      </c>
      <c r="GY15" s="2">
        <v>0.02</v>
      </c>
    </row>
    <row r="16" spans="1:207" s="5" customFormat="1" ht="11.95" customHeight="1" x14ac:dyDescent="0.3">
      <c r="A16" s="10" t="s">
        <v>75</v>
      </c>
      <c r="B16" s="10" t="s">
        <v>431</v>
      </c>
      <c r="C16" s="12">
        <v>0.8</v>
      </c>
      <c r="D16" s="13" t="s">
        <v>418</v>
      </c>
      <c r="E16" s="14" t="s">
        <v>456</v>
      </c>
      <c r="F16" s="4">
        <v>18.7</v>
      </c>
      <c r="G16" s="4">
        <v>6.1</v>
      </c>
      <c r="H16" s="4">
        <v>6.4</v>
      </c>
      <c r="I16" s="4">
        <v>4.0999999999999996</v>
      </c>
      <c r="J16" s="4">
        <v>5.3</v>
      </c>
      <c r="K16" s="4">
        <v>18.899999999999999</v>
      </c>
      <c r="L16" s="4">
        <v>14.5</v>
      </c>
      <c r="M16" s="4">
        <v>26</v>
      </c>
      <c r="N16" s="4"/>
      <c r="O16" s="4"/>
      <c r="P16" s="4"/>
      <c r="Q16" s="15">
        <v>2.71</v>
      </c>
      <c r="R16" s="15">
        <v>2.06</v>
      </c>
      <c r="S16" s="15">
        <v>1.81</v>
      </c>
      <c r="T16" s="16">
        <v>33.200000000000003</v>
      </c>
      <c r="U16" s="15">
        <v>0.5</v>
      </c>
      <c r="V16" s="16">
        <v>13.8</v>
      </c>
      <c r="W16" s="15">
        <v>0.75</v>
      </c>
      <c r="X16" s="16">
        <v>26</v>
      </c>
      <c r="Y16" s="16">
        <v>16.7</v>
      </c>
      <c r="Z16" s="16">
        <v>9.3000000000000007</v>
      </c>
      <c r="AA16" s="15">
        <v>-0.31</v>
      </c>
      <c r="AB16" s="15"/>
      <c r="AC16" s="15"/>
      <c r="AD16" s="4"/>
      <c r="AE16" s="15"/>
      <c r="AF16" s="4"/>
      <c r="AG16" s="6"/>
      <c r="AH16" s="6"/>
      <c r="AI16" s="4"/>
      <c r="AJ16" s="4"/>
      <c r="AK16" s="4"/>
      <c r="AL16" s="7"/>
      <c r="AM16" s="23"/>
      <c r="AN16" s="23"/>
      <c r="AV16" s="24"/>
      <c r="AW16" s="24"/>
      <c r="AX16" s="24"/>
      <c r="AY16" s="24"/>
      <c r="FR16" s="5" t="str">
        <f t="shared" si="0"/>
        <v/>
      </c>
      <c r="GX16" s="5" t="str">
        <f t="shared" si="1"/>
        <v/>
      </c>
    </row>
    <row r="17" spans="1:207" s="5" customFormat="1" ht="11.95" customHeight="1" x14ac:dyDescent="0.3">
      <c r="A17" s="10" t="s">
        <v>76</v>
      </c>
      <c r="B17" s="10" t="s">
        <v>431</v>
      </c>
      <c r="C17" s="12">
        <v>1.4</v>
      </c>
      <c r="D17" s="13" t="s">
        <v>419</v>
      </c>
      <c r="E17" s="14" t="s">
        <v>456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5">
        <v>2.64</v>
      </c>
      <c r="R17" s="15">
        <v>1.79</v>
      </c>
      <c r="S17" s="15">
        <v>1.42</v>
      </c>
      <c r="T17" s="16">
        <v>46.2</v>
      </c>
      <c r="U17" s="15">
        <v>0.86</v>
      </c>
      <c r="V17" s="16">
        <v>26</v>
      </c>
      <c r="W17" s="15">
        <v>0.8</v>
      </c>
      <c r="X17" s="16">
        <v>34.1</v>
      </c>
      <c r="Y17" s="16">
        <v>18.7</v>
      </c>
      <c r="Z17" s="16">
        <v>15.4</v>
      </c>
      <c r="AA17" s="15">
        <v>0.47</v>
      </c>
      <c r="AB17" s="15"/>
      <c r="AC17" s="15"/>
      <c r="AD17" s="4"/>
      <c r="AE17" s="15"/>
      <c r="AF17" s="4">
        <v>7.3</v>
      </c>
      <c r="AG17" s="6"/>
      <c r="AH17" s="6"/>
      <c r="AI17" s="4"/>
      <c r="AJ17" s="4"/>
      <c r="AK17" s="4"/>
      <c r="AL17" s="7"/>
      <c r="AM17" s="23"/>
      <c r="AN17" s="23"/>
      <c r="AV17" s="24"/>
      <c r="AW17" s="24"/>
      <c r="AX17" s="24"/>
      <c r="AY17" s="24"/>
      <c r="FR17" s="5" t="str">
        <f t="shared" si="0"/>
        <v/>
      </c>
      <c r="GX17" s="5" t="str">
        <f t="shared" si="1"/>
        <v/>
      </c>
    </row>
    <row r="18" spans="1:207" s="5" customFormat="1" ht="11.95" customHeight="1" x14ac:dyDescent="0.3">
      <c r="A18" s="10" t="s">
        <v>103</v>
      </c>
      <c r="B18" s="10" t="s">
        <v>433</v>
      </c>
      <c r="C18" s="12">
        <v>0.4</v>
      </c>
      <c r="D18" s="13" t="s">
        <v>421</v>
      </c>
      <c r="E18" s="14" t="s">
        <v>456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5">
        <v>2.7</v>
      </c>
      <c r="R18" s="15">
        <v>1.75</v>
      </c>
      <c r="S18" s="15">
        <v>1.4</v>
      </c>
      <c r="T18" s="16">
        <v>48.1</v>
      </c>
      <c r="U18" s="15">
        <v>0.93</v>
      </c>
      <c r="V18" s="16">
        <v>24.9</v>
      </c>
      <c r="W18" s="15">
        <v>0.73</v>
      </c>
      <c r="X18" s="16">
        <v>55.3</v>
      </c>
      <c r="Y18" s="16">
        <v>31.7</v>
      </c>
      <c r="Z18" s="16">
        <v>23.6</v>
      </c>
      <c r="AA18" s="15">
        <v>-0.28999999999999998</v>
      </c>
      <c r="AB18" s="15"/>
      <c r="AC18" s="15"/>
      <c r="AD18" s="4"/>
      <c r="AE18" s="15"/>
      <c r="AF18" s="4">
        <v>6.8</v>
      </c>
      <c r="AG18" s="6"/>
      <c r="AH18" s="6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15">
        <v>2.7</v>
      </c>
      <c r="AY18" s="15">
        <v>1.87</v>
      </c>
      <c r="AZ18" s="15">
        <v>1.39</v>
      </c>
      <c r="BA18" s="16">
        <v>48.7</v>
      </c>
      <c r="BB18" s="15">
        <v>0.95</v>
      </c>
      <c r="BC18" s="16">
        <v>35.1</v>
      </c>
      <c r="BD18" s="15">
        <v>1</v>
      </c>
      <c r="BE18" s="16">
        <v>55.3</v>
      </c>
      <c r="BF18" s="16">
        <v>31.7</v>
      </c>
      <c r="BG18" s="16">
        <v>23.6</v>
      </c>
      <c r="BH18" s="15">
        <v>0.14000000000000001</v>
      </c>
      <c r="BI18" s="4">
        <v>6.8</v>
      </c>
      <c r="BJ18" s="4"/>
      <c r="BK18" s="4"/>
      <c r="BL18" s="8"/>
      <c r="BN18" s="20">
        <v>1.29E-2</v>
      </c>
      <c r="BO18" s="21">
        <v>1.99E-3</v>
      </c>
      <c r="BP18" s="5">
        <v>5.6634188881011567E-6</v>
      </c>
      <c r="BQ18" s="5">
        <v>100</v>
      </c>
      <c r="BR18" s="5">
        <v>0.7</v>
      </c>
      <c r="BS18" s="5">
        <v>7700</v>
      </c>
      <c r="BT18" s="5">
        <v>0.86899999999999999</v>
      </c>
      <c r="BU18" s="5">
        <v>12600</v>
      </c>
      <c r="BV18" s="5">
        <v>33</v>
      </c>
      <c r="BW18" s="5">
        <v>17</v>
      </c>
      <c r="BX18" s="2">
        <v>20</v>
      </c>
      <c r="BY18" s="2">
        <v>11</v>
      </c>
      <c r="BZ18" s="5">
        <v>42900</v>
      </c>
      <c r="CA18" s="5">
        <v>0.23</v>
      </c>
      <c r="CB18" s="5">
        <v>-0.9</v>
      </c>
      <c r="CC18" s="5">
        <v>2.75</v>
      </c>
      <c r="CD18" s="5">
        <v>13.999999999999998</v>
      </c>
      <c r="FR18" s="5" t="str">
        <f t="shared" si="0"/>
        <v/>
      </c>
      <c r="GX18" s="5" t="str">
        <f t="shared" si="1"/>
        <v/>
      </c>
    </row>
    <row r="19" spans="1:207" s="5" customFormat="1" ht="11.95" customHeight="1" x14ac:dyDescent="0.3">
      <c r="A19" s="10" t="s">
        <v>127</v>
      </c>
      <c r="B19" s="10" t="s">
        <v>435</v>
      </c>
      <c r="C19" s="12">
        <v>0.8</v>
      </c>
      <c r="D19" s="13" t="s">
        <v>421</v>
      </c>
      <c r="E19" s="14" t="s">
        <v>456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5">
        <v>2.74</v>
      </c>
      <c r="R19" s="15">
        <v>1.77</v>
      </c>
      <c r="S19" s="15">
        <v>1.43</v>
      </c>
      <c r="T19" s="16">
        <v>47.7</v>
      </c>
      <c r="U19" s="15">
        <v>0.91</v>
      </c>
      <c r="V19" s="16">
        <v>23.5</v>
      </c>
      <c r="W19" s="15">
        <v>0.71</v>
      </c>
      <c r="X19" s="16">
        <v>59.3</v>
      </c>
      <c r="Y19" s="16">
        <v>33.200000000000003</v>
      </c>
      <c r="Z19" s="16">
        <v>26.1</v>
      </c>
      <c r="AA19" s="15">
        <v>-0.37</v>
      </c>
      <c r="AB19" s="15"/>
      <c r="AC19" s="15"/>
      <c r="AD19" s="4"/>
      <c r="AE19" s="15"/>
      <c r="AF19" s="4">
        <v>6.7</v>
      </c>
      <c r="AG19" s="6"/>
      <c r="AH19" s="6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15">
        <v>2.74</v>
      </c>
      <c r="AY19" s="15">
        <v>1.88</v>
      </c>
      <c r="AZ19" s="15">
        <v>1.39</v>
      </c>
      <c r="BA19" s="16">
        <v>49.3</v>
      </c>
      <c r="BB19" s="15">
        <v>0.97</v>
      </c>
      <c r="BC19" s="16">
        <v>35.1</v>
      </c>
      <c r="BD19" s="15">
        <v>0.99</v>
      </c>
      <c r="BE19" s="16">
        <v>59.3</v>
      </c>
      <c r="BF19" s="16">
        <v>33.200000000000003</v>
      </c>
      <c r="BG19" s="16">
        <v>26.1</v>
      </c>
      <c r="BH19" s="15">
        <v>7.0000000000000007E-2</v>
      </c>
      <c r="BI19" s="4">
        <v>6.7</v>
      </c>
      <c r="BJ19" s="4"/>
      <c r="BK19" s="4"/>
      <c r="BL19" s="8"/>
      <c r="BN19" s="20">
        <v>0.01</v>
      </c>
      <c r="BO19" s="21">
        <v>1.6199999999999999E-3</v>
      </c>
      <c r="BP19" s="5">
        <v>3.1972659654209919E-6</v>
      </c>
      <c r="BQ19" s="5">
        <v>100</v>
      </c>
      <c r="BR19" s="5">
        <v>0.69</v>
      </c>
      <c r="BS19" s="5">
        <v>7900</v>
      </c>
      <c r="BT19" s="5">
        <v>0.88300000000000001</v>
      </c>
      <c r="BU19" s="5">
        <v>11800</v>
      </c>
      <c r="BV19" s="5">
        <v>29</v>
      </c>
      <c r="BW19" s="5">
        <v>15</v>
      </c>
      <c r="BX19" s="2">
        <v>22</v>
      </c>
      <c r="BY19" s="2">
        <v>9</v>
      </c>
      <c r="BZ19" s="5">
        <v>45200</v>
      </c>
      <c r="CA19" s="5">
        <v>0.23</v>
      </c>
      <c r="CB19" s="5">
        <v>0.7</v>
      </c>
      <c r="CC19" s="5">
        <v>1.8129999999999999</v>
      </c>
      <c r="CD19" s="5">
        <v>13.000000000000002</v>
      </c>
      <c r="FR19" s="5" t="str">
        <f t="shared" si="0"/>
        <v/>
      </c>
      <c r="GX19" s="5" t="str">
        <f t="shared" si="1"/>
        <v/>
      </c>
    </row>
    <row r="20" spans="1:207" s="5" customFormat="1" ht="11.95" customHeight="1" x14ac:dyDescent="0.3">
      <c r="A20" s="10" t="s">
        <v>244</v>
      </c>
      <c r="B20" s="10" t="s">
        <v>444</v>
      </c>
      <c r="C20" s="12">
        <v>0.8</v>
      </c>
      <c r="D20" s="13" t="s">
        <v>426</v>
      </c>
      <c r="E20" s="14" t="s">
        <v>456</v>
      </c>
      <c r="F20" s="4">
        <v>11.6</v>
      </c>
      <c r="G20" s="4">
        <v>6.6</v>
      </c>
      <c r="H20" s="4">
        <v>6.5</v>
      </c>
      <c r="I20" s="4">
        <v>6.6</v>
      </c>
      <c r="J20" s="4">
        <v>6.3</v>
      </c>
      <c r="K20" s="4">
        <v>25.5</v>
      </c>
      <c r="L20" s="4">
        <v>20.8</v>
      </c>
      <c r="M20" s="4">
        <v>16.100000000000001</v>
      </c>
      <c r="N20" s="4"/>
      <c r="O20" s="4"/>
      <c r="P20" s="4"/>
      <c r="Q20" s="15">
        <v>2.71</v>
      </c>
      <c r="R20" s="15"/>
      <c r="S20" s="15"/>
      <c r="T20" s="16"/>
      <c r="U20" s="15"/>
      <c r="V20" s="16">
        <v>4</v>
      </c>
      <c r="W20" s="15"/>
      <c r="X20" s="16"/>
      <c r="Y20" s="16"/>
      <c r="Z20" s="16"/>
      <c r="AA20" s="15"/>
      <c r="AB20" s="15">
        <v>4.12</v>
      </c>
      <c r="AC20" s="15">
        <v>1.05</v>
      </c>
      <c r="AD20" s="4">
        <v>1.48</v>
      </c>
      <c r="AE20" s="15">
        <v>1.73</v>
      </c>
      <c r="AF20" s="4"/>
      <c r="AG20" s="6">
        <v>35</v>
      </c>
      <c r="AH20" s="6">
        <v>31</v>
      </c>
      <c r="AI20" s="4"/>
      <c r="AJ20" s="4"/>
      <c r="AK20" s="4"/>
      <c r="AL20" s="4"/>
      <c r="AM20" s="23"/>
      <c r="AN20" s="23"/>
      <c r="FR20" s="5" t="str">
        <f t="shared" si="0"/>
        <v/>
      </c>
      <c r="GX20" s="5" t="str">
        <f t="shared" si="1"/>
        <v/>
      </c>
    </row>
    <row r="21" spans="1:207" s="5" customFormat="1" ht="11.95" customHeight="1" x14ac:dyDescent="0.3">
      <c r="A21" s="10" t="s">
        <v>259</v>
      </c>
      <c r="B21" s="10" t="s">
        <v>445</v>
      </c>
      <c r="C21" s="12">
        <v>0.8</v>
      </c>
      <c r="D21" s="13" t="s">
        <v>426</v>
      </c>
      <c r="E21" s="14" t="s">
        <v>456</v>
      </c>
      <c r="F21" s="4">
        <v>5.3</v>
      </c>
      <c r="G21" s="4">
        <v>3.5</v>
      </c>
      <c r="H21" s="4">
        <v>3.4</v>
      </c>
      <c r="I21" s="4">
        <v>2.2000000000000002</v>
      </c>
      <c r="J21" s="4">
        <v>4.3</v>
      </c>
      <c r="K21" s="4">
        <v>35.700000000000003</v>
      </c>
      <c r="L21" s="4">
        <v>33.6</v>
      </c>
      <c r="M21" s="4">
        <v>12</v>
      </c>
      <c r="N21" s="4"/>
      <c r="O21" s="4"/>
      <c r="P21" s="4"/>
      <c r="Q21" s="15">
        <v>2.69</v>
      </c>
      <c r="R21" s="15"/>
      <c r="S21" s="15"/>
      <c r="T21" s="16"/>
      <c r="U21" s="15"/>
      <c r="V21" s="16">
        <v>15.6</v>
      </c>
      <c r="W21" s="15"/>
      <c r="X21" s="16"/>
      <c r="Y21" s="16"/>
      <c r="Z21" s="16"/>
      <c r="AA21" s="15"/>
      <c r="AB21" s="15">
        <v>6.51</v>
      </c>
      <c r="AC21" s="15">
        <v>1.91</v>
      </c>
      <c r="AD21" s="4">
        <v>1.44</v>
      </c>
      <c r="AE21" s="15">
        <v>1.67</v>
      </c>
      <c r="AF21" s="4"/>
      <c r="AG21" s="6">
        <v>37</v>
      </c>
      <c r="AH21" s="6">
        <v>32</v>
      </c>
      <c r="AI21" s="4"/>
      <c r="AJ21" s="4"/>
      <c r="AK21" s="4"/>
      <c r="AL21" s="4"/>
      <c r="AM21" s="23"/>
      <c r="AN21" s="23"/>
      <c r="FR21" s="5" t="str">
        <f t="shared" si="0"/>
        <v/>
      </c>
      <c r="GX21" s="5" t="str">
        <f t="shared" si="1"/>
        <v/>
      </c>
    </row>
    <row r="22" spans="1:207" s="5" customFormat="1" ht="11.95" customHeight="1" x14ac:dyDescent="0.3">
      <c r="A22" s="10" t="s">
        <v>272</v>
      </c>
      <c r="B22" s="10" t="s">
        <v>446</v>
      </c>
      <c r="C22" s="12">
        <v>0.8</v>
      </c>
      <c r="D22" s="13" t="s">
        <v>426</v>
      </c>
      <c r="E22" s="14" t="s">
        <v>456</v>
      </c>
      <c r="F22" s="4">
        <v>2.8</v>
      </c>
      <c r="G22" s="4">
        <v>7.7</v>
      </c>
      <c r="H22" s="4">
        <v>9</v>
      </c>
      <c r="I22" s="4">
        <v>7.2</v>
      </c>
      <c r="J22" s="4">
        <v>7.2</v>
      </c>
      <c r="K22" s="4">
        <v>23.9</v>
      </c>
      <c r="L22" s="4">
        <v>24.5</v>
      </c>
      <c r="M22" s="4">
        <v>17.7</v>
      </c>
      <c r="N22" s="4"/>
      <c r="O22" s="4"/>
      <c r="P22" s="4"/>
      <c r="Q22" s="15">
        <v>2.72</v>
      </c>
      <c r="R22" s="15"/>
      <c r="S22" s="15"/>
      <c r="T22" s="16"/>
      <c r="U22" s="15"/>
      <c r="V22" s="16">
        <v>13.5</v>
      </c>
      <c r="W22" s="15"/>
      <c r="X22" s="16"/>
      <c r="Y22" s="16"/>
      <c r="Z22" s="16"/>
      <c r="AA22" s="15"/>
      <c r="AB22" s="15">
        <v>2.94</v>
      </c>
      <c r="AC22" s="15">
        <v>0.85</v>
      </c>
      <c r="AD22" s="4">
        <v>1.51</v>
      </c>
      <c r="AE22" s="15">
        <v>1.72</v>
      </c>
      <c r="AF22" s="4"/>
      <c r="AG22" s="6">
        <v>35</v>
      </c>
      <c r="AH22" s="6">
        <v>30</v>
      </c>
      <c r="AI22" s="4"/>
      <c r="AJ22" s="4"/>
      <c r="AK22" s="4"/>
      <c r="AL22" s="4"/>
      <c r="AM22" s="23"/>
      <c r="AN22" s="23"/>
      <c r="FR22" s="5" t="str">
        <f t="shared" si="0"/>
        <v/>
      </c>
      <c r="GX22" s="5" t="str">
        <f t="shared" si="1"/>
        <v/>
      </c>
    </row>
    <row r="23" spans="1:207" s="5" customFormat="1" ht="11.95" customHeight="1" x14ac:dyDescent="0.3">
      <c r="A23" s="10" t="s">
        <v>319</v>
      </c>
      <c r="B23" s="10" t="s">
        <v>450</v>
      </c>
      <c r="C23" s="12">
        <v>0.8</v>
      </c>
      <c r="D23" s="13" t="s">
        <v>421</v>
      </c>
      <c r="E23" s="14" t="s">
        <v>456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5">
        <v>2.61</v>
      </c>
      <c r="R23" s="15">
        <v>1.82</v>
      </c>
      <c r="S23" s="15">
        <v>1.43</v>
      </c>
      <c r="T23" s="16">
        <v>45.3</v>
      </c>
      <c r="U23" s="15">
        <v>0.83</v>
      </c>
      <c r="V23" s="16">
        <v>27.4</v>
      </c>
      <c r="W23" s="15">
        <v>0.86</v>
      </c>
      <c r="X23" s="16">
        <v>50.6</v>
      </c>
      <c r="Y23" s="16">
        <v>29.1</v>
      </c>
      <c r="Z23" s="16">
        <v>21.5</v>
      </c>
      <c r="AA23" s="15">
        <v>-0.08</v>
      </c>
      <c r="AB23" s="15"/>
      <c r="AC23" s="15"/>
      <c r="AD23" s="4"/>
      <c r="AE23" s="15"/>
      <c r="AF23" s="4">
        <v>9.9</v>
      </c>
      <c r="AG23" s="6"/>
      <c r="AH23" s="6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15">
        <v>2.61</v>
      </c>
      <c r="AY23" s="15">
        <v>1.85</v>
      </c>
      <c r="AZ23" s="15">
        <v>1.38</v>
      </c>
      <c r="BA23" s="16">
        <v>47</v>
      </c>
      <c r="BB23" s="15">
        <v>0.89</v>
      </c>
      <c r="BC23" s="16">
        <v>33.700000000000003</v>
      </c>
      <c r="BD23" s="15">
        <v>0.99</v>
      </c>
      <c r="BE23" s="16">
        <v>50.6</v>
      </c>
      <c r="BF23" s="16">
        <v>29.1</v>
      </c>
      <c r="BG23" s="16">
        <v>21.5</v>
      </c>
      <c r="BH23" s="15">
        <v>0.21</v>
      </c>
      <c r="BI23" s="4">
        <v>9.9</v>
      </c>
      <c r="BJ23" s="4"/>
      <c r="BK23" s="4"/>
      <c r="BL23" s="8"/>
      <c r="BN23" s="20">
        <v>1.5599999999999999E-2</v>
      </c>
      <c r="BO23" s="21">
        <v>2.0799999999999998E-3</v>
      </c>
      <c r="BP23" s="5">
        <v>8.4177960619765402E-6</v>
      </c>
      <c r="BQ23" s="5">
        <v>100</v>
      </c>
      <c r="BR23" s="5">
        <v>0.72</v>
      </c>
      <c r="BS23" s="5">
        <v>7300</v>
      </c>
      <c r="BT23" s="5">
        <v>0.81699999999999995</v>
      </c>
      <c r="BU23" s="5">
        <v>13000</v>
      </c>
      <c r="BV23" s="5">
        <v>32</v>
      </c>
      <c r="BW23" s="5">
        <v>16</v>
      </c>
      <c r="BX23" s="2">
        <v>18</v>
      </c>
      <c r="BY23" s="2">
        <v>9</v>
      </c>
      <c r="BZ23" s="5">
        <v>55000</v>
      </c>
      <c r="CA23" s="5">
        <v>0.19</v>
      </c>
      <c r="CB23" s="5">
        <v>-1.4</v>
      </c>
      <c r="CC23" s="5">
        <v>2.1880000000000002</v>
      </c>
      <c r="CD23" s="5">
        <v>19.000000000000004</v>
      </c>
      <c r="FR23" s="5" t="str">
        <f t="shared" si="0"/>
        <v/>
      </c>
      <c r="GX23" s="5" t="str">
        <f t="shared" si="1"/>
        <v/>
      </c>
    </row>
    <row r="24" spans="1:207" s="5" customFormat="1" ht="11.95" customHeight="1" x14ac:dyDescent="0.3">
      <c r="A24" s="10" t="s">
        <v>336</v>
      </c>
      <c r="B24" s="10" t="s">
        <v>451</v>
      </c>
      <c r="C24" s="12">
        <v>0.8</v>
      </c>
      <c r="D24" s="13" t="s">
        <v>421</v>
      </c>
      <c r="E24" s="14" t="s">
        <v>456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5">
        <v>2.68</v>
      </c>
      <c r="R24" s="15">
        <v>1.84</v>
      </c>
      <c r="S24" s="15">
        <v>1.43</v>
      </c>
      <c r="T24" s="16">
        <v>46.6</v>
      </c>
      <c r="U24" s="15">
        <v>0.87</v>
      </c>
      <c r="V24" s="16">
        <v>28.5</v>
      </c>
      <c r="W24" s="15">
        <v>0.88</v>
      </c>
      <c r="X24" s="16">
        <v>50.9</v>
      </c>
      <c r="Y24" s="16">
        <v>30.5</v>
      </c>
      <c r="Z24" s="16">
        <v>20.399999999999999</v>
      </c>
      <c r="AA24" s="15">
        <v>-0.1</v>
      </c>
      <c r="AB24" s="15"/>
      <c r="AC24" s="15"/>
      <c r="AD24" s="4"/>
      <c r="AE24" s="15"/>
      <c r="AF24" s="4">
        <v>8.6</v>
      </c>
      <c r="AG24" s="6"/>
      <c r="AH24" s="6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15">
        <v>2.68</v>
      </c>
      <c r="AY24" s="15">
        <v>1.88</v>
      </c>
      <c r="AZ24" s="15">
        <v>1.42</v>
      </c>
      <c r="BA24" s="16">
        <v>47.1</v>
      </c>
      <c r="BB24" s="15">
        <v>0.89</v>
      </c>
      <c r="BC24" s="16">
        <v>32.5</v>
      </c>
      <c r="BD24" s="15">
        <v>0.98</v>
      </c>
      <c r="BE24" s="16">
        <v>50.9</v>
      </c>
      <c r="BF24" s="16">
        <v>30.5</v>
      </c>
      <c r="BG24" s="16">
        <v>20.399999999999999</v>
      </c>
      <c r="BH24" s="15">
        <v>0.1</v>
      </c>
      <c r="BI24" s="4">
        <v>8.6</v>
      </c>
      <c r="BJ24" s="4"/>
      <c r="BK24" s="4"/>
      <c r="BL24" s="8"/>
      <c r="BN24" s="20">
        <v>1.26E-2</v>
      </c>
      <c r="BO24" s="21">
        <v>1.8699999999999999E-3</v>
      </c>
      <c r="BP24" s="5">
        <v>5.4993258139020481E-6</v>
      </c>
      <c r="BQ24" s="5">
        <v>100</v>
      </c>
      <c r="BR24" s="5">
        <v>0.71</v>
      </c>
      <c r="BS24" s="5">
        <v>6400</v>
      </c>
      <c r="BT24" s="5">
        <v>0.85499999999999998</v>
      </c>
      <c r="BU24" s="5">
        <v>12700</v>
      </c>
      <c r="BV24" s="5">
        <v>31</v>
      </c>
      <c r="BW24" s="5">
        <v>19</v>
      </c>
      <c r="BX24" s="2">
        <v>19</v>
      </c>
      <c r="BY24" s="2">
        <v>12</v>
      </c>
      <c r="BZ24" s="5">
        <v>55900</v>
      </c>
      <c r="CA24" s="5">
        <v>0.18</v>
      </c>
      <c r="CB24" s="5">
        <v>-1.1000000000000001</v>
      </c>
      <c r="CC24" s="5">
        <v>1.875</v>
      </c>
      <c r="CD24" s="5">
        <v>13.999999999999998</v>
      </c>
      <c r="FR24" s="5" t="str">
        <f t="shared" si="0"/>
        <v/>
      </c>
      <c r="GX24" s="5" t="str">
        <f t="shared" si="1"/>
        <v/>
      </c>
    </row>
    <row r="25" spans="1:207" s="5" customFormat="1" ht="11.95" customHeight="1" x14ac:dyDescent="0.3">
      <c r="A25" s="10" t="s">
        <v>185</v>
      </c>
      <c r="B25" s="11">
        <v>8</v>
      </c>
      <c r="C25" s="12">
        <v>7.8</v>
      </c>
      <c r="D25" s="13" t="s">
        <v>423</v>
      </c>
      <c r="E25" s="14" t="s">
        <v>468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5">
        <v>2.69</v>
      </c>
      <c r="R25" s="15">
        <v>2.06</v>
      </c>
      <c r="S25" s="15">
        <v>1.71</v>
      </c>
      <c r="T25" s="16">
        <v>36.5</v>
      </c>
      <c r="U25" s="15">
        <v>0.56999999999999995</v>
      </c>
      <c r="V25" s="16">
        <v>20.6</v>
      </c>
      <c r="W25" s="15">
        <v>0.96</v>
      </c>
      <c r="X25" s="16">
        <v>24.8</v>
      </c>
      <c r="Y25" s="16">
        <v>18.5</v>
      </c>
      <c r="Z25" s="16">
        <v>6.3</v>
      </c>
      <c r="AA25" s="15">
        <v>0.33</v>
      </c>
      <c r="AB25" s="15"/>
      <c r="AC25" s="15"/>
      <c r="AD25" s="4"/>
      <c r="AE25" s="15"/>
      <c r="AF25" s="4"/>
      <c r="AG25" s="6"/>
      <c r="AH25" s="6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15">
        <v>2.69</v>
      </c>
      <c r="AY25" s="15">
        <v>2.0299999999999998</v>
      </c>
      <c r="AZ25" s="15">
        <v>1.65</v>
      </c>
      <c r="BA25" s="16">
        <v>38.799999999999997</v>
      </c>
      <c r="BB25" s="15">
        <v>0.63</v>
      </c>
      <c r="BC25" s="16">
        <v>23.3</v>
      </c>
      <c r="BD25" s="15">
        <v>0.99</v>
      </c>
      <c r="BE25" s="16">
        <v>24.8</v>
      </c>
      <c r="BF25" s="16">
        <v>18.5</v>
      </c>
      <c r="BG25" s="16">
        <v>6.3</v>
      </c>
      <c r="BH25" s="15">
        <v>0.77</v>
      </c>
      <c r="BI25" s="4"/>
      <c r="BJ25" s="4">
        <v>5.4</v>
      </c>
      <c r="BK25" s="2">
        <v>5.4</v>
      </c>
      <c r="BL25" s="3">
        <v>0.31</v>
      </c>
      <c r="BM25" s="2">
        <v>1.9E-2</v>
      </c>
      <c r="BN25" s="17"/>
      <c r="CE25" s="2">
        <v>6.6</v>
      </c>
      <c r="CF25" s="2">
        <v>4.7</v>
      </c>
      <c r="CG25" s="2">
        <v>0.71</v>
      </c>
      <c r="CH25" s="2">
        <v>7.0000000000000001E-3</v>
      </c>
      <c r="CI25" s="2">
        <v>16</v>
      </c>
      <c r="CJ25" s="2">
        <v>7.0000000000000001E-3</v>
      </c>
      <c r="CK25" s="2">
        <v>16</v>
      </c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>
        <v>2.69</v>
      </c>
      <c r="CX25" s="2">
        <v>2.0099999999999998</v>
      </c>
      <c r="CY25" s="2">
        <v>1.62</v>
      </c>
      <c r="CZ25" s="2">
        <v>39.9</v>
      </c>
      <c r="DA25" s="2">
        <v>0.66</v>
      </c>
      <c r="DB25" s="2">
        <v>24.3</v>
      </c>
      <c r="DC25" s="2">
        <v>0.99</v>
      </c>
      <c r="DD25" s="2">
        <v>24.8</v>
      </c>
      <c r="DE25" s="2">
        <v>18.5</v>
      </c>
      <c r="DF25" s="2">
        <v>6.3</v>
      </c>
      <c r="DG25" s="2">
        <v>0.92</v>
      </c>
      <c r="DH25" s="2"/>
      <c r="DI25" s="3">
        <v>3.9</v>
      </c>
      <c r="DJ25" s="2">
        <v>4.2</v>
      </c>
      <c r="DK25" s="3">
        <v>0.3</v>
      </c>
      <c r="DL25" s="2">
        <v>1.6E-2</v>
      </c>
      <c r="DX25" s="5">
        <v>2.69</v>
      </c>
      <c r="DY25" s="5">
        <v>2</v>
      </c>
      <c r="DZ25" s="5">
        <v>1.6</v>
      </c>
      <c r="EA25" s="5">
        <v>40.5</v>
      </c>
      <c r="EB25" s="5">
        <v>0.68</v>
      </c>
      <c r="EC25" s="5">
        <v>24.9</v>
      </c>
      <c r="ED25" s="5">
        <v>0.99</v>
      </c>
      <c r="EE25" s="5">
        <v>24.8</v>
      </c>
      <c r="EF25" s="5">
        <v>18.5</v>
      </c>
      <c r="EG25" s="5">
        <v>6.3</v>
      </c>
      <c r="EH25" s="5">
        <v>1.02</v>
      </c>
      <c r="EJ25" s="22">
        <v>2.6</v>
      </c>
      <c r="EK25" s="22">
        <v>2.8</v>
      </c>
      <c r="EL25" s="22">
        <v>0.34</v>
      </c>
      <c r="EM25" s="5">
        <v>8.0000000000000002E-3</v>
      </c>
      <c r="EY25" s="2">
        <v>2.69</v>
      </c>
      <c r="EZ25" s="2">
        <v>1.99</v>
      </c>
      <c r="FA25" s="2">
        <v>1.58</v>
      </c>
      <c r="FB25" s="2">
        <v>41.1</v>
      </c>
      <c r="FC25" s="2">
        <v>0.7</v>
      </c>
      <c r="FD25" s="2">
        <v>25.7</v>
      </c>
      <c r="FE25" s="2">
        <v>0.99</v>
      </c>
      <c r="FF25" s="2">
        <v>24.8</v>
      </c>
      <c r="FG25" s="2">
        <v>18.5</v>
      </c>
      <c r="FH25" s="2">
        <v>6.3</v>
      </c>
      <c r="FI25" s="2">
        <v>1.1399999999999999</v>
      </c>
      <c r="FK25" s="22">
        <v>2.7</v>
      </c>
      <c r="FL25" s="22">
        <v>2.8</v>
      </c>
      <c r="FM25" s="22">
        <v>0.33</v>
      </c>
      <c r="FN25" s="5">
        <v>0.01</v>
      </c>
      <c r="FO25" s="5">
        <v>3.8</v>
      </c>
      <c r="FP25" s="5">
        <v>2.6</v>
      </c>
      <c r="FQ25" s="5">
        <v>0.68</v>
      </c>
      <c r="FR25" s="5">
        <f>IF(FL25&gt;0,ROUND(FL25*0.65,1),"")</f>
        <v>1.8</v>
      </c>
      <c r="FS25" s="5">
        <v>6.0000000000000001E-3</v>
      </c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>
        <v>2.69</v>
      </c>
      <c r="GF25" s="2">
        <v>2</v>
      </c>
      <c r="GG25" s="2">
        <v>1.59</v>
      </c>
      <c r="GH25" s="2">
        <v>40.799999999999997</v>
      </c>
      <c r="GI25" s="2">
        <v>0.69</v>
      </c>
      <c r="GJ25" s="2">
        <v>25.4</v>
      </c>
      <c r="GK25" s="2">
        <v>0.99</v>
      </c>
      <c r="GL25" s="2">
        <v>24.8</v>
      </c>
      <c r="GM25" s="2">
        <v>18.5</v>
      </c>
      <c r="GN25" s="2">
        <v>6.3</v>
      </c>
      <c r="GO25" s="2">
        <v>1.1000000000000001</v>
      </c>
      <c r="GP25" s="2"/>
      <c r="GQ25" s="2">
        <v>2.4</v>
      </c>
      <c r="GR25" s="2">
        <v>2</v>
      </c>
      <c r="GS25" s="3">
        <v>0.34</v>
      </c>
      <c r="GT25" s="2">
        <v>8.0000000000000002E-3</v>
      </c>
      <c r="GU25" s="2">
        <v>2</v>
      </c>
      <c r="GV25" s="2">
        <v>1.2</v>
      </c>
      <c r="GW25" s="2">
        <v>0.61</v>
      </c>
      <c r="GX25" s="5">
        <f>IF(GR25&gt;0,ROUND(GR25*0.61,1),"")</f>
        <v>1.2</v>
      </c>
      <c r="GY25" s="2">
        <v>6.0000000000000001E-3</v>
      </c>
    </row>
    <row r="26" spans="1:207" s="5" customFormat="1" ht="11.95" customHeight="1" x14ac:dyDescent="0.3">
      <c r="A26" s="10" t="s">
        <v>187</v>
      </c>
      <c r="B26" s="11">
        <v>8</v>
      </c>
      <c r="C26" s="12">
        <v>8.8000000000000007</v>
      </c>
      <c r="D26" s="13" t="s">
        <v>423</v>
      </c>
      <c r="E26" s="14" t="s">
        <v>468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5">
        <v>2.7</v>
      </c>
      <c r="R26" s="15">
        <v>2.0299999999999998</v>
      </c>
      <c r="S26" s="15">
        <v>1.65</v>
      </c>
      <c r="T26" s="16">
        <v>39</v>
      </c>
      <c r="U26" s="15">
        <v>0.64</v>
      </c>
      <c r="V26" s="16">
        <v>23.3</v>
      </c>
      <c r="W26" s="15">
        <v>0.98</v>
      </c>
      <c r="X26" s="16">
        <v>26.8</v>
      </c>
      <c r="Y26" s="16">
        <v>20.2</v>
      </c>
      <c r="Z26" s="16">
        <v>6.6</v>
      </c>
      <c r="AA26" s="15">
        <v>0.47</v>
      </c>
      <c r="AB26" s="15"/>
      <c r="AC26" s="15"/>
      <c r="AD26" s="4"/>
      <c r="AE26" s="15"/>
      <c r="AF26" s="4"/>
      <c r="AG26" s="6"/>
      <c r="AH26" s="6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15">
        <v>2.7</v>
      </c>
      <c r="AY26" s="15">
        <v>2.0099999999999998</v>
      </c>
      <c r="AZ26" s="15">
        <v>1.6</v>
      </c>
      <c r="BA26" s="16">
        <v>40.700000000000003</v>
      </c>
      <c r="BB26" s="15">
        <v>0.69</v>
      </c>
      <c r="BC26" s="16">
        <v>25.4</v>
      </c>
      <c r="BD26" s="15">
        <v>1</v>
      </c>
      <c r="BE26" s="16">
        <v>26.8</v>
      </c>
      <c r="BF26" s="16">
        <v>20.2</v>
      </c>
      <c r="BG26" s="16">
        <v>6.6</v>
      </c>
      <c r="BH26" s="15">
        <v>0.79</v>
      </c>
      <c r="BI26" s="4"/>
      <c r="BJ26" s="4">
        <v>6.2</v>
      </c>
      <c r="BK26" s="2">
        <v>6.2</v>
      </c>
      <c r="BL26" s="3">
        <v>0.33</v>
      </c>
      <c r="BM26" s="2">
        <v>0.02</v>
      </c>
      <c r="BN26" s="17"/>
      <c r="CE26" s="2">
        <v>6.9</v>
      </c>
      <c r="CF26" s="2">
        <v>4.4000000000000004</v>
      </c>
      <c r="CG26" s="2">
        <v>0.64</v>
      </c>
      <c r="CH26" s="2">
        <v>8.0000000000000002E-3</v>
      </c>
      <c r="CI26" s="2">
        <v>15</v>
      </c>
      <c r="CJ26" s="2">
        <v>8.0000000000000002E-3</v>
      </c>
      <c r="CK26" s="2">
        <v>15</v>
      </c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>
        <v>2.7</v>
      </c>
      <c r="CX26" s="2">
        <v>1.97</v>
      </c>
      <c r="CY26" s="2">
        <v>1.56</v>
      </c>
      <c r="CZ26" s="2">
        <v>42.4</v>
      </c>
      <c r="DA26" s="2">
        <v>0.74</v>
      </c>
      <c r="DB26" s="2">
        <v>26.6</v>
      </c>
      <c r="DC26" s="2">
        <v>0.98</v>
      </c>
      <c r="DD26" s="2">
        <v>26.8</v>
      </c>
      <c r="DE26" s="2">
        <v>20.2</v>
      </c>
      <c r="DF26" s="2">
        <v>6.6</v>
      </c>
      <c r="DG26" s="2">
        <v>0.97</v>
      </c>
      <c r="DH26" s="2"/>
      <c r="DI26" s="3">
        <v>3.6</v>
      </c>
      <c r="DJ26" s="2">
        <v>3.9</v>
      </c>
      <c r="DK26" s="3">
        <v>0.35</v>
      </c>
      <c r="DL26" s="2">
        <v>1.6E-2</v>
      </c>
      <c r="DX26" s="5">
        <v>2.7</v>
      </c>
      <c r="DY26" s="5">
        <v>1.96</v>
      </c>
      <c r="DZ26" s="5">
        <v>1.54</v>
      </c>
      <c r="EA26" s="5">
        <v>42.9</v>
      </c>
      <c r="EB26" s="5">
        <v>0.75</v>
      </c>
      <c r="EC26" s="5">
        <v>27.1</v>
      </c>
      <c r="ED26" s="5">
        <v>0.97</v>
      </c>
      <c r="EE26" s="5">
        <v>26.8</v>
      </c>
      <c r="EF26" s="5">
        <v>20.2</v>
      </c>
      <c r="EG26" s="5">
        <v>6.6</v>
      </c>
      <c r="EH26" s="5">
        <v>1.05</v>
      </c>
      <c r="EJ26" s="22">
        <v>3.1</v>
      </c>
      <c r="EK26" s="22">
        <v>3.2</v>
      </c>
      <c r="EL26" s="22">
        <v>0.36</v>
      </c>
      <c r="EM26" s="5">
        <v>1.0999999999999999E-2</v>
      </c>
      <c r="EY26" s="2">
        <v>2.7</v>
      </c>
      <c r="EZ26" s="2">
        <v>1.94</v>
      </c>
      <c r="FA26" s="2">
        <v>1.52</v>
      </c>
      <c r="FB26" s="2">
        <v>43.8</v>
      </c>
      <c r="FC26" s="2">
        <v>0.78</v>
      </c>
      <c r="FD26" s="2">
        <v>27.8</v>
      </c>
      <c r="FE26" s="2">
        <v>0.96</v>
      </c>
      <c r="FF26" s="2">
        <v>26.8</v>
      </c>
      <c r="FG26" s="2">
        <v>20.2</v>
      </c>
      <c r="FH26" s="2">
        <v>6.6</v>
      </c>
      <c r="FI26" s="2">
        <v>1.1499999999999999</v>
      </c>
      <c r="FK26" s="22">
        <v>3</v>
      </c>
      <c r="FL26" s="22">
        <v>3.5</v>
      </c>
      <c r="FM26" s="22">
        <v>0.34</v>
      </c>
      <c r="FN26" s="5">
        <v>0.01</v>
      </c>
      <c r="FO26" s="5">
        <v>3.2</v>
      </c>
      <c r="FP26" s="5">
        <v>2.4</v>
      </c>
      <c r="FQ26" s="5">
        <v>0.75</v>
      </c>
      <c r="FR26" s="5">
        <f t="shared" ref="FR26:FR37" si="2">IF(FL26&gt;0,ROUND(FL26*0.65,1),"")</f>
        <v>2.2999999999999998</v>
      </c>
      <c r="FS26" s="5">
        <v>8.0000000000000002E-3</v>
      </c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>
        <v>2.7</v>
      </c>
      <c r="GF26" s="2">
        <v>1.97</v>
      </c>
      <c r="GG26" s="2">
        <v>1.54</v>
      </c>
      <c r="GH26" s="2">
        <v>42.8</v>
      </c>
      <c r="GI26" s="2">
        <v>0.75</v>
      </c>
      <c r="GJ26" s="2">
        <v>27.5</v>
      </c>
      <c r="GK26" s="2">
        <v>0.99</v>
      </c>
      <c r="GL26" s="2">
        <v>26.8</v>
      </c>
      <c r="GM26" s="2">
        <v>20.2</v>
      </c>
      <c r="GN26" s="2">
        <v>6.6</v>
      </c>
      <c r="GO26" s="2">
        <v>1.1100000000000001</v>
      </c>
      <c r="GP26" s="2"/>
      <c r="GQ26" s="2">
        <v>2.9</v>
      </c>
      <c r="GR26" s="2">
        <v>2.2000000000000002</v>
      </c>
      <c r="GS26" s="3">
        <v>0.36</v>
      </c>
      <c r="GT26" s="2">
        <v>7.0000000000000001E-3</v>
      </c>
      <c r="GU26" s="2">
        <v>1.8</v>
      </c>
      <c r="GV26" s="2">
        <v>1.2</v>
      </c>
      <c r="GW26" s="2">
        <v>0.69</v>
      </c>
      <c r="GX26" s="5">
        <f t="shared" ref="GX26:GX37" si="3">IF(GR26&gt;0,ROUND(GR26*0.61,1),"")</f>
        <v>1.3</v>
      </c>
      <c r="GY26" s="2">
        <v>5.0000000000000001E-3</v>
      </c>
    </row>
    <row r="27" spans="1:207" s="5" customFormat="1" ht="11.95" customHeight="1" x14ac:dyDescent="0.3">
      <c r="A27" s="10" t="s">
        <v>322</v>
      </c>
      <c r="B27" s="11">
        <v>18</v>
      </c>
      <c r="C27" s="12">
        <v>3.8</v>
      </c>
      <c r="D27" s="13" t="s">
        <v>423</v>
      </c>
      <c r="E27" s="14" t="s">
        <v>468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5">
        <v>2.68</v>
      </c>
      <c r="R27" s="15">
        <v>1.93</v>
      </c>
      <c r="S27" s="15">
        <v>1.5</v>
      </c>
      <c r="T27" s="16">
        <v>44.1</v>
      </c>
      <c r="U27" s="15">
        <v>0.79</v>
      </c>
      <c r="V27" s="16">
        <v>28.9</v>
      </c>
      <c r="W27" s="15">
        <v>0.98</v>
      </c>
      <c r="X27" s="16">
        <v>30</v>
      </c>
      <c r="Y27" s="16">
        <v>24.1</v>
      </c>
      <c r="Z27" s="16">
        <v>5.9</v>
      </c>
      <c r="AA27" s="15">
        <v>0.82</v>
      </c>
      <c r="AB27" s="15"/>
      <c r="AC27" s="15"/>
      <c r="AD27" s="4"/>
      <c r="AE27" s="15"/>
      <c r="AF27" s="4"/>
      <c r="AG27" s="6"/>
      <c r="AH27" s="6"/>
      <c r="AI27" s="2">
        <v>4.3</v>
      </c>
      <c r="AJ27" s="4">
        <v>4.7</v>
      </c>
      <c r="AK27" s="3">
        <v>0.37</v>
      </c>
      <c r="AL27" s="2">
        <v>2.1999999999999999E-2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15">
        <v>2.68</v>
      </c>
      <c r="AY27" s="15">
        <v>1.94</v>
      </c>
      <c r="AZ27" s="15">
        <v>1.49</v>
      </c>
      <c r="BA27" s="16">
        <v>44.3</v>
      </c>
      <c r="BB27" s="15">
        <v>0.8</v>
      </c>
      <c r="BC27" s="16">
        <v>29.7</v>
      </c>
      <c r="BD27" s="15">
        <v>1</v>
      </c>
      <c r="BE27" s="16">
        <v>30</v>
      </c>
      <c r="BF27" s="16">
        <v>24.1</v>
      </c>
      <c r="BG27" s="16">
        <v>5.9</v>
      </c>
      <c r="BH27" s="15">
        <v>0.95</v>
      </c>
      <c r="BI27" s="4"/>
      <c r="BJ27" s="4">
        <v>4.5999999999999996</v>
      </c>
      <c r="BK27" s="2">
        <v>4.5999999999999996</v>
      </c>
      <c r="BL27" s="3">
        <v>0.32</v>
      </c>
      <c r="BM27" s="2">
        <v>1.6E-2</v>
      </c>
      <c r="BN27" s="17"/>
      <c r="CE27" s="2">
        <v>5.7</v>
      </c>
      <c r="CF27" s="2">
        <v>3.3</v>
      </c>
      <c r="CG27" s="2">
        <v>0.56999999999999995</v>
      </c>
      <c r="CH27" s="2">
        <v>6.0000000000000001E-3</v>
      </c>
      <c r="CI27" s="2">
        <v>12</v>
      </c>
      <c r="CJ27" s="2">
        <v>6.0000000000000001E-3</v>
      </c>
      <c r="CK27" s="2">
        <v>12</v>
      </c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>
        <v>2.68</v>
      </c>
      <c r="CX27" s="2">
        <v>1.89</v>
      </c>
      <c r="CY27" s="2">
        <v>1.44</v>
      </c>
      <c r="CZ27" s="2">
        <v>46.3</v>
      </c>
      <c r="DA27" s="2">
        <v>0.86</v>
      </c>
      <c r="DB27" s="2">
        <v>31.3</v>
      </c>
      <c r="DC27" s="2">
        <v>0.97</v>
      </c>
      <c r="DD27" s="2">
        <v>30</v>
      </c>
      <c r="DE27" s="2">
        <v>24.1</v>
      </c>
      <c r="DF27" s="2">
        <v>5.9</v>
      </c>
      <c r="DG27" s="2">
        <v>1.22</v>
      </c>
      <c r="DH27" s="2"/>
      <c r="DI27" s="3">
        <v>2.5</v>
      </c>
      <c r="DJ27" s="2">
        <v>2.7</v>
      </c>
      <c r="DK27" s="3">
        <v>0.33</v>
      </c>
      <c r="DL27" s="2">
        <v>1.0999999999999999E-2</v>
      </c>
      <c r="DM27" s="2"/>
      <c r="DN27" s="2"/>
      <c r="DO27" s="2"/>
      <c r="DP27" s="19"/>
      <c r="DX27" s="5">
        <v>2.68</v>
      </c>
      <c r="DY27" s="5">
        <v>1.89</v>
      </c>
      <c r="DZ27" s="5">
        <v>1.43</v>
      </c>
      <c r="EA27" s="5">
        <v>46.7</v>
      </c>
      <c r="EB27" s="5">
        <v>0.87</v>
      </c>
      <c r="EC27" s="5">
        <v>32.200000000000003</v>
      </c>
      <c r="ED27" s="5">
        <v>0.99</v>
      </c>
      <c r="EE27" s="5">
        <v>30</v>
      </c>
      <c r="EF27" s="5">
        <v>24.1</v>
      </c>
      <c r="EG27" s="5">
        <v>5.9</v>
      </c>
      <c r="EH27" s="5">
        <v>1.37</v>
      </c>
      <c r="EJ27" s="22">
        <v>1.1000000000000001</v>
      </c>
      <c r="EK27" s="22">
        <v>1.2</v>
      </c>
      <c r="EL27" s="22">
        <v>0.32</v>
      </c>
      <c r="EM27" s="5">
        <v>0.01</v>
      </c>
      <c r="EO27" s="2"/>
      <c r="EP27" s="2"/>
      <c r="EQ27" s="19"/>
      <c r="EY27" s="2">
        <v>2.68</v>
      </c>
      <c r="EZ27" s="2">
        <v>1.89</v>
      </c>
      <c r="FA27" s="2">
        <v>1.43</v>
      </c>
      <c r="FB27" s="2">
        <v>46.7</v>
      </c>
      <c r="FC27" s="2">
        <v>0.88</v>
      </c>
      <c r="FD27" s="2">
        <v>32.4</v>
      </c>
      <c r="FE27" s="2">
        <v>0.99</v>
      </c>
      <c r="FF27" s="2">
        <v>30</v>
      </c>
      <c r="FG27" s="2">
        <v>24.1</v>
      </c>
      <c r="FH27" s="2">
        <v>5.9</v>
      </c>
      <c r="FI27" s="2">
        <v>1.41</v>
      </c>
      <c r="FK27" s="22">
        <v>1.1000000000000001</v>
      </c>
      <c r="FL27" s="22">
        <v>1.2</v>
      </c>
      <c r="FM27" s="22">
        <v>0.3</v>
      </c>
      <c r="FN27" s="5">
        <v>0.01</v>
      </c>
      <c r="FO27" s="5">
        <v>1</v>
      </c>
      <c r="FP27" s="5">
        <v>0.5</v>
      </c>
      <c r="FQ27" s="5">
        <v>0.5</v>
      </c>
      <c r="FR27" s="5">
        <f t="shared" si="2"/>
        <v>0.8</v>
      </c>
      <c r="FS27" s="5">
        <v>8.0000000000000002E-3</v>
      </c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>
        <v>2.68</v>
      </c>
      <c r="GF27" s="2">
        <v>1.88</v>
      </c>
      <c r="GG27" s="2">
        <v>1.42</v>
      </c>
      <c r="GH27" s="2">
        <v>47</v>
      </c>
      <c r="GI27" s="2">
        <v>0.89</v>
      </c>
      <c r="GJ27" s="2">
        <v>32.700000000000003</v>
      </c>
      <c r="GK27" s="2">
        <v>0.99</v>
      </c>
      <c r="GL27" s="2">
        <v>30</v>
      </c>
      <c r="GM27" s="2">
        <v>24.1</v>
      </c>
      <c r="GN27" s="2">
        <v>5.9</v>
      </c>
      <c r="GO27" s="2">
        <v>1.46</v>
      </c>
      <c r="GP27" s="2"/>
      <c r="GQ27" s="2">
        <v>1.3</v>
      </c>
      <c r="GR27" s="2">
        <v>1.4</v>
      </c>
      <c r="GS27" s="3">
        <v>0.34</v>
      </c>
      <c r="GT27" s="2">
        <v>8.0000000000000002E-3</v>
      </c>
      <c r="GU27" s="2">
        <v>1.2</v>
      </c>
      <c r="GV27" s="2">
        <v>0.6</v>
      </c>
      <c r="GW27" s="2">
        <v>0.5</v>
      </c>
      <c r="GX27" s="5">
        <f t="shared" si="3"/>
        <v>0.9</v>
      </c>
      <c r="GY27" s="2">
        <v>5.0000000000000001E-3</v>
      </c>
    </row>
    <row r="28" spans="1:207" s="5" customFormat="1" ht="11.95" customHeight="1" x14ac:dyDescent="0.3">
      <c r="A28" s="10" t="s">
        <v>323</v>
      </c>
      <c r="B28" s="11">
        <v>18</v>
      </c>
      <c r="C28" s="12">
        <v>4.8</v>
      </c>
      <c r="D28" s="13" t="s">
        <v>422</v>
      </c>
      <c r="E28" s="14" t="s">
        <v>468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5">
        <v>2.67</v>
      </c>
      <c r="R28" s="15">
        <v>1.92</v>
      </c>
      <c r="S28" s="15">
        <v>1.48</v>
      </c>
      <c r="T28" s="16">
        <v>44.7</v>
      </c>
      <c r="U28" s="15">
        <v>0.81</v>
      </c>
      <c r="V28" s="16">
        <v>30.1</v>
      </c>
      <c r="W28" s="15">
        <v>0.99</v>
      </c>
      <c r="X28" s="16">
        <v>29.9</v>
      </c>
      <c r="Y28" s="16">
        <v>23.5</v>
      </c>
      <c r="Z28" s="16">
        <v>6.4</v>
      </c>
      <c r="AA28" s="15">
        <v>1.03</v>
      </c>
      <c r="AB28" s="15"/>
      <c r="AC28" s="15"/>
      <c r="AD28" s="4"/>
      <c r="AE28" s="15"/>
      <c r="AF28" s="4"/>
      <c r="AG28" s="6"/>
      <c r="AH28" s="6"/>
      <c r="AI28" s="2">
        <v>4.5</v>
      </c>
      <c r="AJ28" s="4">
        <v>5</v>
      </c>
      <c r="AK28" s="3">
        <v>0.35</v>
      </c>
      <c r="AL28" s="2">
        <v>1.2E-2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15">
        <v>2.67</v>
      </c>
      <c r="AY28" s="15">
        <v>1.92</v>
      </c>
      <c r="AZ28" s="15">
        <v>1.47</v>
      </c>
      <c r="BA28" s="16">
        <v>45</v>
      </c>
      <c r="BB28" s="15">
        <v>0.82</v>
      </c>
      <c r="BC28" s="16">
        <v>30.7</v>
      </c>
      <c r="BD28" s="15">
        <v>1</v>
      </c>
      <c r="BE28" s="16">
        <v>29.9</v>
      </c>
      <c r="BF28" s="16">
        <v>23.5</v>
      </c>
      <c r="BG28" s="16">
        <v>6.4</v>
      </c>
      <c r="BH28" s="15">
        <v>1.1200000000000001</v>
      </c>
      <c r="BI28" s="4"/>
      <c r="BJ28" s="4">
        <v>3.7</v>
      </c>
      <c r="BK28" s="2">
        <v>3.7</v>
      </c>
      <c r="BL28" s="3">
        <v>0.32</v>
      </c>
      <c r="BM28" s="2">
        <v>1.4E-2</v>
      </c>
      <c r="BN28" s="17"/>
      <c r="CE28" s="2">
        <v>4</v>
      </c>
      <c r="CF28" s="2">
        <v>2.5</v>
      </c>
      <c r="CG28" s="2">
        <v>0.63</v>
      </c>
      <c r="CH28" s="2">
        <v>6.0000000000000001E-3</v>
      </c>
      <c r="CI28" s="2">
        <v>14</v>
      </c>
      <c r="CJ28" s="2">
        <v>6.0000000000000001E-3</v>
      </c>
      <c r="CK28" s="2">
        <v>14</v>
      </c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>
        <v>2.67</v>
      </c>
      <c r="CX28" s="2">
        <v>1.89</v>
      </c>
      <c r="CY28" s="2">
        <v>1.44</v>
      </c>
      <c r="CZ28" s="2">
        <v>46.1</v>
      </c>
      <c r="DA28" s="2">
        <v>0.86</v>
      </c>
      <c r="DB28" s="2">
        <v>31.4</v>
      </c>
      <c r="DC28" s="2">
        <v>0.98</v>
      </c>
      <c r="DD28" s="2">
        <v>29.9</v>
      </c>
      <c r="DE28" s="2">
        <v>23.5</v>
      </c>
      <c r="DF28" s="2">
        <v>6.4</v>
      </c>
      <c r="DG28" s="2">
        <v>1.23</v>
      </c>
      <c r="DH28" s="2"/>
      <c r="DI28" s="3">
        <v>3.3</v>
      </c>
      <c r="DJ28" s="2">
        <v>3.5</v>
      </c>
      <c r="DK28" s="3">
        <v>0.36</v>
      </c>
      <c r="DL28" s="2">
        <v>1.0999999999999999E-2</v>
      </c>
      <c r="DM28" s="2"/>
      <c r="DN28" s="2"/>
      <c r="DO28" s="2"/>
      <c r="DP28" s="19"/>
      <c r="DX28" s="5">
        <v>2.67</v>
      </c>
      <c r="DY28" s="5">
        <v>1.89</v>
      </c>
      <c r="DZ28" s="5">
        <v>1.42</v>
      </c>
      <c r="EA28" s="5">
        <v>46.7</v>
      </c>
      <c r="EB28" s="5">
        <v>0.88</v>
      </c>
      <c r="EC28" s="5">
        <v>32.799999999999997</v>
      </c>
      <c r="ED28" s="5">
        <v>1</v>
      </c>
      <c r="EE28" s="5">
        <v>29.9</v>
      </c>
      <c r="EF28" s="5">
        <v>23.5</v>
      </c>
      <c r="EG28" s="5">
        <v>6.4</v>
      </c>
      <c r="EH28" s="5">
        <v>1.45</v>
      </c>
      <c r="EJ28" s="22">
        <v>1.6</v>
      </c>
      <c r="EK28" s="22">
        <v>1.7</v>
      </c>
      <c r="EL28" s="22">
        <v>0.34</v>
      </c>
      <c r="EM28" s="5">
        <v>8.0000000000000002E-3</v>
      </c>
      <c r="EO28" s="2"/>
      <c r="EP28" s="2"/>
      <c r="EQ28" s="19"/>
      <c r="EY28" s="2">
        <v>2.67</v>
      </c>
      <c r="EZ28" s="2">
        <v>1.86</v>
      </c>
      <c r="FA28" s="2">
        <v>1.39</v>
      </c>
      <c r="FB28" s="2">
        <v>47.8</v>
      </c>
      <c r="FC28" s="2">
        <v>0.92</v>
      </c>
      <c r="FD28" s="2">
        <v>33.5</v>
      </c>
      <c r="FE28" s="2">
        <v>0.98</v>
      </c>
      <c r="FF28" s="2">
        <v>29.9</v>
      </c>
      <c r="FG28" s="2">
        <v>23.5</v>
      </c>
      <c r="FH28" s="2">
        <v>6.4</v>
      </c>
      <c r="FI28" s="2">
        <v>1.56</v>
      </c>
      <c r="FK28" s="22">
        <v>1.7</v>
      </c>
      <c r="FL28" s="22">
        <v>1.8</v>
      </c>
      <c r="FM28" s="22">
        <v>0.33</v>
      </c>
      <c r="FN28" s="5">
        <v>8.0000000000000002E-3</v>
      </c>
      <c r="FO28" s="5">
        <v>1.4</v>
      </c>
      <c r="FP28" s="5">
        <v>0.8</v>
      </c>
      <c r="FQ28" s="5">
        <v>0.56999999999999995</v>
      </c>
      <c r="FR28" s="5">
        <f t="shared" si="2"/>
        <v>1.2</v>
      </c>
      <c r="FS28" s="5">
        <v>6.0000000000000001E-3</v>
      </c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>
        <v>2.67</v>
      </c>
      <c r="GF28" s="2">
        <v>1.87</v>
      </c>
      <c r="GG28" s="2">
        <v>1.39</v>
      </c>
      <c r="GH28" s="2">
        <v>47.9</v>
      </c>
      <c r="GI28" s="2">
        <v>0.92</v>
      </c>
      <c r="GJ28" s="2">
        <v>34.200000000000003</v>
      </c>
      <c r="GK28" s="2">
        <v>0.99</v>
      </c>
      <c r="GL28" s="2">
        <v>29.9</v>
      </c>
      <c r="GM28" s="2">
        <v>23.5</v>
      </c>
      <c r="GN28" s="2">
        <v>6.4</v>
      </c>
      <c r="GO28" s="2">
        <v>1.67</v>
      </c>
      <c r="GP28" s="2"/>
      <c r="GQ28" s="2">
        <v>1.1000000000000001</v>
      </c>
      <c r="GR28" s="2">
        <v>1.2</v>
      </c>
      <c r="GS28" s="3">
        <v>0.31</v>
      </c>
      <c r="GT28" s="2">
        <v>6.0000000000000001E-3</v>
      </c>
      <c r="GU28" s="2">
        <v>1.5</v>
      </c>
      <c r="GV28" s="2">
        <v>0.8</v>
      </c>
      <c r="GW28" s="2">
        <v>0.56000000000000005</v>
      </c>
      <c r="GX28" s="5">
        <f t="shared" si="3"/>
        <v>0.7</v>
      </c>
      <c r="GY28" s="2">
        <v>3.0000000000000001E-3</v>
      </c>
    </row>
    <row r="29" spans="1:207" s="5" customFormat="1" ht="11.95" customHeight="1" x14ac:dyDescent="0.3">
      <c r="A29" s="10" t="s">
        <v>325</v>
      </c>
      <c r="B29" s="11">
        <v>18</v>
      </c>
      <c r="C29" s="12">
        <v>6.8</v>
      </c>
      <c r="D29" s="13" t="s">
        <v>422</v>
      </c>
      <c r="E29" s="14" t="s">
        <v>468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5">
        <v>2.68</v>
      </c>
      <c r="R29" s="15">
        <v>1.91</v>
      </c>
      <c r="S29" s="15">
        <v>1.46</v>
      </c>
      <c r="T29" s="16">
        <v>45.7</v>
      </c>
      <c r="U29" s="15">
        <v>0.84</v>
      </c>
      <c r="V29" s="16">
        <v>31.2</v>
      </c>
      <c r="W29" s="15">
        <v>0.99</v>
      </c>
      <c r="X29" s="16">
        <v>30.4</v>
      </c>
      <c r="Y29" s="16">
        <v>24</v>
      </c>
      <c r="Z29" s="16">
        <v>6.4</v>
      </c>
      <c r="AA29" s="15">
        <v>1.1299999999999999</v>
      </c>
      <c r="AB29" s="15"/>
      <c r="AC29" s="15"/>
      <c r="AD29" s="4"/>
      <c r="AE29" s="15"/>
      <c r="AF29" s="4"/>
      <c r="AG29" s="6"/>
      <c r="AH29" s="6"/>
      <c r="AI29" s="2">
        <v>3.6</v>
      </c>
      <c r="AJ29" s="4">
        <v>3.8</v>
      </c>
      <c r="AK29" s="3">
        <v>0.31</v>
      </c>
      <c r="AL29" s="2">
        <v>1.4999999999999999E-2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15">
        <v>2.68</v>
      </c>
      <c r="AY29" s="15">
        <v>1.9</v>
      </c>
      <c r="AZ29" s="15">
        <v>1.44</v>
      </c>
      <c r="BA29" s="16">
        <v>46.3</v>
      </c>
      <c r="BB29" s="15">
        <v>0.86</v>
      </c>
      <c r="BC29" s="16">
        <v>31.9</v>
      </c>
      <c r="BD29" s="15">
        <v>0.99</v>
      </c>
      <c r="BE29" s="16">
        <v>30.4</v>
      </c>
      <c r="BF29" s="16">
        <v>24</v>
      </c>
      <c r="BG29" s="16">
        <v>6.4</v>
      </c>
      <c r="BH29" s="15">
        <v>1.23</v>
      </c>
      <c r="BI29" s="4"/>
      <c r="BJ29" s="4">
        <v>3.4</v>
      </c>
      <c r="BK29" s="2">
        <v>3.4</v>
      </c>
      <c r="BL29" s="3">
        <v>0.32</v>
      </c>
      <c r="BM29" s="2">
        <v>1.0999999999999999E-2</v>
      </c>
      <c r="BN29" s="17"/>
      <c r="CE29" s="2">
        <v>3.5</v>
      </c>
      <c r="CF29" s="2">
        <v>2.1</v>
      </c>
      <c r="CG29" s="2">
        <v>0.61</v>
      </c>
      <c r="CH29" s="2">
        <v>6.0000000000000001E-3</v>
      </c>
      <c r="CI29" s="2">
        <v>10</v>
      </c>
      <c r="CJ29" s="2">
        <v>6.0000000000000001E-3</v>
      </c>
      <c r="CK29" s="2">
        <v>10</v>
      </c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>
        <v>2.68</v>
      </c>
      <c r="CX29" s="2">
        <v>1.88</v>
      </c>
      <c r="CY29" s="2">
        <v>1.41</v>
      </c>
      <c r="CZ29" s="2">
        <v>47.5</v>
      </c>
      <c r="DA29" s="2">
        <v>0.9</v>
      </c>
      <c r="DB29" s="2">
        <v>33.5</v>
      </c>
      <c r="DC29" s="2">
        <v>0.99</v>
      </c>
      <c r="DD29" s="2">
        <v>30.4</v>
      </c>
      <c r="DE29" s="2">
        <v>24</v>
      </c>
      <c r="DF29" s="2">
        <v>6.4</v>
      </c>
      <c r="DG29" s="2">
        <v>1.48</v>
      </c>
      <c r="DH29" s="2"/>
      <c r="DI29" s="3">
        <v>3.3</v>
      </c>
      <c r="DJ29" s="2">
        <v>3.6</v>
      </c>
      <c r="DK29" s="3">
        <v>0.33</v>
      </c>
      <c r="DL29" s="2">
        <v>8.0000000000000002E-3</v>
      </c>
      <c r="DM29" s="2"/>
      <c r="DN29" s="2"/>
      <c r="DO29" s="2"/>
      <c r="DP29" s="19"/>
      <c r="DX29" s="5">
        <v>2.68</v>
      </c>
      <c r="DY29" s="5">
        <v>1.87</v>
      </c>
      <c r="DZ29" s="5">
        <v>1.4</v>
      </c>
      <c r="EA29" s="5">
        <v>47.7</v>
      </c>
      <c r="EB29" s="5">
        <v>0.91</v>
      </c>
      <c r="EC29" s="5">
        <v>33.299999999999997</v>
      </c>
      <c r="ED29" s="5">
        <v>0.98</v>
      </c>
      <c r="EE29" s="5">
        <v>30.4</v>
      </c>
      <c r="EF29" s="5">
        <v>24</v>
      </c>
      <c r="EG29" s="5">
        <v>6.4</v>
      </c>
      <c r="EH29" s="5">
        <v>1.45</v>
      </c>
      <c r="EJ29" s="22">
        <v>1.3</v>
      </c>
      <c r="EK29" s="22">
        <v>1.4</v>
      </c>
      <c r="EL29" s="22">
        <v>0.38</v>
      </c>
      <c r="EM29" s="5">
        <v>7.0000000000000001E-3</v>
      </c>
      <c r="EO29" s="2"/>
      <c r="EP29" s="2"/>
      <c r="EQ29" s="19"/>
      <c r="EY29" s="2">
        <v>2.68</v>
      </c>
      <c r="EZ29" s="2">
        <v>1.85</v>
      </c>
      <c r="FA29" s="2">
        <v>1.38</v>
      </c>
      <c r="FB29" s="2">
        <v>48.6</v>
      </c>
      <c r="FC29" s="2">
        <v>0.95</v>
      </c>
      <c r="FD29" s="2">
        <v>34.299999999999997</v>
      </c>
      <c r="FE29" s="2">
        <v>0.97</v>
      </c>
      <c r="FF29" s="2">
        <v>30.4</v>
      </c>
      <c r="FG29" s="2">
        <v>24</v>
      </c>
      <c r="FH29" s="2">
        <v>6.4</v>
      </c>
      <c r="FI29" s="2">
        <v>1.61</v>
      </c>
      <c r="FK29" s="22">
        <v>1.3</v>
      </c>
      <c r="FL29" s="22">
        <v>1.4</v>
      </c>
      <c r="FM29" s="22">
        <v>0.32</v>
      </c>
      <c r="FN29" s="5">
        <v>7.0000000000000001E-3</v>
      </c>
      <c r="FO29" s="5">
        <v>1.2</v>
      </c>
      <c r="FP29" s="5">
        <v>0.7</v>
      </c>
      <c r="FQ29" s="5">
        <v>0.57999999999999996</v>
      </c>
      <c r="FR29" s="5">
        <f t="shared" si="2"/>
        <v>0.9</v>
      </c>
      <c r="FS29" s="5">
        <v>6.0000000000000001E-3</v>
      </c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>
        <v>2.68</v>
      </c>
      <c r="GF29" s="2">
        <v>1.86</v>
      </c>
      <c r="GG29" s="2">
        <v>1.38</v>
      </c>
      <c r="GH29" s="2">
        <v>48.4</v>
      </c>
      <c r="GI29" s="2">
        <v>0.94</v>
      </c>
      <c r="GJ29" s="2">
        <v>34.700000000000003</v>
      </c>
      <c r="GK29" s="2">
        <v>0.99</v>
      </c>
      <c r="GL29" s="2">
        <v>30.4</v>
      </c>
      <c r="GM29" s="2">
        <v>24</v>
      </c>
      <c r="GN29" s="2">
        <v>6.4</v>
      </c>
      <c r="GO29" s="2">
        <v>1.66</v>
      </c>
      <c r="GP29" s="2"/>
      <c r="GQ29" s="2">
        <v>1.3</v>
      </c>
      <c r="GR29" s="2">
        <v>1.4</v>
      </c>
      <c r="GS29" s="3">
        <v>0.32</v>
      </c>
      <c r="GT29" s="2">
        <v>6.0000000000000001E-3</v>
      </c>
      <c r="GU29" s="2">
        <v>1.4</v>
      </c>
      <c r="GV29" s="2">
        <v>0.8</v>
      </c>
      <c r="GW29" s="2">
        <v>0.56999999999999995</v>
      </c>
      <c r="GX29" s="5">
        <f t="shared" si="3"/>
        <v>0.9</v>
      </c>
      <c r="GY29" s="2">
        <v>5.0000000000000001E-3</v>
      </c>
    </row>
    <row r="30" spans="1:207" s="5" customFormat="1" ht="11.95" customHeight="1" x14ac:dyDescent="0.3">
      <c r="A30" s="10" t="s">
        <v>326</v>
      </c>
      <c r="B30" s="11">
        <v>18</v>
      </c>
      <c r="C30" s="12">
        <v>7.4</v>
      </c>
      <c r="D30" s="13" t="s">
        <v>423</v>
      </c>
      <c r="E30" s="14" t="s">
        <v>468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5">
        <v>2.67</v>
      </c>
      <c r="R30" s="15">
        <v>1.93</v>
      </c>
      <c r="S30" s="15">
        <v>1.5</v>
      </c>
      <c r="T30" s="16">
        <v>43.8</v>
      </c>
      <c r="U30" s="15">
        <v>0.78</v>
      </c>
      <c r="V30" s="16">
        <v>28.6</v>
      </c>
      <c r="W30" s="15">
        <v>0.98</v>
      </c>
      <c r="X30" s="16">
        <v>29</v>
      </c>
      <c r="Y30" s="16">
        <v>22.8</v>
      </c>
      <c r="Z30" s="16">
        <v>6.2</v>
      </c>
      <c r="AA30" s="15">
        <v>0.94</v>
      </c>
      <c r="AB30" s="15"/>
      <c r="AC30" s="15"/>
      <c r="AD30" s="4"/>
      <c r="AE30" s="15"/>
      <c r="AF30" s="4"/>
      <c r="AG30" s="6"/>
      <c r="AH30" s="6"/>
      <c r="AI30" s="2">
        <v>4.7</v>
      </c>
      <c r="AJ30" s="4">
        <v>4.9000000000000004</v>
      </c>
      <c r="AK30" s="3">
        <v>0.33</v>
      </c>
      <c r="AL30" s="2">
        <v>1.7999999999999999E-2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15">
        <v>2.67</v>
      </c>
      <c r="AY30" s="15">
        <v>1.93</v>
      </c>
      <c r="AZ30" s="15">
        <v>1.5</v>
      </c>
      <c r="BA30" s="16">
        <v>43.9</v>
      </c>
      <c r="BB30" s="15">
        <v>0.78</v>
      </c>
      <c r="BC30" s="16">
        <v>28.8</v>
      </c>
      <c r="BD30" s="15">
        <v>0.98</v>
      </c>
      <c r="BE30" s="16">
        <v>29</v>
      </c>
      <c r="BF30" s="16">
        <v>22.8</v>
      </c>
      <c r="BG30" s="16">
        <v>6.2</v>
      </c>
      <c r="BH30" s="15">
        <v>0.96</v>
      </c>
      <c r="BI30" s="4"/>
      <c r="BJ30" s="4">
        <v>4.8</v>
      </c>
      <c r="BK30" s="2">
        <v>4.8</v>
      </c>
      <c r="BL30" s="3">
        <v>0.33</v>
      </c>
      <c r="BM30" s="2">
        <v>1.4999999999999999E-2</v>
      </c>
      <c r="BN30" s="17"/>
      <c r="CE30" s="2">
        <v>5.6</v>
      </c>
      <c r="CF30" s="2">
        <v>3.6</v>
      </c>
      <c r="CG30" s="2">
        <v>0.64</v>
      </c>
      <c r="CH30" s="2">
        <v>7.0000000000000001E-3</v>
      </c>
      <c r="CI30" s="2">
        <v>14</v>
      </c>
      <c r="CJ30" s="2">
        <v>7.0000000000000001E-3</v>
      </c>
      <c r="CK30" s="2">
        <v>14</v>
      </c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>
        <v>2.67</v>
      </c>
      <c r="CX30" s="2">
        <v>1.92</v>
      </c>
      <c r="CY30" s="2">
        <v>1.48</v>
      </c>
      <c r="CZ30" s="2">
        <v>44.5</v>
      </c>
      <c r="DA30" s="2">
        <v>0.8</v>
      </c>
      <c r="DB30" s="2">
        <v>29.5</v>
      </c>
      <c r="DC30" s="2">
        <v>0.98</v>
      </c>
      <c r="DD30" s="2">
        <v>29</v>
      </c>
      <c r="DE30" s="2">
        <v>22.8</v>
      </c>
      <c r="DF30" s="2">
        <v>6.2</v>
      </c>
      <c r="DG30" s="2">
        <v>1.08</v>
      </c>
      <c r="DH30" s="2"/>
      <c r="DI30" s="3">
        <v>3.6</v>
      </c>
      <c r="DJ30" s="2">
        <v>4</v>
      </c>
      <c r="DK30" s="3">
        <v>0.34</v>
      </c>
      <c r="DL30" s="2">
        <v>1.4E-2</v>
      </c>
      <c r="DM30" s="2"/>
      <c r="DN30" s="2"/>
      <c r="DO30" s="2"/>
      <c r="DP30" s="19"/>
      <c r="DX30" s="5">
        <v>2.67</v>
      </c>
      <c r="DY30" s="5">
        <v>1.91</v>
      </c>
      <c r="DZ30" s="5">
        <v>1.47</v>
      </c>
      <c r="EA30" s="5">
        <v>44.9</v>
      </c>
      <c r="EB30" s="5">
        <v>0.81</v>
      </c>
      <c r="EC30" s="5">
        <v>29.8</v>
      </c>
      <c r="ED30" s="5">
        <v>0.98</v>
      </c>
      <c r="EE30" s="5">
        <v>29</v>
      </c>
      <c r="EF30" s="5">
        <v>22.8</v>
      </c>
      <c r="EG30" s="5">
        <v>6.2</v>
      </c>
      <c r="EH30" s="5">
        <v>1.1299999999999999</v>
      </c>
      <c r="EJ30" s="22">
        <v>1.8</v>
      </c>
      <c r="EK30" s="22">
        <v>2</v>
      </c>
      <c r="EL30" s="22">
        <v>0.33</v>
      </c>
      <c r="EM30" s="5">
        <v>0.01</v>
      </c>
      <c r="EO30" s="2"/>
      <c r="EP30" s="2"/>
      <c r="EQ30" s="19"/>
      <c r="EY30" s="2">
        <v>2.67</v>
      </c>
      <c r="EZ30" s="2">
        <v>1.9</v>
      </c>
      <c r="FA30" s="2">
        <v>1.46</v>
      </c>
      <c r="FB30" s="2">
        <v>45.4</v>
      </c>
      <c r="FC30" s="2">
        <v>0.83</v>
      </c>
      <c r="FD30" s="2">
        <v>30.3</v>
      </c>
      <c r="FE30" s="2">
        <v>0.97</v>
      </c>
      <c r="FF30" s="2">
        <v>29</v>
      </c>
      <c r="FG30" s="2">
        <v>22.8</v>
      </c>
      <c r="FH30" s="2">
        <v>6.2</v>
      </c>
      <c r="FI30" s="2">
        <v>1.21</v>
      </c>
      <c r="FK30" s="22">
        <v>1.9</v>
      </c>
      <c r="FL30" s="22">
        <v>2.1</v>
      </c>
      <c r="FM30" s="22">
        <v>0.3</v>
      </c>
      <c r="FN30" s="5">
        <v>0.01</v>
      </c>
      <c r="FO30" s="5">
        <v>1.6</v>
      </c>
      <c r="FP30" s="5">
        <v>1.3</v>
      </c>
      <c r="FQ30" s="5">
        <v>0.81</v>
      </c>
      <c r="FR30" s="5">
        <f t="shared" si="2"/>
        <v>1.4</v>
      </c>
      <c r="FS30" s="5">
        <v>8.9999999999999993E-3</v>
      </c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>
        <v>2.67</v>
      </c>
      <c r="GF30" s="2">
        <v>1.92</v>
      </c>
      <c r="GG30" s="2">
        <v>1.47</v>
      </c>
      <c r="GH30" s="2">
        <v>44.9</v>
      </c>
      <c r="GI30" s="2">
        <v>0.81</v>
      </c>
      <c r="GJ30" s="2">
        <v>30.2</v>
      </c>
      <c r="GK30" s="2">
        <v>0.99</v>
      </c>
      <c r="GL30" s="2">
        <v>29</v>
      </c>
      <c r="GM30" s="2">
        <v>22.8</v>
      </c>
      <c r="GN30" s="2">
        <v>6.2</v>
      </c>
      <c r="GO30" s="2">
        <v>1.19</v>
      </c>
      <c r="GP30" s="2"/>
      <c r="GQ30" s="2">
        <v>2.1</v>
      </c>
      <c r="GR30" s="2">
        <v>2.2999999999999998</v>
      </c>
      <c r="GS30" s="3">
        <v>0.33</v>
      </c>
      <c r="GT30" s="2">
        <v>8.0000000000000002E-3</v>
      </c>
      <c r="GU30" s="2">
        <v>1.9</v>
      </c>
      <c r="GV30" s="2">
        <v>1.4</v>
      </c>
      <c r="GW30" s="2">
        <v>0.71</v>
      </c>
      <c r="GX30" s="5">
        <f t="shared" si="3"/>
        <v>1.4</v>
      </c>
      <c r="GY30" s="2">
        <v>6.0000000000000001E-3</v>
      </c>
    </row>
    <row r="31" spans="1:207" s="5" customFormat="1" ht="11.95" customHeight="1" x14ac:dyDescent="0.3">
      <c r="A31" s="10" t="s">
        <v>109</v>
      </c>
      <c r="B31" s="10" t="s">
        <v>433</v>
      </c>
      <c r="C31" s="12">
        <v>8.4</v>
      </c>
      <c r="D31" s="13" t="s">
        <v>422</v>
      </c>
      <c r="E31" s="14" t="s">
        <v>468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>
        <v>2.68</v>
      </c>
      <c r="R31" s="15">
        <v>1.91</v>
      </c>
      <c r="S31" s="15">
        <v>1.45</v>
      </c>
      <c r="T31" s="16">
        <v>45.7</v>
      </c>
      <c r="U31" s="15">
        <v>0.84</v>
      </c>
      <c r="V31" s="16">
        <v>31.3</v>
      </c>
      <c r="W31" s="15">
        <v>1</v>
      </c>
      <c r="X31" s="16">
        <v>30.8</v>
      </c>
      <c r="Y31" s="16">
        <v>24.3</v>
      </c>
      <c r="Z31" s="16">
        <v>6.5</v>
      </c>
      <c r="AA31" s="15">
        <v>1.08</v>
      </c>
      <c r="AB31" s="15"/>
      <c r="AC31" s="15"/>
      <c r="AD31" s="4"/>
      <c r="AE31" s="15"/>
      <c r="AF31" s="4"/>
      <c r="AG31" s="6"/>
      <c r="AH31" s="6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15">
        <v>2.68</v>
      </c>
      <c r="AY31" s="15">
        <v>1.91</v>
      </c>
      <c r="AZ31" s="15">
        <v>1.46</v>
      </c>
      <c r="BA31" s="16">
        <v>45.7</v>
      </c>
      <c r="BB31" s="15">
        <v>0.84</v>
      </c>
      <c r="BC31" s="16">
        <v>31.4</v>
      </c>
      <c r="BD31" s="15">
        <v>1</v>
      </c>
      <c r="BE31" s="16">
        <v>30.8</v>
      </c>
      <c r="BF31" s="16">
        <v>24.3</v>
      </c>
      <c r="BG31" s="16">
        <v>6.5</v>
      </c>
      <c r="BH31" s="15">
        <v>1.0900000000000001</v>
      </c>
      <c r="BI31" s="4"/>
      <c r="BJ31" s="4"/>
      <c r="BK31" s="4"/>
      <c r="BL31" s="8"/>
      <c r="BN31" s="20">
        <v>0.12559999999999999</v>
      </c>
      <c r="BO31" s="21">
        <v>3.8899999999999998E-3</v>
      </c>
      <c r="BP31" s="5">
        <v>2.7345896593363031E-4</v>
      </c>
      <c r="BQ31" s="5">
        <v>105</v>
      </c>
      <c r="BR31" s="5">
        <v>0.66</v>
      </c>
      <c r="BS31" s="5">
        <v>3100</v>
      </c>
      <c r="BT31" s="5">
        <v>0.74299999999999999</v>
      </c>
      <c r="BU31" s="5">
        <v>4800</v>
      </c>
      <c r="BV31" s="5">
        <v>10</v>
      </c>
      <c r="BW31" s="5">
        <v>19</v>
      </c>
      <c r="BX31" s="2">
        <v>10</v>
      </c>
      <c r="BY31" s="2">
        <v>19</v>
      </c>
      <c r="BZ31" s="5">
        <v>45000</v>
      </c>
      <c r="CA31" s="5">
        <v>0.23</v>
      </c>
      <c r="CB31" s="5">
        <v>1.2</v>
      </c>
      <c r="CC31" s="5">
        <v>1.127</v>
      </c>
      <c r="CD31" s="5">
        <v>20.999999999999989</v>
      </c>
      <c r="FR31" s="5" t="str">
        <f t="shared" si="2"/>
        <v/>
      </c>
      <c r="GX31" s="5" t="str">
        <f t="shared" si="3"/>
        <v/>
      </c>
    </row>
    <row r="32" spans="1:207" s="5" customFormat="1" ht="11.95" customHeight="1" x14ac:dyDescent="0.3">
      <c r="A32" s="10" t="s">
        <v>111</v>
      </c>
      <c r="B32" s="10" t="s">
        <v>433</v>
      </c>
      <c r="C32" s="12">
        <v>9.4</v>
      </c>
      <c r="D32" s="13" t="s">
        <v>422</v>
      </c>
      <c r="E32" s="14" t="s">
        <v>468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5">
        <v>2.69</v>
      </c>
      <c r="R32" s="15">
        <v>1.92</v>
      </c>
      <c r="S32" s="15">
        <v>1.47</v>
      </c>
      <c r="T32" s="16">
        <v>45.4</v>
      </c>
      <c r="U32" s="15">
        <v>0.83</v>
      </c>
      <c r="V32" s="16">
        <v>30.8</v>
      </c>
      <c r="W32" s="15">
        <v>1</v>
      </c>
      <c r="X32" s="16">
        <v>30.2</v>
      </c>
      <c r="Y32" s="16">
        <v>24</v>
      </c>
      <c r="Z32" s="16">
        <v>6.2</v>
      </c>
      <c r="AA32" s="15">
        <v>1.1000000000000001</v>
      </c>
      <c r="AB32" s="15"/>
      <c r="AC32" s="15"/>
      <c r="AD32" s="4"/>
      <c r="AE32" s="15"/>
      <c r="AF32" s="4"/>
      <c r="AG32" s="6"/>
      <c r="AH32" s="6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15">
        <v>2.69</v>
      </c>
      <c r="AY32" s="15">
        <v>1.91</v>
      </c>
      <c r="AZ32" s="15">
        <v>1.47</v>
      </c>
      <c r="BA32" s="16">
        <v>45.5</v>
      </c>
      <c r="BB32" s="15">
        <v>0.83</v>
      </c>
      <c r="BC32" s="16">
        <v>30.4</v>
      </c>
      <c r="BD32" s="15">
        <v>0.98</v>
      </c>
      <c r="BE32" s="16">
        <v>30.2</v>
      </c>
      <c r="BF32" s="16">
        <v>24</v>
      </c>
      <c r="BG32" s="16">
        <v>6.2</v>
      </c>
      <c r="BH32" s="15">
        <v>1.03</v>
      </c>
      <c r="BI32" s="4"/>
      <c r="BJ32" s="4"/>
      <c r="BK32" s="4"/>
      <c r="BL32" s="8"/>
      <c r="BN32" s="20">
        <v>0.1968</v>
      </c>
      <c r="BO32" s="21">
        <v>3.62E-3</v>
      </c>
      <c r="BP32" s="5">
        <v>3.862397471551866E-4</v>
      </c>
      <c r="BQ32" s="5">
        <v>105</v>
      </c>
      <c r="BR32" s="5">
        <v>0.67</v>
      </c>
      <c r="BS32" s="5">
        <v>3200</v>
      </c>
      <c r="BT32" s="5">
        <v>0.70399999999999996</v>
      </c>
      <c r="BU32" s="5">
        <v>4900</v>
      </c>
      <c r="BV32" s="5">
        <v>11</v>
      </c>
      <c r="BW32" s="5">
        <v>19</v>
      </c>
      <c r="BX32" s="2">
        <v>11</v>
      </c>
      <c r="BY32" s="2">
        <v>19</v>
      </c>
      <c r="BZ32" s="5">
        <v>36700</v>
      </c>
      <c r="CA32" s="5">
        <v>0.22</v>
      </c>
      <c r="CB32" s="5">
        <v>-0.9</v>
      </c>
      <c r="CC32" s="5">
        <v>1.0329999999999999</v>
      </c>
      <c r="CD32" s="5">
        <v>6.0000000000000053</v>
      </c>
      <c r="FR32" s="5" t="str">
        <f t="shared" si="2"/>
        <v/>
      </c>
      <c r="GX32" s="5" t="str">
        <f t="shared" si="3"/>
        <v/>
      </c>
    </row>
    <row r="33" spans="1:207" s="5" customFormat="1" ht="11.95" customHeight="1" x14ac:dyDescent="0.3">
      <c r="A33" s="10" t="s">
        <v>113</v>
      </c>
      <c r="B33" s="10" t="s">
        <v>433</v>
      </c>
      <c r="C33" s="12">
        <v>10.4</v>
      </c>
      <c r="D33" s="13" t="s">
        <v>423</v>
      </c>
      <c r="E33" s="14" t="s">
        <v>468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5">
        <v>2.7</v>
      </c>
      <c r="R33" s="15">
        <v>1.91</v>
      </c>
      <c r="S33" s="15">
        <v>1.49</v>
      </c>
      <c r="T33" s="16">
        <v>44.8</v>
      </c>
      <c r="U33" s="15">
        <v>0.81</v>
      </c>
      <c r="V33" s="16">
        <v>28.1</v>
      </c>
      <c r="W33" s="15">
        <v>0.94</v>
      </c>
      <c r="X33" s="16">
        <v>28.6</v>
      </c>
      <c r="Y33" s="16">
        <v>22.7</v>
      </c>
      <c r="Z33" s="16">
        <v>5.9</v>
      </c>
      <c r="AA33" s="15">
        <v>0.91</v>
      </c>
      <c r="AB33" s="15"/>
      <c r="AC33" s="15"/>
      <c r="AD33" s="4"/>
      <c r="AE33" s="15"/>
      <c r="AF33" s="4"/>
      <c r="AG33" s="6"/>
      <c r="AH33" s="6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15">
        <v>2.7</v>
      </c>
      <c r="AY33" s="15">
        <v>1.93</v>
      </c>
      <c r="AZ33" s="15">
        <v>1.49</v>
      </c>
      <c r="BA33" s="16">
        <v>44.8</v>
      </c>
      <c r="BB33" s="15">
        <v>0.81</v>
      </c>
      <c r="BC33" s="16">
        <v>29.8</v>
      </c>
      <c r="BD33" s="15">
        <v>0.99</v>
      </c>
      <c r="BE33" s="16">
        <v>28.6</v>
      </c>
      <c r="BF33" s="16">
        <v>22.7</v>
      </c>
      <c r="BG33" s="16">
        <v>5.9</v>
      </c>
      <c r="BH33" s="15">
        <v>1.2</v>
      </c>
      <c r="BI33" s="4"/>
      <c r="BJ33" s="4"/>
      <c r="BK33" s="4"/>
      <c r="BL33" s="8"/>
      <c r="BN33" s="20">
        <v>0.16489999999999999</v>
      </c>
      <c r="BO33" s="21">
        <v>3.2799999999999999E-3</v>
      </c>
      <c r="BP33" s="5">
        <v>2.7022153061262308E-4</v>
      </c>
      <c r="BQ33" s="5">
        <v>105</v>
      </c>
      <c r="BR33" s="5">
        <v>0.71</v>
      </c>
      <c r="BS33" s="5">
        <v>3200</v>
      </c>
      <c r="BT33" s="5">
        <v>0.749</v>
      </c>
      <c r="BU33" s="5">
        <v>5400</v>
      </c>
      <c r="BV33" s="5">
        <v>12</v>
      </c>
      <c r="BW33" s="5">
        <v>18</v>
      </c>
      <c r="BX33" s="2">
        <v>12</v>
      </c>
      <c r="BY33" s="2">
        <v>18</v>
      </c>
      <c r="BZ33" s="5">
        <v>38400</v>
      </c>
      <c r="CA33" s="5">
        <v>0.21</v>
      </c>
      <c r="CB33" s="5">
        <v>-4.7</v>
      </c>
      <c r="CC33" s="5">
        <v>1.0149999999999999</v>
      </c>
      <c r="CD33" s="5">
        <v>3.0000000000000027</v>
      </c>
      <c r="FR33" s="5" t="str">
        <f t="shared" si="2"/>
        <v/>
      </c>
      <c r="GX33" s="5" t="str">
        <f t="shared" si="3"/>
        <v/>
      </c>
    </row>
    <row r="34" spans="1:207" s="5" customFormat="1" ht="11.95" customHeight="1" x14ac:dyDescent="0.3">
      <c r="A34" s="10" t="s">
        <v>114</v>
      </c>
      <c r="B34" s="11">
        <v>3</v>
      </c>
      <c r="C34" s="12">
        <v>10.8</v>
      </c>
      <c r="D34" s="13" t="s">
        <v>423</v>
      </c>
      <c r="E34" s="14" t="s">
        <v>468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5">
        <v>2.69</v>
      </c>
      <c r="R34" s="15">
        <v>1.92</v>
      </c>
      <c r="S34" s="15">
        <v>1.49</v>
      </c>
      <c r="T34" s="16">
        <v>44.5</v>
      </c>
      <c r="U34" s="15">
        <v>0.8</v>
      </c>
      <c r="V34" s="16">
        <v>28.6</v>
      </c>
      <c r="W34" s="15">
        <v>0.96</v>
      </c>
      <c r="X34" s="16">
        <v>28.9</v>
      </c>
      <c r="Y34" s="16">
        <v>23.4</v>
      </c>
      <c r="Z34" s="16">
        <v>5.5</v>
      </c>
      <c r="AA34" s="15">
        <v>0.94</v>
      </c>
      <c r="AB34" s="15"/>
      <c r="AC34" s="15"/>
      <c r="AD34" s="4"/>
      <c r="AE34" s="15"/>
      <c r="AF34" s="4"/>
      <c r="AG34" s="6"/>
      <c r="AH34" s="6"/>
      <c r="AI34" s="2">
        <v>4.3</v>
      </c>
      <c r="AJ34" s="4">
        <v>4.5999999999999996</v>
      </c>
      <c r="AK34" s="3">
        <v>0.34</v>
      </c>
      <c r="AL34" s="2">
        <v>2.1000000000000001E-2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15">
        <v>2.69</v>
      </c>
      <c r="AY34" s="15">
        <v>1.93</v>
      </c>
      <c r="AZ34" s="15">
        <v>1.49</v>
      </c>
      <c r="BA34" s="16">
        <v>44.5</v>
      </c>
      <c r="BB34" s="15">
        <v>0.8</v>
      </c>
      <c r="BC34" s="16">
        <v>29.2</v>
      </c>
      <c r="BD34" s="15">
        <v>0.98</v>
      </c>
      <c r="BE34" s="16">
        <v>28.9</v>
      </c>
      <c r="BF34" s="16">
        <v>23.4</v>
      </c>
      <c r="BG34" s="16">
        <v>5.5</v>
      </c>
      <c r="BH34" s="15">
        <v>1.06</v>
      </c>
      <c r="BI34" s="4"/>
      <c r="BJ34" s="4"/>
      <c r="BK34" s="4"/>
      <c r="BL34" s="8"/>
      <c r="BN34" s="20">
        <v>0.2762</v>
      </c>
      <c r="BO34" s="21">
        <v>1.75E-3</v>
      </c>
      <c r="BP34" s="5">
        <v>5.2060385692009653E-4</v>
      </c>
      <c r="BQ34" s="5">
        <v>105</v>
      </c>
      <c r="BR34" s="5">
        <v>0.68</v>
      </c>
      <c r="BS34" s="5">
        <v>3100</v>
      </c>
      <c r="BT34" s="5">
        <v>0.70399999999999996</v>
      </c>
      <c r="BU34" s="5">
        <v>5600</v>
      </c>
      <c r="BV34" s="5">
        <v>11</v>
      </c>
      <c r="BW34" s="5">
        <v>20</v>
      </c>
      <c r="BX34" s="2">
        <v>11</v>
      </c>
      <c r="BY34" s="2">
        <v>20</v>
      </c>
      <c r="BZ34" s="5">
        <v>37600</v>
      </c>
      <c r="CA34" s="5">
        <v>0.23</v>
      </c>
      <c r="CB34" s="5">
        <v>1</v>
      </c>
      <c r="CC34" s="5">
        <v>1.0549999999999999</v>
      </c>
      <c r="CD34" s="5">
        <v>10.999999999999982</v>
      </c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19"/>
      <c r="EO34" s="2"/>
      <c r="EP34" s="2"/>
      <c r="EQ34" s="19"/>
      <c r="FR34" s="5" t="str">
        <f t="shared" si="2"/>
        <v/>
      </c>
      <c r="FT34" s="2"/>
      <c r="FU34" s="2"/>
      <c r="FV34" s="2"/>
      <c r="FW34" s="19"/>
      <c r="GX34" s="5" t="str">
        <f t="shared" si="3"/>
        <v/>
      </c>
    </row>
    <row r="35" spans="1:207" s="5" customFormat="1" ht="11.95" customHeight="1" x14ac:dyDescent="0.3">
      <c r="A35" s="10" t="s">
        <v>134</v>
      </c>
      <c r="B35" s="10" t="s">
        <v>435</v>
      </c>
      <c r="C35" s="12">
        <v>15.2</v>
      </c>
      <c r="D35" s="13" t="s">
        <v>422</v>
      </c>
      <c r="E35" s="14" t="s">
        <v>468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>
        <v>2.7</v>
      </c>
      <c r="R35" s="15">
        <v>1.92</v>
      </c>
      <c r="S35" s="15">
        <v>1.46</v>
      </c>
      <c r="T35" s="16">
        <v>45.8</v>
      </c>
      <c r="U35" s="15">
        <v>0.85</v>
      </c>
      <c r="V35" s="16">
        <v>31.2</v>
      </c>
      <c r="W35" s="15">
        <v>1</v>
      </c>
      <c r="X35" s="16">
        <v>30.8</v>
      </c>
      <c r="Y35" s="16">
        <v>25</v>
      </c>
      <c r="Z35" s="16">
        <v>5.8</v>
      </c>
      <c r="AA35" s="15">
        <v>1.07</v>
      </c>
      <c r="AB35" s="15"/>
      <c r="AC35" s="15"/>
      <c r="AD35" s="4"/>
      <c r="AE35" s="15"/>
      <c r="AF35" s="4"/>
      <c r="AG35" s="6"/>
      <c r="AH35" s="6"/>
      <c r="AI35" s="4"/>
      <c r="AJ35" s="4"/>
      <c r="AK35" s="4"/>
      <c r="AL35" s="4"/>
      <c r="AM35" s="23"/>
      <c r="AN35" s="23"/>
      <c r="AV35" s="24"/>
      <c r="AW35" s="24"/>
      <c r="AX35" s="24"/>
      <c r="AY35" s="24"/>
      <c r="FR35" s="5" t="str">
        <f t="shared" si="2"/>
        <v/>
      </c>
      <c r="GX35" s="5" t="str">
        <f t="shared" si="3"/>
        <v/>
      </c>
    </row>
    <row r="36" spans="1:207" s="5" customFormat="1" ht="11.95" customHeight="1" x14ac:dyDescent="0.3">
      <c r="A36" s="10" t="s">
        <v>164</v>
      </c>
      <c r="B36" s="11">
        <v>6</v>
      </c>
      <c r="C36" s="12">
        <v>12.4</v>
      </c>
      <c r="D36" s="13" t="s">
        <v>422</v>
      </c>
      <c r="E36" s="14" t="s">
        <v>468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5">
        <v>2.68</v>
      </c>
      <c r="R36" s="15">
        <v>1.95</v>
      </c>
      <c r="S36" s="15">
        <v>1.52</v>
      </c>
      <c r="T36" s="16">
        <v>43.2</v>
      </c>
      <c r="U36" s="15">
        <v>0.76</v>
      </c>
      <c r="V36" s="16">
        <v>28.2</v>
      </c>
      <c r="W36" s="15">
        <v>0.99</v>
      </c>
      <c r="X36" s="16">
        <v>27.9</v>
      </c>
      <c r="Y36" s="16">
        <v>22.1</v>
      </c>
      <c r="Z36" s="16">
        <v>5.8</v>
      </c>
      <c r="AA36" s="15">
        <v>1.06</v>
      </c>
      <c r="AB36" s="15"/>
      <c r="AC36" s="15"/>
      <c r="AD36" s="4"/>
      <c r="AE36" s="15"/>
      <c r="AF36" s="4"/>
      <c r="AG36" s="6"/>
      <c r="AH36" s="6"/>
      <c r="AI36" s="2">
        <v>3.8</v>
      </c>
      <c r="AJ36" s="4">
        <v>4.0999999999999996</v>
      </c>
      <c r="AK36" s="3">
        <v>0.31</v>
      </c>
      <c r="AL36" s="2">
        <v>1.4E-2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15">
        <v>2.68</v>
      </c>
      <c r="AY36" s="15">
        <v>1.95</v>
      </c>
      <c r="AZ36" s="15">
        <v>1.52</v>
      </c>
      <c r="BA36" s="16">
        <v>43.3</v>
      </c>
      <c r="BB36" s="15">
        <v>0.76</v>
      </c>
      <c r="BC36" s="16">
        <v>28.4</v>
      </c>
      <c r="BD36" s="15">
        <v>1</v>
      </c>
      <c r="BE36" s="16">
        <v>27.9</v>
      </c>
      <c r="BF36" s="16">
        <v>22.1</v>
      </c>
      <c r="BG36" s="16">
        <v>5.8</v>
      </c>
      <c r="BH36" s="15">
        <v>1.0900000000000001</v>
      </c>
      <c r="BI36" s="4"/>
      <c r="BJ36" s="4"/>
      <c r="BK36" s="4"/>
      <c r="BL36" s="8"/>
      <c r="BN36" s="20">
        <v>0.25359999999999999</v>
      </c>
      <c r="BO36" s="21">
        <v>2.66E-3</v>
      </c>
      <c r="BP36" s="5">
        <v>3.7372521015556162E-4</v>
      </c>
      <c r="BQ36" s="5">
        <v>105</v>
      </c>
      <c r="BR36" s="5">
        <v>0.67</v>
      </c>
      <c r="BS36" s="5">
        <v>3000</v>
      </c>
      <c r="BT36" s="5">
        <v>0.70099999999999996</v>
      </c>
      <c r="BU36" s="5">
        <v>6800</v>
      </c>
      <c r="BV36" s="5">
        <v>12</v>
      </c>
      <c r="BW36" s="5">
        <v>17</v>
      </c>
      <c r="BX36" s="2">
        <v>12</v>
      </c>
      <c r="BY36" s="2">
        <v>17</v>
      </c>
      <c r="BZ36" s="5">
        <v>49500</v>
      </c>
      <c r="CA36" s="5">
        <v>0.21</v>
      </c>
      <c r="CB36" s="5">
        <v>0.3</v>
      </c>
      <c r="CC36" s="5">
        <v>1.0329999999999999</v>
      </c>
      <c r="CD36" s="5">
        <v>5.0000000000000044</v>
      </c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19"/>
      <c r="EO36" s="2"/>
      <c r="EP36" s="2"/>
      <c r="EQ36" s="19"/>
      <c r="FR36" s="5" t="str">
        <f t="shared" si="2"/>
        <v/>
      </c>
      <c r="FT36" s="2"/>
      <c r="FU36" s="2"/>
      <c r="FV36" s="2"/>
      <c r="FW36" s="19"/>
      <c r="GX36" s="5" t="str">
        <f t="shared" si="3"/>
        <v/>
      </c>
    </row>
    <row r="37" spans="1:207" s="5" customFormat="1" ht="11.95" customHeight="1" x14ac:dyDescent="0.3">
      <c r="A37" s="10" t="s">
        <v>166</v>
      </c>
      <c r="B37" s="10" t="s">
        <v>438</v>
      </c>
      <c r="C37" s="12">
        <v>14.4</v>
      </c>
      <c r="D37" s="13" t="s">
        <v>422</v>
      </c>
      <c r="E37" s="14" t="s">
        <v>468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5">
        <v>2.67</v>
      </c>
      <c r="R37" s="15">
        <v>1.94</v>
      </c>
      <c r="S37" s="15">
        <v>1.51</v>
      </c>
      <c r="T37" s="16">
        <v>43.5</v>
      </c>
      <c r="U37" s="15">
        <v>0.77</v>
      </c>
      <c r="V37" s="16">
        <v>28.5</v>
      </c>
      <c r="W37" s="15">
        <v>0.99</v>
      </c>
      <c r="X37" s="16">
        <v>27.7</v>
      </c>
      <c r="Y37" s="16">
        <v>21.4</v>
      </c>
      <c r="Z37" s="16">
        <v>6.3</v>
      </c>
      <c r="AA37" s="15">
        <v>1.1200000000000001</v>
      </c>
      <c r="AB37" s="15"/>
      <c r="AC37" s="15"/>
      <c r="AD37" s="4"/>
      <c r="AE37" s="15"/>
      <c r="AF37" s="4"/>
      <c r="AG37" s="6"/>
      <c r="AH37" s="6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15">
        <v>2.67</v>
      </c>
      <c r="AY37" s="15">
        <v>1.94</v>
      </c>
      <c r="AZ37" s="15">
        <v>1.51</v>
      </c>
      <c r="BA37" s="16">
        <v>43.6</v>
      </c>
      <c r="BB37" s="15">
        <v>0.77</v>
      </c>
      <c r="BC37" s="16">
        <v>29</v>
      </c>
      <c r="BD37" s="15">
        <v>1</v>
      </c>
      <c r="BE37" s="16">
        <v>27.7</v>
      </c>
      <c r="BF37" s="16">
        <v>21.4</v>
      </c>
      <c r="BG37" s="16">
        <v>6.3</v>
      </c>
      <c r="BH37" s="15">
        <v>1.2</v>
      </c>
      <c r="BI37" s="4"/>
      <c r="BJ37" s="4"/>
      <c r="BK37" s="4"/>
      <c r="BL37" s="8"/>
      <c r="BN37" s="20">
        <v>0.15129999999999999</v>
      </c>
      <c r="BO37" s="21">
        <v>3.5100000000000001E-3</v>
      </c>
      <c r="BP37" s="5">
        <v>2.4616604689051938E-4</v>
      </c>
      <c r="BQ37" s="5">
        <v>105</v>
      </c>
      <c r="BR37" s="5">
        <v>0.66</v>
      </c>
      <c r="BS37" s="5">
        <v>3100</v>
      </c>
      <c r="BT37" s="5">
        <v>0.755</v>
      </c>
      <c r="BU37" s="5">
        <v>6700</v>
      </c>
      <c r="BV37" s="5">
        <v>10</v>
      </c>
      <c r="BW37" s="5">
        <v>19</v>
      </c>
      <c r="BX37" s="2">
        <v>10</v>
      </c>
      <c r="BY37" s="2">
        <v>19</v>
      </c>
      <c r="BZ37" s="5">
        <v>47600</v>
      </c>
      <c r="CA37" s="5">
        <v>0.21</v>
      </c>
      <c r="CB37" s="5">
        <v>0.1</v>
      </c>
      <c r="CC37" s="5">
        <v>1.0580000000000001</v>
      </c>
      <c r="CD37" s="5">
        <v>9.9999999999999805</v>
      </c>
      <c r="FR37" s="5" t="str">
        <f t="shared" si="2"/>
        <v/>
      </c>
      <c r="GX37" s="5" t="str">
        <f t="shared" si="3"/>
        <v/>
      </c>
    </row>
    <row r="38" spans="1:207" s="5" customFormat="1" ht="11.95" customHeight="1" x14ac:dyDescent="0.3">
      <c r="A38" s="10" t="s">
        <v>128</v>
      </c>
      <c r="B38" s="11">
        <v>4</v>
      </c>
      <c r="C38" s="12">
        <v>4.8</v>
      </c>
      <c r="D38" s="13" t="s">
        <v>409</v>
      </c>
      <c r="E38" s="14" t="s">
        <v>469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5">
        <v>2.75</v>
      </c>
      <c r="R38" s="15">
        <v>2</v>
      </c>
      <c r="S38" s="15">
        <v>1.58</v>
      </c>
      <c r="T38" s="16">
        <v>42.6</v>
      </c>
      <c r="U38" s="15">
        <v>0.74</v>
      </c>
      <c r="V38" s="16">
        <v>26.8</v>
      </c>
      <c r="W38" s="15">
        <v>0.99</v>
      </c>
      <c r="X38" s="16">
        <v>38.1</v>
      </c>
      <c r="Y38" s="16">
        <v>23.9</v>
      </c>
      <c r="Z38" s="16">
        <v>14.2</v>
      </c>
      <c r="AA38" s="15">
        <v>0.2</v>
      </c>
      <c r="AB38" s="15"/>
      <c r="AC38" s="15"/>
      <c r="AD38" s="4"/>
      <c r="AE38" s="15"/>
      <c r="AF38" s="4"/>
      <c r="AG38" s="6"/>
      <c r="AH38" s="6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15">
        <v>2.75</v>
      </c>
      <c r="AY38" s="15">
        <v>2.0099999999999998</v>
      </c>
      <c r="AZ38" s="15">
        <v>1.58</v>
      </c>
      <c r="BA38" s="16">
        <v>42.5</v>
      </c>
      <c r="BB38" s="15">
        <v>0.74</v>
      </c>
      <c r="BC38" s="16">
        <v>26.8</v>
      </c>
      <c r="BD38" s="15">
        <v>1</v>
      </c>
      <c r="BE38" s="16">
        <v>38.1</v>
      </c>
      <c r="BF38" s="16">
        <v>23.9</v>
      </c>
      <c r="BG38" s="16">
        <v>14.2</v>
      </c>
      <c r="BH38" s="15">
        <v>0.2</v>
      </c>
      <c r="BI38" s="4"/>
      <c r="BJ38" s="4"/>
      <c r="BK38" s="4"/>
      <c r="BL38" s="8"/>
      <c r="CE38" s="2">
        <v>20.7</v>
      </c>
      <c r="CF38" s="2">
        <v>17.3</v>
      </c>
      <c r="CG38" s="2">
        <v>0.84</v>
      </c>
      <c r="CH38" s="2">
        <v>4.7E-2</v>
      </c>
      <c r="CI38" s="2">
        <v>17</v>
      </c>
      <c r="CJ38" s="2">
        <v>0.03</v>
      </c>
      <c r="CK38" s="2">
        <v>10</v>
      </c>
      <c r="EY38" s="5">
        <v>2.75</v>
      </c>
      <c r="EZ38" s="5">
        <v>1.88</v>
      </c>
      <c r="FA38" s="5">
        <v>1.39</v>
      </c>
      <c r="FB38" s="5">
        <v>49.4</v>
      </c>
      <c r="FC38" s="5">
        <v>0.98</v>
      </c>
      <c r="FD38" s="5">
        <v>35.200000000000003</v>
      </c>
      <c r="FE38" s="5">
        <v>0.99</v>
      </c>
      <c r="FF38" s="5">
        <v>38.1</v>
      </c>
      <c r="FG38" s="5">
        <v>23.9</v>
      </c>
      <c r="FH38" s="5">
        <v>14.2</v>
      </c>
      <c r="FI38" s="5">
        <v>0.8</v>
      </c>
      <c r="FO38" s="5">
        <v>3.3</v>
      </c>
      <c r="FP38" s="5">
        <v>2.7</v>
      </c>
      <c r="FQ38" s="5">
        <v>0.82</v>
      </c>
      <c r="FR38" s="5" t="str">
        <f>IF(FL38&gt;0,ROUND(FL38*0.71,1),"")</f>
        <v/>
      </c>
      <c r="FS38" s="5">
        <v>1.7999999999999999E-2</v>
      </c>
      <c r="GE38" s="5">
        <v>2.75</v>
      </c>
      <c r="GF38" s="5">
        <v>1.88</v>
      </c>
      <c r="GG38" s="5">
        <v>1.39</v>
      </c>
      <c r="GH38" s="5">
        <v>49.6</v>
      </c>
      <c r="GI38" s="5">
        <v>0.98</v>
      </c>
      <c r="GJ38" s="5">
        <v>35.5</v>
      </c>
      <c r="GK38" s="5">
        <v>0.99</v>
      </c>
      <c r="GL38" s="5">
        <v>38.1</v>
      </c>
      <c r="GM38" s="5">
        <v>23.9</v>
      </c>
      <c r="GN38" s="5">
        <v>14.2</v>
      </c>
      <c r="GO38" s="5">
        <v>0.81</v>
      </c>
      <c r="GU38" s="2">
        <v>2.9</v>
      </c>
      <c r="GV38" s="2">
        <v>2.2000000000000002</v>
      </c>
      <c r="GW38" s="2">
        <v>0.76</v>
      </c>
      <c r="GX38" s="5" t="str">
        <f>IF(GR38&gt;0,ROUND(GR38*0.69,1),"")</f>
        <v/>
      </c>
      <c r="GY38" s="2">
        <v>1.6E-2</v>
      </c>
    </row>
    <row r="39" spans="1:207" s="5" customFormat="1" ht="11.95" customHeight="1" x14ac:dyDescent="0.3">
      <c r="A39" s="10" t="s">
        <v>179</v>
      </c>
      <c r="B39" s="11">
        <v>8</v>
      </c>
      <c r="C39" s="12">
        <v>0.4</v>
      </c>
      <c r="D39" s="13" t="s">
        <v>415</v>
      </c>
      <c r="E39" s="14" t="s">
        <v>469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5">
        <v>2.73</v>
      </c>
      <c r="R39" s="15">
        <v>2</v>
      </c>
      <c r="S39" s="15">
        <v>1.66</v>
      </c>
      <c r="T39" s="16">
        <v>39.200000000000003</v>
      </c>
      <c r="U39" s="15">
        <v>0.64</v>
      </c>
      <c r="V39" s="16">
        <v>20.399999999999999</v>
      </c>
      <c r="W39" s="15">
        <v>0.87</v>
      </c>
      <c r="X39" s="16">
        <v>37.5</v>
      </c>
      <c r="Y39" s="16">
        <v>21.2</v>
      </c>
      <c r="Z39" s="16">
        <v>16.3</v>
      </c>
      <c r="AA39" s="15">
        <v>-0.05</v>
      </c>
      <c r="AB39" s="15"/>
      <c r="AC39" s="15"/>
      <c r="AD39" s="4"/>
      <c r="AE39" s="15"/>
      <c r="AF39" s="4"/>
      <c r="AG39" s="6"/>
      <c r="AH39" s="6"/>
      <c r="AI39" s="2">
        <v>14</v>
      </c>
      <c r="AJ39" s="4">
        <v>14.5</v>
      </c>
      <c r="AK39" s="3">
        <v>0.26</v>
      </c>
      <c r="AL39" s="2">
        <v>6.6000000000000003E-2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15">
        <v>2.73</v>
      </c>
      <c r="AY39" s="15">
        <v>2.04</v>
      </c>
      <c r="AZ39" s="15">
        <v>1.65</v>
      </c>
      <c r="BA39" s="16">
        <v>39.6</v>
      </c>
      <c r="BB39" s="15">
        <v>0.65</v>
      </c>
      <c r="BC39" s="16">
        <v>23.7</v>
      </c>
      <c r="BD39" s="15">
        <v>0.99</v>
      </c>
      <c r="BE39" s="16">
        <v>37.5</v>
      </c>
      <c r="BF39" s="16">
        <v>21.2</v>
      </c>
      <c r="BG39" s="16">
        <v>16.3</v>
      </c>
      <c r="BH39" s="15">
        <v>0.16</v>
      </c>
      <c r="BI39" s="4"/>
      <c r="BJ39" s="4">
        <v>11.7</v>
      </c>
      <c r="BK39" s="2">
        <v>11.7</v>
      </c>
      <c r="BL39" s="3">
        <v>0.3</v>
      </c>
      <c r="BM39" s="2">
        <v>5.1999999999999998E-2</v>
      </c>
      <c r="BN39" s="17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>
        <v>2.73</v>
      </c>
      <c r="CX39" s="2">
        <v>1.97</v>
      </c>
      <c r="CY39" s="2">
        <v>1.53</v>
      </c>
      <c r="CZ39" s="2">
        <v>43.8</v>
      </c>
      <c r="DA39" s="2">
        <v>0.78</v>
      </c>
      <c r="DB39" s="2">
        <v>28.5</v>
      </c>
      <c r="DC39" s="2">
        <v>1</v>
      </c>
      <c r="DD39" s="2">
        <v>37.5</v>
      </c>
      <c r="DE39" s="2">
        <v>21.2</v>
      </c>
      <c r="DF39" s="2">
        <v>16.3</v>
      </c>
      <c r="DG39" s="2">
        <v>0.45</v>
      </c>
      <c r="DH39" s="2"/>
      <c r="DI39" s="3">
        <v>8.6999999999999993</v>
      </c>
      <c r="DJ39" s="2">
        <v>8.9</v>
      </c>
      <c r="DK39" s="3">
        <v>0.38</v>
      </c>
      <c r="DL39" s="2">
        <v>4.3999999999999997E-2</v>
      </c>
      <c r="DM39" s="2"/>
      <c r="DN39" s="2"/>
      <c r="DO39" s="2"/>
      <c r="DP39" s="19"/>
      <c r="DX39" s="5">
        <v>2.73</v>
      </c>
      <c r="DY39" s="5">
        <v>1.89</v>
      </c>
      <c r="DZ39" s="5">
        <v>1.43</v>
      </c>
      <c r="EA39" s="5">
        <v>47.7</v>
      </c>
      <c r="EB39" s="5">
        <v>0.91</v>
      </c>
      <c r="EC39" s="5">
        <v>32.299999999999997</v>
      </c>
      <c r="ED39" s="5">
        <v>0.97</v>
      </c>
      <c r="EE39" s="5">
        <v>37.5</v>
      </c>
      <c r="EF39" s="5">
        <v>21.2</v>
      </c>
      <c r="EG39" s="5">
        <v>16.3</v>
      </c>
      <c r="EH39" s="5">
        <v>0.68</v>
      </c>
      <c r="EJ39" s="22">
        <v>4.5999999999999996</v>
      </c>
      <c r="EK39" s="22">
        <v>4.9000000000000004</v>
      </c>
      <c r="EL39" s="22">
        <v>0.35</v>
      </c>
      <c r="EM39" s="5">
        <v>2.3E-2</v>
      </c>
      <c r="EO39" s="2"/>
      <c r="EP39" s="2"/>
      <c r="EQ39" s="19"/>
      <c r="EY39" s="2">
        <v>2.73</v>
      </c>
      <c r="EZ39" s="2">
        <v>1.88</v>
      </c>
      <c r="FA39" s="2">
        <v>1.39</v>
      </c>
      <c r="FB39" s="2">
        <v>49</v>
      </c>
      <c r="FC39" s="2">
        <v>0.96</v>
      </c>
      <c r="FD39" s="2">
        <v>35</v>
      </c>
      <c r="FE39" s="2">
        <v>0.99</v>
      </c>
      <c r="FF39" s="2">
        <v>37.5</v>
      </c>
      <c r="FG39" s="2">
        <v>21.2</v>
      </c>
      <c r="FH39" s="2">
        <v>16.3</v>
      </c>
      <c r="FI39" s="2">
        <v>0.85</v>
      </c>
      <c r="FK39" s="22">
        <v>4.5</v>
      </c>
      <c r="FL39" s="22">
        <v>4.9000000000000004</v>
      </c>
      <c r="FM39" s="22">
        <v>0.4</v>
      </c>
      <c r="FN39" s="5">
        <v>2.3E-2</v>
      </c>
      <c r="FR39" s="5">
        <f t="shared" ref="FR39:FR76" si="4">IF(FL39&gt;0,ROUND(FL39*0.71,1),"")</f>
        <v>3.5</v>
      </c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>
        <v>2.73</v>
      </c>
      <c r="GF39" s="2">
        <v>1.89</v>
      </c>
      <c r="GG39" s="2">
        <v>1.41</v>
      </c>
      <c r="GH39" s="2">
        <v>48.3</v>
      </c>
      <c r="GI39" s="2">
        <v>0.93</v>
      </c>
      <c r="GJ39" s="2">
        <v>34</v>
      </c>
      <c r="GK39" s="2">
        <v>0.99</v>
      </c>
      <c r="GL39" s="2">
        <v>37.5</v>
      </c>
      <c r="GM39" s="2">
        <v>21.2</v>
      </c>
      <c r="GN39" s="2">
        <v>16.3</v>
      </c>
      <c r="GO39" s="2">
        <v>0.79</v>
      </c>
      <c r="GP39" s="2"/>
      <c r="GQ39" s="2">
        <v>3.7</v>
      </c>
      <c r="GR39" s="2">
        <v>3.9</v>
      </c>
      <c r="GS39" s="3">
        <v>0.43</v>
      </c>
      <c r="GT39" s="2">
        <v>0.02</v>
      </c>
      <c r="GU39" s="4"/>
      <c r="GV39" s="4"/>
      <c r="GW39" s="9"/>
      <c r="GX39" s="5">
        <f t="shared" ref="GX39:GX76" si="5">IF(GR39&gt;0,ROUND(GR39*0.69,1),"")</f>
        <v>2.7</v>
      </c>
    </row>
    <row r="40" spans="1:207" s="5" customFormat="1" ht="11.95" customHeight="1" x14ac:dyDescent="0.3">
      <c r="A40" s="10" t="s">
        <v>180</v>
      </c>
      <c r="B40" s="11">
        <v>8</v>
      </c>
      <c r="C40" s="12">
        <v>0.8</v>
      </c>
      <c r="D40" s="13" t="s">
        <v>415</v>
      </c>
      <c r="E40" s="14" t="s">
        <v>469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5">
        <v>2.74</v>
      </c>
      <c r="R40" s="15">
        <v>1.94</v>
      </c>
      <c r="S40" s="15">
        <v>1.61</v>
      </c>
      <c r="T40" s="16">
        <v>41.3</v>
      </c>
      <c r="U40" s="15">
        <v>0.7</v>
      </c>
      <c r="V40" s="16">
        <v>20.6</v>
      </c>
      <c r="W40" s="15">
        <v>0.8</v>
      </c>
      <c r="X40" s="16">
        <v>37.299999999999997</v>
      </c>
      <c r="Y40" s="16">
        <v>21.6</v>
      </c>
      <c r="Z40" s="16">
        <v>15.7</v>
      </c>
      <c r="AA40" s="15">
        <v>-0.06</v>
      </c>
      <c r="AB40" s="15"/>
      <c r="AC40" s="15"/>
      <c r="AD40" s="4"/>
      <c r="AE40" s="15"/>
      <c r="AF40" s="4"/>
      <c r="AG40" s="6"/>
      <c r="AH40" s="6"/>
      <c r="AI40" s="2">
        <v>14.4</v>
      </c>
      <c r="AJ40" s="4">
        <v>15.7</v>
      </c>
      <c r="AK40" s="3">
        <v>0.28999999999999998</v>
      </c>
      <c r="AL40" s="2">
        <v>6.9000000000000006E-2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15">
        <v>2.74</v>
      </c>
      <c r="AY40" s="15">
        <v>2.0099999999999998</v>
      </c>
      <c r="AZ40" s="15">
        <v>1.6</v>
      </c>
      <c r="BA40" s="16">
        <v>41.8</v>
      </c>
      <c r="BB40" s="15">
        <v>0.72</v>
      </c>
      <c r="BC40" s="16">
        <v>25.6</v>
      </c>
      <c r="BD40" s="15">
        <v>0.98</v>
      </c>
      <c r="BE40" s="16">
        <v>37.299999999999997</v>
      </c>
      <c r="BF40" s="16">
        <v>21.6</v>
      </c>
      <c r="BG40" s="16">
        <v>15.7</v>
      </c>
      <c r="BH40" s="15">
        <v>0.26</v>
      </c>
      <c r="BI40" s="4"/>
      <c r="BJ40" s="4">
        <v>9.4</v>
      </c>
      <c r="BK40" s="2">
        <v>9.4</v>
      </c>
      <c r="BL40" s="3">
        <v>0.37</v>
      </c>
      <c r="BM40" s="2">
        <v>4.3999999999999997E-2</v>
      </c>
      <c r="BN40" s="17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>
        <v>2.74</v>
      </c>
      <c r="CX40" s="2">
        <v>1.92</v>
      </c>
      <c r="CY40" s="2">
        <v>1.47</v>
      </c>
      <c r="CZ40" s="2">
        <v>46.4</v>
      </c>
      <c r="DA40" s="2">
        <v>0.87</v>
      </c>
      <c r="DB40" s="2">
        <v>30.7</v>
      </c>
      <c r="DC40" s="2">
        <v>0.97</v>
      </c>
      <c r="DD40" s="2">
        <v>37.299999999999997</v>
      </c>
      <c r="DE40" s="2">
        <v>21.6</v>
      </c>
      <c r="DF40" s="2">
        <v>15.7</v>
      </c>
      <c r="DG40" s="2">
        <v>0.57999999999999996</v>
      </c>
      <c r="DH40" s="2"/>
      <c r="DI40" s="3">
        <v>6.6</v>
      </c>
      <c r="DJ40" s="2">
        <v>6.9</v>
      </c>
      <c r="DK40" s="3">
        <v>0.38</v>
      </c>
      <c r="DL40" s="2">
        <v>3.4000000000000002E-2</v>
      </c>
      <c r="DM40" s="2"/>
      <c r="DN40" s="2"/>
      <c r="DO40" s="2"/>
      <c r="DP40" s="19"/>
      <c r="DX40" s="5">
        <v>2.74</v>
      </c>
      <c r="DY40" s="5">
        <v>1.88</v>
      </c>
      <c r="DZ40" s="5">
        <v>1.4</v>
      </c>
      <c r="EA40" s="5">
        <v>48.8</v>
      </c>
      <c r="EB40" s="5">
        <v>0.95</v>
      </c>
      <c r="EC40" s="5">
        <v>34</v>
      </c>
      <c r="ED40" s="5">
        <v>0.98</v>
      </c>
      <c r="EE40" s="5">
        <v>37.299999999999997</v>
      </c>
      <c r="EF40" s="5">
        <v>21.6</v>
      </c>
      <c r="EG40" s="5">
        <v>15.7</v>
      </c>
      <c r="EH40" s="5">
        <v>0.79</v>
      </c>
      <c r="EJ40" s="22">
        <v>2.6</v>
      </c>
      <c r="EK40" s="22">
        <v>3</v>
      </c>
      <c r="EL40" s="22">
        <v>0.42</v>
      </c>
      <c r="EM40" s="5">
        <v>0.02</v>
      </c>
      <c r="EO40" s="2"/>
      <c r="EP40" s="2"/>
      <c r="EQ40" s="19"/>
      <c r="EY40" s="2">
        <v>2.74</v>
      </c>
      <c r="EZ40" s="2">
        <v>1.88</v>
      </c>
      <c r="FA40" s="2">
        <v>1.39</v>
      </c>
      <c r="FB40" s="2">
        <v>49.2</v>
      </c>
      <c r="FC40" s="2">
        <v>0.97</v>
      </c>
      <c r="FD40" s="2">
        <v>35.1</v>
      </c>
      <c r="FE40" s="2">
        <v>0.99</v>
      </c>
      <c r="FF40" s="2">
        <v>37.299999999999997</v>
      </c>
      <c r="FG40" s="2">
        <v>21.6</v>
      </c>
      <c r="FH40" s="2">
        <v>15.7</v>
      </c>
      <c r="FI40" s="2">
        <v>0.86</v>
      </c>
      <c r="FK40" s="22">
        <v>2.5</v>
      </c>
      <c r="FL40" s="22">
        <v>2.8</v>
      </c>
      <c r="FM40" s="22">
        <v>0.38</v>
      </c>
      <c r="FN40" s="5">
        <v>0.02</v>
      </c>
      <c r="FR40" s="5">
        <f t="shared" si="4"/>
        <v>2</v>
      </c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>
        <v>2.74</v>
      </c>
      <c r="GF40" s="2">
        <v>1.86</v>
      </c>
      <c r="GG40" s="2">
        <v>1.37</v>
      </c>
      <c r="GH40" s="2">
        <v>50.1</v>
      </c>
      <c r="GI40" s="2">
        <v>1.01</v>
      </c>
      <c r="GJ40" s="2">
        <v>36</v>
      </c>
      <c r="GK40" s="2">
        <v>0.98</v>
      </c>
      <c r="GL40" s="2">
        <v>37.299999999999997</v>
      </c>
      <c r="GM40" s="2">
        <v>21.6</v>
      </c>
      <c r="GN40" s="2">
        <v>15.7</v>
      </c>
      <c r="GO40" s="2">
        <v>0.92</v>
      </c>
      <c r="GP40" s="2"/>
      <c r="GQ40" s="2">
        <v>2.1</v>
      </c>
      <c r="GR40" s="2">
        <v>2.2000000000000002</v>
      </c>
      <c r="GS40" s="3">
        <v>0.42</v>
      </c>
      <c r="GT40" s="2">
        <v>1.4999999999999999E-2</v>
      </c>
      <c r="GU40" s="4"/>
      <c r="GV40" s="4"/>
      <c r="GW40" s="9"/>
      <c r="GX40" s="5">
        <f t="shared" si="5"/>
        <v>1.5</v>
      </c>
    </row>
    <row r="41" spans="1:207" s="5" customFormat="1" ht="11.95" customHeight="1" x14ac:dyDescent="0.3">
      <c r="A41" s="10" t="s">
        <v>181</v>
      </c>
      <c r="B41" s="11">
        <v>8</v>
      </c>
      <c r="C41" s="12">
        <v>3.8</v>
      </c>
      <c r="D41" s="13" t="s">
        <v>415</v>
      </c>
      <c r="E41" s="14" t="s">
        <v>469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5">
        <v>2.72</v>
      </c>
      <c r="R41" s="15">
        <v>2.02</v>
      </c>
      <c r="S41" s="15">
        <v>1.72</v>
      </c>
      <c r="T41" s="16">
        <v>36.700000000000003</v>
      </c>
      <c r="U41" s="15">
        <v>0.57999999999999996</v>
      </c>
      <c r="V41" s="16">
        <v>17.3</v>
      </c>
      <c r="W41" s="15">
        <v>0.81</v>
      </c>
      <c r="X41" s="16">
        <v>27.4</v>
      </c>
      <c r="Y41" s="16">
        <v>17.899999999999999</v>
      </c>
      <c r="Z41" s="16">
        <v>9.5</v>
      </c>
      <c r="AA41" s="15">
        <v>-0.06</v>
      </c>
      <c r="AB41" s="15"/>
      <c r="AC41" s="15"/>
      <c r="AD41" s="4"/>
      <c r="AE41" s="15"/>
      <c r="AF41" s="4"/>
      <c r="AG41" s="6"/>
      <c r="AH41" s="6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15">
        <v>2.72</v>
      </c>
      <c r="AY41" s="15">
        <v>2.08</v>
      </c>
      <c r="AZ41" s="15">
        <v>1.72</v>
      </c>
      <c r="BA41" s="16">
        <v>36.799999999999997</v>
      </c>
      <c r="BB41" s="15">
        <v>0.57999999999999996</v>
      </c>
      <c r="BC41" s="16">
        <v>20.7</v>
      </c>
      <c r="BD41" s="15">
        <v>0.97</v>
      </c>
      <c r="BE41" s="16">
        <v>27.4</v>
      </c>
      <c r="BF41" s="16">
        <v>17.899999999999999</v>
      </c>
      <c r="BG41" s="16">
        <v>9.5</v>
      </c>
      <c r="BH41" s="15">
        <v>0.3</v>
      </c>
      <c r="BI41" s="4"/>
      <c r="BJ41" s="4"/>
      <c r="BK41" s="4"/>
      <c r="BL41" s="8"/>
      <c r="CE41" s="2">
        <v>18.100000000000001</v>
      </c>
      <c r="CF41" s="2">
        <v>16.100000000000001</v>
      </c>
      <c r="CG41" s="2">
        <v>0.89</v>
      </c>
      <c r="CH41" s="2">
        <v>4.4999999999999998E-2</v>
      </c>
      <c r="CI41" s="2">
        <v>22</v>
      </c>
      <c r="CJ41" s="2">
        <v>2.8000000000000001E-2</v>
      </c>
      <c r="CK41" s="2">
        <v>13</v>
      </c>
      <c r="EY41" s="5">
        <v>2.72</v>
      </c>
      <c r="EZ41" s="5">
        <v>1.99</v>
      </c>
      <c r="FA41" s="5">
        <v>1.58</v>
      </c>
      <c r="FB41" s="5">
        <v>42</v>
      </c>
      <c r="FC41" s="5">
        <v>0.72</v>
      </c>
      <c r="FD41" s="5">
        <v>26.2</v>
      </c>
      <c r="FE41" s="5">
        <v>0.98</v>
      </c>
      <c r="FF41" s="5">
        <v>27.4</v>
      </c>
      <c r="FG41" s="5">
        <v>17.899999999999999</v>
      </c>
      <c r="FH41" s="5">
        <v>9.5</v>
      </c>
      <c r="FI41" s="5">
        <v>0.87</v>
      </c>
      <c r="FO41" s="5">
        <v>3</v>
      </c>
      <c r="FP41" s="5">
        <v>1.9</v>
      </c>
      <c r="FQ41" s="5">
        <v>0.63</v>
      </c>
      <c r="FR41" s="5" t="str">
        <f t="shared" si="4"/>
        <v/>
      </c>
      <c r="FS41" s="5">
        <v>1.2E-2</v>
      </c>
      <c r="GE41" s="5">
        <v>2.72</v>
      </c>
      <c r="GF41" s="5">
        <v>1.97</v>
      </c>
      <c r="GG41" s="5">
        <v>1.56</v>
      </c>
      <c r="GH41" s="5">
        <v>42.8</v>
      </c>
      <c r="GI41" s="5">
        <v>0.75</v>
      </c>
      <c r="GJ41" s="5">
        <v>26.9</v>
      </c>
      <c r="GK41" s="5">
        <v>0.98</v>
      </c>
      <c r="GL41" s="5">
        <v>27.4</v>
      </c>
      <c r="GM41" s="5">
        <v>17.899999999999999</v>
      </c>
      <c r="GN41" s="5">
        <v>9.5</v>
      </c>
      <c r="GO41" s="5">
        <v>0.95</v>
      </c>
      <c r="GU41" s="2">
        <v>2.8</v>
      </c>
      <c r="GV41" s="2">
        <v>1.8</v>
      </c>
      <c r="GW41" s="2">
        <v>0.65</v>
      </c>
      <c r="GX41" s="5" t="str">
        <f t="shared" si="5"/>
        <v/>
      </c>
      <c r="GY41" s="2">
        <v>1.2E-2</v>
      </c>
    </row>
    <row r="42" spans="1:207" s="5" customFormat="1" ht="11.95" customHeight="1" x14ac:dyDescent="0.3">
      <c r="A42" s="10" t="s">
        <v>182</v>
      </c>
      <c r="B42" s="11">
        <v>8</v>
      </c>
      <c r="C42" s="12">
        <v>5.8</v>
      </c>
      <c r="D42" s="13" t="s">
        <v>409</v>
      </c>
      <c r="E42" s="14" t="s">
        <v>469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5">
        <v>2.7</v>
      </c>
      <c r="R42" s="15">
        <v>2.0699999999999998</v>
      </c>
      <c r="S42" s="15">
        <v>1.73</v>
      </c>
      <c r="T42" s="16">
        <v>35.799999999999997</v>
      </c>
      <c r="U42" s="15">
        <v>0.56000000000000005</v>
      </c>
      <c r="V42" s="16">
        <v>19.5</v>
      </c>
      <c r="W42" s="15">
        <v>0.94</v>
      </c>
      <c r="X42" s="16">
        <v>25.9</v>
      </c>
      <c r="Y42" s="16">
        <v>17.8</v>
      </c>
      <c r="Z42" s="16">
        <v>8.1</v>
      </c>
      <c r="AA42" s="15">
        <v>0.21</v>
      </c>
      <c r="AB42" s="15"/>
      <c r="AC42" s="15"/>
      <c r="AD42" s="4"/>
      <c r="AE42" s="15"/>
      <c r="AF42" s="4"/>
      <c r="AG42" s="6"/>
      <c r="AH42" s="6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15">
        <v>2.7</v>
      </c>
      <c r="AY42" s="15">
        <v>2.08</v>
      </c>
      <c r="AZ42" s="15">
        <v>1.73</v>
      </c>
      <c r="BA42" s="16">
        <v>36.1</v>
      </c>
      <c r="BB42" s="15">
        <v>0.56000000000000005</v>
      </c>
      <c r="BC42" s="16">
        <v>20.7</v>
      </c>
      <c r="BD42" s="15">
        <v>0.99</v>
      </c>
      <c r="BE42" s="16">
        <v>25.9</v>
      </c>
      <c r="BF42" s="16">
        <v>17.8</v>
      </c>
      <c r="BG42" s="16">
        <v>8.1</v>
      </c>
      <c r="BH42" s="15">
        <v>0.36</v>
      </c>
      <c r="BI42" s="4"/>
      <c r="BJ42" s="4"/>
      <c r="BK42" s="4"/>
      <c r="BL42" s="8"/>
      <c r="CE42" s="2">
        <v>18.8</v>
      </c>
      <c r="CF42" s="2">
        <v>16</v>
      </c>
      <c r="CG42" s="2">
        <v>0.85</v>
      </c>
      <c r="CH42" s="2">
        <v>4.9000000000000002E-2</v>
      </c>
      <c r="CI42" s="2">
        <v>19</v>
      </c>
      <c r="CJ42" s="2">
        <v>0.03</v>
      </c>
      <c r="CK42" s="2">
        <v>11</v>
      </c>
      <c r="EY42" s="5">
        <v>2.7</v>
      </c>
      <c r="EZ42" s="5">
        <v>1.98</v>
      </c>
      <c r="FA42" s="5">
        <v>1.58</v>
      </c>
      <c r="FB42" s="5">
        <v>41.6</v>
      </c>
      <c r="FC42" s="5">
        <v>0.71</v>
      </c>
      <c r="FD42" s="5">
        <v>25.6</v>
      </c>
      <c r="FE42" s="5">
        <v>0.97</v>
      </c>
      <c r="FF42" s="5">
        <v>25.9</v>
      </c>
      <c r="FG42" s="5">
        <v>17.8</v>
      </c>
      <c r="FH42" s="5">
        <v>8.1</v>
      </c>
      <c r="FI42" s="5">
        <v>0.96</v>
      </c>
      <c r="FO42" s="5">
        <v>3</v>
      </c>
      <c r="FP42" s="5">
        <v>2.1</v>
      </c>
      <c r="FQ42" s="5">
        <v>0.7</v>
      </c>
      <c r="FR42" s="5" t="str">
        <f t="shared" si="4"/>
        <v/>
      </c>
      <c r="FS42" s="5">
        <v>1.2E-2</v>
      </c>
      <c r="GE42" s="5">
        <v>2.7</v>
      </c>
      <c r="GF42" s="5">
        <v>1.97</v>
      </c>
      <c r="GG42" s="5">
        <v>1.56</v>
      </c>
      <c r="GH42" s="5">
        <v>42.3</v>
      </c>
      <c r="GI42" s="5">
        <v>0.73</v>
      </c>
      <c r="GJ42" s="5">
        <v>26.8</v>
      </c>
      <c r="GK42" s="5">
        <v>0.98</v>
      </c>
      <c r="GL42" s="5">
        <v>25.9</v>
      </c>
      <c r="GM42" s="5">
        <v>17.8</v>
      </c>
      <c r="GN42" s="5">
        <v>8.1</v>
      </c>
      <c r="GO42" s="5">
        <v>1.1100000000000001</v>
      </c>
      <c r="GU42" s="2">
        <v>1.4</v>
      </c>
      <c r="GV42" s="2">
        <v>0.9</v>
      </c>
      <c r="GW42" s="2">
        <v>0.68</v>
      </c>
      <c r="GX42" s="5" t="str">
        <f t="shared" si="5"/>
        <v/>
      </c>
      <c r="GY42" s="2">
        <v>1.6E-2</v>
      </c>
    </row>
    <row r="43" spans="1:207" s="5" customFormat="1" ht="11.95" customHeight="1" x14ac:dyDescent="0.3">
      <c r="A43" s="10" t="s">
        <v>222</v>
      </c>
      <c r="B43" s="11">
        <v>11</v>
      </c>
      <c r="C43" s="12">
        <v>0.4</v>
      </c>
      <c r="D43" s="13" t="s">
        <v>409</v>
      </c>
      <c r="E43" s="14" t="s">
        <v>469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5">
        <v>2.71</v>
      </c>
      <c r="R43" s="15">
        <v>2.02</v>
      </c>
      <c r="S43" s="15">
        <v>1.65</v>
      </c>
      <c r="T43" s="16">
        <v>39</v>
      </c>
      <c r="U43" s="15">
        <v>0.64</v>
      </c>
      <c r="V43" s="16">
        <v>22.1</v>
      </c>
      <c r="W43" s="15">
        <v>0.94</v>
      </c>
      <c r="X43" s="16">
        <v>37.200000000000003</v>
      </c>
      <c r="Y43" s="16">
        <v>21.8</v>
      </c>
      <c r="Z43" s="16">
        <v>15.4</v>
      </c>
      <c r="AA43" s="15">
        <v>0.02</v>
      </c>
      <c r="AB43" s="15"/>
      <c r="AC43" s="15"/>
      <c r="AD43" s="4"/>
      <c r="AE43" s="15"/>
      <c r="AF43" s="4"/>
      <c r="AG43" s="6"/>
      <c r="AH43" s="6"/>
      <c r="AI43" s="2">
        <v>14.7</v>
      </c>
      <c r="AJ43" s="4">
        <v>16</v>
      </c>
      <c r="AK43" s="3">
        <v>0.34</v>
      </c>
      <c r="AL43" s="2">
        <v>0.06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15">
        <v>2.71</v>
      </c>
      <c r="AY43" s="15">
        <v>2.0299999999999998</v>
      </c>
      <c r="AZ43" s="15">
        <v>1.64</v>
      </c>
      <c r="BA43" s="16">
        <v>39.4</v>
      </c>
      <c r="BB43" s="15">
        <v>0.65</v>
      </c>
      <c r="BC43" s="16">
        <v>23.5</v>
      </c>
      <c r="BD43" s="15">
        <v>0.98</v>
      </c>
      <c r="BE43" s="16">
        <v>37.200000000000003</v>
      </c>
      <c r="BF43" s="16">
        <v>21.8</v>
      </c>
      <c r="BG43" s="16">
        <v>15.4</v>
      </c>
      <c r="BH43" s="15">
        <v>0.11</v>
      </c>
      <c r="BI43" s="4"/>
      <c r="BJ43" s="4">
        <v>12.6</v>
      </c>
      <c r="BK43" s="2">
        <v>12.6</v>
      </c>
      <c r="BL43" s="3">
        <v>0.33</v>
      </c>
      <c r="BM43" s="2">
        <v>5.6000000000000001E-2</v>
      </c>
      <c r="BN43" s="17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>
        <v>2.71</v>
      </c>
      <c r="CX43" s="2">
        <v>1.96</v>
      </c>
      <c r="CY43" s="2">
        <v>1.54</v>
      </c>
      <c r="CZ43" s="2">
        <v>43.2</v>
      </c>
      <c r="DA43" s="2">
        <v>0.76</v>
      </c>
      <c r="DB43" s="2">
        <v>27.3</v>
      </c>
      <c r="DC43" s="2">
        <v>0.97</v>
      </c>
      <c r="DD43" s="2">
        <v>37.200000000000003</v>
      </c>
      <c r="DE43" s="2">
        <v>21.8</v>
      </c>
      <c r="DF43" s="2">
        <v>15.4</v>
      </c>
      <c r="DG43" s="2">
        <v>0.36</v>
      </c>
      <c r="DH43" s="2"/>
      <c r="DI43" s="3">
        <v>10.8</v>
      </c>
      <c r="DJ43" s="2">
        <v>11.5</v>
      </c>
      <c r="DK43" s="3">
        <v>0.36</v>
      </c>
      <c r="DL43" s="2">
        <v>5.1999999999999998E-2</v>
      </c>
      <c r="DM43" s="2"/>
      <c r="DN43" s="2"/>
      <c r="DO43" s="2"/>
      <c r="DP43" s="19"/>
      <c r="DX43" s="5">
        <v>2.71</v>
      </c>
      <c r="DY43" s="5">
        <v>1.9</v>
      </c>
      <c r="DZ43" s="5">
        <v>1.44</v>
      </c>
      <c r="EA43" s="5">
        <v>46.9</v>
      </c>
      <c r="EB43" s="5">
        <v>0.88</v>
      </c>
      <c r="EC43" s="5">
        <v>32</v>
      </c>
      <c r="ED43" s="5">
        <v>0.98</v>
      </c>
      <c r="EE43" s="5">
        <v>37.200000000000003</v>
      </c>
      <c r="EF43" s="5">
        <v>21.8</v>
      </c>
      <c r="EG43" s="5">
        <v>15.4</v>
      </c>
      <c r="EH43" s="5">
        <v>0.66</v>
      </c>
      <c r="EJ43" s="22">
        <v>3</v>
      </c>
      <c r="EK43" s="22">
        <v>3.1</v>
      </c>
      <c r="EL43" s="22">
        <v>0.4</v>
      </c>
      <c r="EM43" s="5">
        <v>0.02</v>
      </c>
      <c r="EO43" s="2"/>
      <c r="EP43" s="2"/>
      <c r="EQ43" s="19"/>
      <c r="EY43" s="2">
        <v>2.71</v>
      </c>
      <c r="EZ43" s="2">
        <v>1.87</v>
      </c>
      <c r="FA43" s="2">
        <v>1.39</v>
      </c>
      <c r="FB43" s="2">
        <v>48.8</v>
      </c>
      <c r="FC43" s="2">
        <v>0.95</v>
      </c>
      <c r="FD43" s="2">
        <v>34.700000000000003</v>
      </c>
      <c r="FE43" s="2">
        <v>0.99</v>
      </c>
      <c r="FF43" s="2">
        <v>37.200000000000003</v>
      </c>
      <c r="FG43" s="2">
        <v>21.8</v>
      </c>
      <c r="FH43" s="2">
        <v>15.4</v>
      </c>
      <c r="FI43" s="2">
        <v>0.84</v>
      </c>
      <c r="FK43" s="22">
        <v>3</v>
      </c>
      <c r="FL43" s="22">
        <v>3.5</v>
      </c>
      <c r="FM43" s="22">
        <v>0.42</v>
      </c>
      <c r="FN43" s="5">
        <v>2.1999999999999999E-2</v>
      </c>
      <c r="FR43" s="5">
        <f t="shared" si="4"/>
        <v>2.5</v>
      </c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>
        <v>2.71</v>
      </c>
      <c r="GF43" s="2">
        <v>1.87</v>
      </c>
      <c r="GG43" s="2">
        <v>1.39</v>
      </c>
      <c r="GH43" s="2">
        <v>48.7</v>
      </c>
      <c r="GI43" s="2">
        <v>0.95</v>
      </c>
      <c r="GJ43" s="2">
        <v>34.5</v>
      </c>
      <c r="GK43" s="2">
        <v>0.99</v>
      </c>
      <c r="GL43" s="2">
        <v>37.200000000000003</v>
      </c>
      <c r="GM43" s="2">
        <v>21.8</v>
      </c>
      <c r="GN43" s="2">
        <v>15.4</v>
      </c>
      <c r="GO43" s="2">
        <v>0.83</v>
      </c>
      <c r="GP43" s="2"/>
      <c r="GQ43" s="2">
        <v>2.9</v>
      </c>
      <c r="GR43" s="2">
        <v>3.4</v>
      </c>
      <c r="GS43" s="3">
        <v>0.42</v>
      </c>
      <c r="GT43" s="2">
        <v>1.7999999999999999E-2</v>
      </c>
      <c r="GU43" s="4"/>
      <c r="GV43" s="4"/>
      <c r="GW43" s="9"/>
      <c r="GX43" s="5">
        <f t="shared" si="5"/>
        <v>2.2999999999999998</v>
      </c>
    </row>
    <row r="44" spans="1:207" s="5" customFormat="1" ht="11.95" customHeight="1" x14ac:dyDescent="0.3">
      <c r="A44" s="10" t="s">
        <v>223</v>
      </c>
      <c r="B44" s="11">
        <v>11</v>
      </c>
      <c r="C44" s="12">
        <v>0.8</v>
      </c>
      <c r="D44" s="13" t="s">
        <v>409</v>
      </c>
      <c r="E44" s="14" t="s">
        <v>469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5">
        <v>2.7</v>
      </c>
      <c r="R44" s="15">
        <v>1.97</v>
      </c>
      <c r="S44" s="15">
        <v>1.61</v>
      </c>
      <c r="T44" s="16">
        <v>40.4</v>
      </c>
      <c r="U44" s="15">
        <v>0.68</v>
      </c>
      <c r="V44" s="16">
        <v>22.5</v>
      </c>
      <c r="W44" s="15">
        <v>0.89</v>
      </c>
      <c r="X44" s="16">
        <v>35.6</v>
      </c>
      <c r="Y44" s="16">
        <v>22</v>
      </c>
      <c r="Z44" s="16">
        <v>13.6</v>
      </c>
      <c r="AA44" s="15">
        <v>0.04</v>
      </c>
      <c r="AB44" s="15"/>
      <c r="AC44" s="15"/>
      <c r="AD44" s="4"/>
      <c r="AE44" s="15"/>
      <c r="AF44" s="4"/>
      <c r="AG44" s="6"/>
      <c r="AH44" s="6"/>
      <c r="AI44" s="2">
        <v>12.7</v>
      </c>
      <c r="AJ44" s="4">
        <v>13.9</v>
      </c>
      <c r="AK44" s="3">
        <v>0.28999999999999998</v>
      </c>
      <c r="AL44" s="2">
        <v>5.3999999999999999E-2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15">
        <v>2.7</v>
      </c>
      <c r="AY44" s="15">
        <v>1.99</v>
      </c>
      <c r="AZ44" s="15">
        <v>1.6</v>
      </c>
      <c r="BA44" s="16">
        <v>40.799999999999997</v>
      </c>
      <c r="BB44" s="15">
        <v>0.69</v>
      </c>
      <c r="BC44" s="16">
        <v>24.7</v>
      </c>
      <c r="BD44" s="15">
        <v>0.97</v>
      </c>
      <c r="BE44" s="16">
        <v>35.6</v>
      </c>
      <c r="BF44" s="16">
        <v>22</v>
      </c>
      <c r="BG44" s="16">
        <v>13.6</v>
      </c>
      <c r="BH44" s="15">
        <v>0.2</v>
      </c>
      <c r="BI44" s="4"/>
      <c r="BJ44" s="4">
        <v>12.9</v>
      </c>
      <c r="BK44" s="2">
        <v>12.9</v>
      </c>
      <c r="BL44" s="3">
        <v>0.3</v>
      </c>
      <c r="BM44" s="2">
        <v>4.5999999999999999E-2</v>
      </c>
      <c r="BN44" s="17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>
        <v>2.7</v>
      </c>
      <c r="CX44" s="2">
        <v>1.89</v>
      </c>
      <c r="CY44" s="2">
        <v>1.44</v>
      </c>
      <c r="CZ44" s="2">
        <v>46.7</v>
      </c>
      <c r="DA44" s="2">
        <v>0.88</v>
      </c>
      <c r="DB44" s="2">
        <v>31.3</v>
      </c>
      <c r="DC44" s="2">
        <v>0.97</v>
      </c>
      <c r="DD44" s="2">
        <v>35.6</v>
      </c>
      <c r="DE44" s="2">
        <v>22</v>
      </c>
      <c r="DF44" s="2">
        <v>13.6</v>
      </c>
      <c r="DG44" s="2">
        <v>0.68</v>
      </c>
      <c r="DH44" s="2"/>
      <c r="DI44" s="3">
        <v>8</v>
      </c>
      <c r="DJ44" s="2">
        <v>9</v>
      </c>
      <c r="DK44" s="3">
        <v>0.38</v>
      </c>
      <c r="DL44" s="2">
        <v>0.03</v>
      </c>
      <c r="DM44" s="2"/>
      <c r="DN44" s="2"/>
      <c r="DO44" s="2"/>
      <c r="DP44" s="19"/>
      <c r="DX44" s="5">
        <v>2.7</v>
      </c>
      <c r="DY44" s="5">
        <v>1.89</v>
      </c>
      <c r="DZ44" s="5">
        <v>1.42</v>
      </c>
      <c r="EA44" s="5">
        <v>47.4</v>
      </c>
      <c r="EB44" s="5">
        <v>0.9</v>
      </c>
      <c r="EC44" s="5">
        <v>33.200000000000003</v>
      </c>
      <c r="ED44" s="5">
        <v>0.99</v>
      </c>
      <c r="EE44" s="5">
        <v>35.6</v>
      </c>
      <c r="EF44" s="5">
        <v>22</v>
      </c>
      <c r="EG44" s="5">
        <v>13.6</v>
      </c>
      <c r="EH44" s="5">
        <v>0.82</v>
      </c>
      <c r="EJ44" s="22">
        <v>2.6</v>
      </c>
      <c r="EK44" s="22">
        <v>2.8</v>
      </c>
      <c r="EL44" s="22">
        <v>0.45</v>
      </c>
      <c r="EM44" s="5">
        <v>1.7999999999999999E-2</v>
      </c>
      <c r="EO44" s="2"/>
      <c r="EP44" s="2"/>
      <c r="EQ44" s="19"/>
      <c r="EY44" s="2">
        <v>2.7</v>
      </c>
      <c r="EZ44" s="2">
        <v>1.85</v>
      </c>
      <c r="FA44" s="2">
        <v>1.37</v>
      </c>
      <c r="FB44" s="2">
        <v>49.2</v>
      </c>
      <c r="FC44" s="2">
        <v>0.97</v>
      </c>
      <c r="FD44" s="2">
        <v>34.9</v>
      </c>
      <c r="FE44" s="2">
        <v>0.97</v>
      </c>
      <c r="FF44" s="2">
        <v>35.6</v>
      </c>
      <c r="FG44" s="2">
        <v>22</v>
      </c>
      <c r="FH44" s="2">
        <v>13.6</v>
      </c>
      <c r="FI44" s="2">
        <v>0.95</v>
      </c>
      <c r="FK44" s="22">
        <v>2.6</v>
      </c>
      <c r="FL44" s="22">
        <v>3</v>
      </c>
      <c r="FM44" s="22">
        <v>0.38</v>
      </c>
      <c r="FN44" s="5">
        <v>1.7999999999999999E-2</v>
      </c>
      <c r="FR44" s="5">
        <f t="shared" si="4"/>
        <v>2.1</v>
      </c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>
        <v>2.7</v>
      </c>
      <c r="GF44" s="2">
        <v>1.84</v>
      </c>
      <c r="GG44" s="2">
        <v>1.35</v>
      </c>
      <c r="GH44" s="2">
        <v>49.8</v>
      </c>
      <c r="GI44" s="2">
        <v>0.99</v>
      </c>
      <c r="GJ44" s="2">
        <v>36</v>
      </c>
      <c r="GK44" s="2">
        <v>0.98</v>
      </c>
      <c r="GL44" s="2">
        <v>35.6</v>
      </c>
      <c r="GM44" s="2">
        <v>22</v>
      </c>
      <c r="GN44" s="2">
        <v>13.6</v>
      </c>
      <c r="GO44" s="2">
        <v>1.03</v>
      </c>
      <c r="GP44" s="2"/>
      <c r="GQ44" s="2">
        <v>1.5</v>
      </c>
      <c r="GR44" s="2">
        <v>1.7</v>
      </c>
      <c r="GS44" s="3">
        <v>0.38</v>
      </c>
      <c r="GT44" s="2">
        <v>1.2E-2</v>
      </c>
      <c r="GU44" s="4"/>
      <c r="GV44" s="4"/>
      <c r="GW44" s="9"/>
      <c r="GX44" s="5">
        <f t="shared" si="5"/>
        <v>1.2</v>
      </c>
    </row>
    <row r="45" spans="1:207" s="5" customFormat="1" ht="11.95" customHeight="1" x14ac:dyDescent="0.3">
      <c r="A45" s="10" t="s">
        <v>224</v>
      </c>
      <c r="B45" s="11">
        <v>11</v>
      </c>
      <c r="C45" s="12">
        <v>1.8</v>
      </c>
      <c r="D45" s="13" t="s">
        <v>409</v>
      </c>
      <c r="E45" s="14" t="s">
        <v>469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5">
        <v>2.72</v>
      </c>
      <c r="R45" s="15">
        <v>2.0299999999999998</v>
      </c>
      <c r="S45" s="15">
        <v>1.66</v>
      </c>
      <c r="T45" s="16">
        <v>39</v>
      </c>
      <c r="U45" s="15">
        <v>0.64</v>
      </c>
      <c r="V45" s="16">
        <v>22.3</v>
      </c>
      <c r="W45" s="15">
        <v>0.95</v>
      </c>
      <c r="X45" s="16">
        <v>38.6</v>
      </c>
      <c r="Y45" s="16">
        <v>21.9</v>
      </c>
      <c r="Z45" s="16">
        <v>16.7</v>
      </c>
      <c r="AA45" s="15">
        <v>0.02</v>
      </c>
      <c r="AB45" s="15"/>
      <c r="AC45" s="15"/>
      <c r="AD45" s="4"/>
      <c r="AE45" s="15"/>
      <c r="AF45" s="4"/>
      <c r="AG45" s="6"/>
      <c r="AH45" s="6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15">
        <v>2.72</v>
      </c>
      <c r="AY45" s="15">
        <v>2.02</v>
      </c>
      <c r="AZ45" s="15">
        <v>1.64</v>
      </c>
      <c r="BA45" s="16">
        <v>39.9</v>
      </c>
      <c r="BB45" s="15">
        <v>0.66</v>
      </c>
      <c r="BC45" s="16">
        <v>23.6</v>
      </c>
      <c r="BD45" s="15">
        <v>0.97</v>
      </c>
      <c r="BE45" s="16">
        <v>38.6</v>
      </c>
      <c r="BF45" s="16">
        <v>21.9</v>
      </c>
      <c r="BG45" s="16">
        <v>16.7</v>
      </c>
      <c r="BH45" s="15">
        <v>0.1</v>
      </c>
      <c r="BI45" s="4"/>
      <c r="BJ45" s="4"/>
      <c r="BK45" s="4"/>
      <c r="BL45" s="8"/>
      <c r="CE45" s="2">
        <v>19.899999999999999</v>
      </c>
      <c r="CF45" s="2">
        <v>16.8</v>
      </c>
      <c r="CG45" s="2">
        <v>0.84</v>
      </c>
      <c r="CH45" s="2">
        <v>3.6999999999999998E-2</v>
      </c>
      <c r="CI45" s="2">
        <v>18</v>
      </c>
      <c r="CJ45" s="2">
        <v>2.3E-2</v>
      </c>
      <c r="CK45" s="2">
        <v>12</v>
      </c>
      <c r="EY45" s="5">
        <v>2.72</v>
      </c>
      <c r="EZ45" s="5">
        <v>1.86</v>
      </c>
      <c r="FA45" s="5">
        <v>1.38</v>
      </c>
      <c r="FB45" s="5">
        <v>49.3</v>
      </c>
      <c r="FC45" s="5">
        <v>0.97</v>
      </c>
      <c r="FD45" s="5">
        <v>35</v>
      </c>
      <c r="FE45" s="5">
        <v>0.98</v>
      </c>
      <c r="FF45" s="5">
        <v>38.6</v>
      </c>
      <c r="FG45" s="5">
        <v>21.9</v>
      </c>
      <c r="FH45" s="5">
        <v>16.7</v>
      </c>
      <c r="FI45" s="5">
        <v>0.78</v>
      </c>
      <c r="FO45" s="5">
        <v>4.8</v>
      </c>
      <c r="FP45" s="5">
        <v>2.9</v>
      </c>
      <c r="FQ45" s="5">
        <v>0.6</v>
      </c>
      <c r="FR45" s="5" t="str">
        <f t="shared" si="4"/>
        <v/>
      </c>
      <c r="FS45" s="5">
        <v>0.02</v>
      </c>
      <c r="GE45" s="5">
        <v>2.72</v>
      </c>
      <c r="GF45" s="5">
        <v>1.87</v>
      </c>
      <c r="GG45" s="5">
        <v>1.39</v>
      </c>
      <c r="GH45" s="5">
        <v>48.8</v>
      </c>
      <c r="GI45" s="5">
        <v>0.95</v>
      </c>
      <c r="GJ45" s="5">
        <v>34.6</v>
      </c>
      <c r="GK45" s="5">
        <v>0.99</v>
      </c>
      <c r="GL45" s="5">
        <v>38.6</v>
      </c>
      <c r="GM45" s="5">
        <v>21.9</v>
      </c>
      <c r="GN45" s="5">
        <v>16.7</v>
      </c>
      <c r="GO45" s="5">
        <v>0.76</v>
      </c>
      <c r="GU45" s="2">
        <v>3.8</v>
      </c>
      <c r="GV45" s="2">
        <v>2.4</v>
      </c>
      <c r="GW45" s="2">
        <v>0.62</v>
      </c>
      <c r="GX45" s="5" t="str">
        <f t="shared" si="5"/>
        <v/>
      </c>
      <c r="GY45" s="2">
        <v>0.01</v>
      </c>
    </row>
    <row r="46" spans="1:207" s="5" customFormat="1" ht="11.95" customHeight="1" x14ac:dyDescent="0.3">
      <c r="A46" s="10" t="s">
        <v>285</v>
      </c>
      <c r="B46" s="11">
        <v>15</v>
      </c>
      <c r="C46" s="12">
        <v>0.4</v>
      </c>
      <c r="D46" s="13" t="s">
        <v>409</v>
      </c>
      <c r="E46" s="14" t="s">
        <v>469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5">
        <v>2.72</v>
      </c>
      <c r="R46" s="15">
        <v>2</v>
      </c>
      <c r="S46" s="15">
        <v>1.64</v>
      </c>
      <c r="T46" s="16">
        <v>39.799999999999997</v>
      </c>
      <c r="U46" s="15">
        <v>0.66</v>
      </c>
      <c r="V46" s="16">
        <v>22.2</v>
      </c>
      <c r="W46" s="15">
        <v>0.91</v>
      </c>
      <c r="X46" s="16">
        <v>33.1</v>
      </c>
      <c r="Y46" s="16">
        <v>19.600000000000001</v>
      </c>
      <c r="Z46" s="16">
        <v>13.5</v>
      </c>
      <c r="AA46" s="15">
        <v>0.19</v>
      </c>
      <c r="AB46" s="15"/>
      <c r="AC46" s="15"/>
      <c r="AD46" s="4"/>
      <c r="AE46" s="15"/>
      <c r="AF46" s="4"/>
      <c r="AG46" s="6"/>
      <c r="AH46" s="6"/>
      <c r="AI46" s="2">
        <v>12.7</v>
      </c>
      <c r="AJ46" s="4">
        <v>14.2</v>
      </c>
      <c r="AK46" s="3">
        <v>0.26</v>
      </c>
      <c r="AL46" s="2">
        <v>5.6000000000000001E-2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15">
        <v>2.72</v>
      </c>
      <c r="AY46" s="15">
        <v>2.0299999999999998</v>
      </c>
      <c r="AZ46" s="15">
        <v>1.64</v>
      </c>
      <c r="BA46" s="16">
        <v>39.9</v>
      </c>
      <c r="BB46" s="15">
        <v>0.66</v>
      </c>
      <c r="BC46" s="16">
        <v>24.1</v>
      </c>
      <c r="BD46" s="15">
        <v>0.99</v>
      </c>
      <c r="BE46" s="16">
        <v>33.1</v>
      </c>
      <c r="BF46" s="16">
        <v>19.600000000000001</v>
      </c>
      <c r="BG46" s="16">
        <v>13.5</v>
      </c>
      <c r="BH46" s="15">
        <v>0.34</v>
      </c>
      <c r="BI46" s="4"/>
      <c r="BJ46" s="4">
        <v>12</v>
      </c>
      <c r="BK46" s="2">
        <v>12</v>
      </c>
      <c r="BL46" s="3">
        <v>0.37</v>
      </c>
      <c r="BM46" s="2">
        <v>4.5999999999999999E-2</v>
      </c>
      <c r="BN46" s="17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>
        <v>2.72</v>
      </c>
      <c r="CX46" s="2">
        <v>1.95</v>
      </c>
      <c r="CY46" s="2">
        <v>1.52</v>
      </c>
      <c r="CZ46" s="2">
        <v>44.1</v>
      </c>
      <c r="DA46" s="2">
        <v>0.79</v>
      </c>
      <c r="DB46" s="2">
        <v>28.3</v>
      </c>
      <c r="DC46" s="2">
        <v>0.97</v>
      </c>
      <c r="DD46" s="2">
        <v>33.1</v>
      </c>
      <c r="DE46" s="2">
        <v>19.600000000000001</v>
      </c>
      <c r="DF46" s="2">
        <v>13.5</v>
      </c>
      <c r="DG46" s="2">
        <v>0.64</v>
      </c>
      <c r="DH46" s="2"/>
      <c r="DI46" s="3">
        <v>8.5</v>
      </c>
      <c r="DJ46" s="2">
        <v>8.8000000000000007</v>
      </c>
      <c r="DK46" s="3">
        <v>0.35</v>
      </c>
      <c r="DL46" s="2">
        <v>3.6999999999999998E-2</v>
      </c>
      <c r="DM46" s="2"/>
      <c r="DN46" s="2"/>
      <c r="DO46" s="2"/>
      <c r="DP46" s="19"/>
      <c r="DX46" s="5">
        <v>2.72</v>
      </c>
      <c r="DY46" s="5">
        <v>1.91</v>
      </c>
      <c r="DZ46" s="5">
        <v>1.46</v>
      </c>
      <c r="EA46" s="5">
        <v>46.3</v>
      </c>
      <c r="EB46" s="5">
        <v>0.86</v>
      </c>
      <c r="EC46" s="5">
        <v>30.8</v>
      </c>
      <c r="ED46" s="5">
        <v>0.97</v>
      </c>
      <c r="EE46" s="5">
        <v>33.1</v>
      </c>
      <c r="EF46" s="5">
        <v>19.600000000000001</v>
      </c>
      <c r="EG46" s="5">
        <v>13.5</v>
      </c>
      <c r="EH46" s="5">
        <v>0.83</v>
      </c>
      <c r="EJ46" s="22">
        <v>2.8</v>
      </c>
      <c r="EK46" s="22">
        <v>3</v>
      </c>
      <c r="EL46" s="22">
        <v>0.39</v>
      </c>
      <c r="EM46" s="5">
        <v>1.4E-2</v>
      </c>
      <c r="EO46" s="2"/>
      <c r="EP46" s="2"/>
      <c r="EQ46" s="19"/>
      <c r="EY46" s="2">
        <v>2.72</v>
      </c>
      <c r="EZ46" s="2">
        <v>1.89</v>
      </c>
      <c r="FA46" s="2">
        <v>1.43</v>
      </c>
      <c r="FB46" s="2">
        <v>47.5</v>
      </c>
      <c r="FC46" s="2">
        <v>0.9</v>
      </c>
      <c r="FD46" s="2">
        <v>32.299999999999997</v>
      </c>
      <c r="FE46" s="2">
        <v>0.97</v>
      </c>
      <c r="FF46" s="2">
        <v>33.1</v>
      </c>
      <c r="FG46" s="2">
        <v>19.600000000000001</v>
      </c>
      <c r="FH46" s="2">
        <v>13.5</v>
      </c>
      <c r="FI46" s="2">
        <v>0.94</v>
      </c>
      <c r="FK46" s="22">
        <v>3</v>
      </c>
      <c r="FL46" s="22">
        <v>3.2</v>
      </c>
      <c r="FM46" s="22">
        <v>0.46</v>
      </c>
      <c r="FN46" s="5">
        <v>1.4E-2</v>
      </c>
      <c r="FR46" s="5">
        <f t="shared" si="4"/>
        <v>2.2999999999999998</v>
      </c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>
        <v>2.72</v>
      </c>
      <c r="GF46" s="2">
        <v>1.9</v>
      </c>
      <c r="GG46" s="2">
        <v>1.43</v>
      </c>
      <c r="GH46" s="2">
        <v>47.4</v>
      </c>
      <c r="GI46" s="2">
        <v>0.9</v>
      </c>
      <c r="GJ46" s="2">
        <v>32.9</v>
      </c>
      <c r="GK46" s="2">
        <v>0.99</v>
      </c>
      <c r="GL46" s="2">
        <v>33.1</v>
      </c>
      <c r="GM46" s="2">
        <v>19.600000000000001</v>
      </c>
      <c r="GN46" s="2">
        <v>13.5</v>
      </c>
      <c r="GO46" s="2">
        <v>0.99</v>
      </c>
      <c r="GP46" s="2"/>
      <c r="GQ46" s="2">
        <v>2.6</v>
      </c>
      <c r="GR46" s="2">
        <v>2.9</v>
      </c>
      <c r="GS46" s="3">
        <v>0.44</v>
      </c>
      <c r="GT46" s="2">
        <v>1.4E-2</v>
      </c>
      <c r="GU46" s="4"/>
      <c r="GV46" s="4"/>
      <c r="GW46" s="9"/>
      <c r="GX46" s="5">
        <f t="shared" si="5"/>
        <v>2</v>
      </c>
    </row>
    <row r="47" spans="1:207" s="5" customFormat="1" ht="11.95" customHeight="1" x14ac:dyDescent="0.3">
      <c r="A47" s="10" t="s">
        <v>302</v>
      </c>
      <c r="B47" s="11">
        <v>16</v>
      </c>
      <c r="C47" s="12">
        <v>0.8</v>
      </c>
      <c r="D47" s="13" t="s">
        <v>409</v>
      </c>
      <c r="E47" s="14" t="s">
        <v>469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5">
        <v>2.71</v>
      </c>
      <c r="R47" s="15">
        <v>2.0099999999999998</v>
      </c>
      <c r="S47" s="15">
        <v>1.61</v>
      </c>
      <c r="T47" s="16">
        <v>40.6</v>
      </c>
      <c r="U47" s="15">
        <v>0.68</v>
      </c>
      <c r="V47" s="16">
        <v>24.9</v>
      </c>
      <c r="W47" s="15">
        <v>0.99</v>
      </c>
      <c r="X47" s="16">
        <v>39.5</v>
      </c>
      <c r="Y47" s="16">
        <v>23.9</v>
      </c>
      <c r="Z47" s="16">
        <v>15.6</v>
      </c>
      <c r="AA47" s="15">
        <v>0.06</v>
      </c>
      <c r="AB47" s="15"/>
      <c r="AC47" s="15"/>
      <c r="AD47" s="4"/>
      <c r="AE47" s="15"/>
      <c r="AF47" s="4"/>
      <c r="AG47" s="6"/>
      <c r="AH47" s="6"/>
      <c r="AI47" s="2">
        <v>13.6</v>
      </c>
      <c r="AJ47" s="4">
        <v>14.1</v>
      </c>
      <c r="AK47" s="3">
        <v>0.34</v>
      </c>
      <c r="AL47" s="2">
        <v>6.5000000000000002E-2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15">
        <v>2.71</v>
      </c>
      <c r="AY47" s="15">
        <v>2</v>
      </c>
      <c r="AZ47" s="15">
        <v>1.6</v>
      </c>
      <c r="BA47" s="16">
        <v>40.799999999999997</v>
      </c>
      <c r="BB47" s="15">
        <v>0.69</v>
      </c>
      <c r="BC47" s="16">
        <v>25</v>
      </c>
      <c r="BD47" s="15">
        <v>0.98</v>
      </c>
      <c r="BE47" s="16">
        <v>39.5</v>
      </c>
      <c r="BF47" s="16">
        <v>23.9</v>
      </c>
      <c r="BG47" s="16">
        <v>15.6</v>
      </c>
      <c r="BH47" s="15">
        <v>7.0000000000000007E-2</v>
      </c>
      <c r="BI47" s="4"/>
      <c r="BJ47" s="4">
        <v>12.3</v>
      </c>
      <c r="BK47" s="2">
        <v>12.3</v>
      </c>
      <c r="BL47" s="3">
        <v>0.33</v>
      </c>
      <c r="BM47" s="2">
        <v>5.8000000000000003E-2</v>
      </c>
      <c r="BN47" s="17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>
        <v>2.71</v>
      </c>
      <c r="CX47" s="2">
        <v>1.91</v>
      </c>
      <c r="CY47" s="2">
        <v>1.46</v>
      </c>
      <c r="CZ47" s="2">
        <v>46.2</v>
      </c>
      <c r="DA47" s="2">
        <v>0.86</v>
      </c>
      <c r="DB47" s="2">
        <v>30.9</v>
      </c>
      <c r="DC47" s="2">
        <v>0.98</v>
      </c>
      <c r="DD47" s="2">
        <v>39.5</v>
      </c>
      <c r="DE47" s="2">
        <v>23.9</v>
      </c>
      <c r="DF47" s="2">
        <v>15.6</v>
      </c>
      <c r="DG47" s="2">
        <v>0.45</v>
      </c>
      <c r="DH47" s="2"/>
      <c r="DI47" s="3">
        <v>9.3000000000000007</v>
      </c>
      <c r="DJ47" s="2">
        <v>9.9</v>
      </c>
      <c r="DK47" s="3">
        <v>0.38</v>
      </c>
      <c r="DL47" s="2">
        <v>3.7999999999999999E-2</v>
      </c>
      <c r="DM47" s="2"/>
      <c r="DN47" s="2"/>
      <c r="DO47" s="2"/>
      <c r="DP47" s="19"/>
      <c r="DX47" s="5">
        <v>2.71</v>
      </c>
      <c r="DY47" s="5">
        <v>1.87</v>
      </c>
      <c r="DZ47" s="5">
        <v>1.38</v>
      </c>
      <c r="EA47" s="5">
        <v>49</v>
      </c>
      <c r="EB47" s="5">
        <v>0.96</v>
      </c>
      <c r="EC47" s="5">
        <v>35.200000000000003</v>
      </c>
      <c r="ED47" s="5">
        <v>0.99</v>
      </c>
      <c r="EE47" s="5">
        <v>39.5</v>
      </c>
      <c r="EF47" s="5">
        <v>23.9</v>
      </c>
      <c r="EG47" s="5">
        <v>15.6</v>
      </c>
      <c r="EH47" s="5">
        <v>0.72</v>
      </c>
      <c r="EJ47" s="22">
        <v>3.8</v>
      </c>
      <c r="EK47" s="22">
        <v>4.2</v>
      </c>
      <c r="EL47" s="22">
        <v>0.39</v>
      </c>
      <c r="EM47" s="5">
        <v>2.1999999999999999E-2</v>
      </c>
      <c r="EO47" s="2"/>
      <c r="EP47" s="2"/>
      <c r="EQ47" s="19"/>
      <c r="EY47" s="2">
        <v>2.71</v>
      </c>
      <c r="EZ47" s="2">
        <v>1.84</v>
      </c>
      <c r="FA47" s="2">
        <v>1.34</v>
      </c>
      <c r="FB47" s="2">
        <v>50.5</v>
      </c>
      <c r="FC47" s="2">
        <v>1.02</v>
      </c>
      <c r="FD47" s="2">
        <v>37.1</v>
      </c>
      <c r="FE47" s="2">
        <v>0.99</v>
      </c>
      <c r="FF47" s="2">
        <v>39.5</v>
      </c>
      <c r="FG47" s="2">
        <v>23.9</v>
      </c>
      <c r="FH47" s="2">
        <v>15.6</v>
      </c>
      <c r="FI47" s="2">
        <v>0.85</v>
      </c>
      <c r="FK47" s="22">
        <v>3.9</v>
      </c>
      <c r="FL47" s="22">
        <v>4.2</v>
      </c>
      <c r="FM47" s="22">
        <v>0.43</v>
      </c>
      <c r="FN47" s="5">
        <v>2.1999999999999999E-2</v>
      </c>
      <c r="FR47" s="5">
        <f t="shared" si="4"/>
        <v>3</v>
      </c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>
        <v>2.71</v>
      </c>
      <c r="GF47" s="2">
        <v>1.84</v>
      </c>
      <c r="GG47" s="2">
        <v>1.35</v>
      </c>
      <c r="GH47" s="2">
        <v>50.2</v>
      </c>
      <c r="GI47" s="2">
        <v>1.01</v>
      </c>
      <c r="GJ47" s="2">
        <v>36.6</v>
      </c>
      <c r="GK47" s="2">
        <v>0.98</v>
      </c>
      <c r="GL47" s="2">
        <v>39.5</v>
      </c>
      <c r="GM47" s="2">
        <v>23.9</v>
      </c>
      <c r="GN47" s="2">
        <v>15.6</v>
      </c>
      <c r="GO47" s="2">
        <v>0.81</v>
      </c>
      <c r="GP47" s="2"/>
      <c r="GQ47" s="2">
        <v>2.8</v>
      </c>
      <c r="GR47" s="2">
        <v>2.9</v>
      </c>
      <c r="GS47" s="3">
        <v>0.4</v>
      </c>
      <c r="GT47" s="2">
        <v>2.1999999999999999E-2</v>
      </c>
      <c r="GU47" s="4"/>
      <c r="GV47" s="4"/>
      <c r="GW47" s="9"/>
      <c r="GX47" s="5">
        <f t="shared" si="5"/>
        <v>2</v>
      </c>
    </row>
    <row r="48" spans="1:207" s="5" customFormat="1" ht="11.95" customHeight="1" x14ac:dyDescent="0.3">
      <c r="A48" s="10" t="s">
        <v>363</v>
      </c>
      <c r="B48" s="11">
        <v>20</v>
      </c>
      <c r="C48" s="12">
        <v>1.8</v>
      </c>
      <c r="D48" s="13" t="s">
        <v>409</v>
      </c>
      <c r="E48" s="14" t="s">
        <v>469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5">
        <v>2.74</v>
      </c>
      <c r="R48" s="15">
        <v>2.0099999999999998</v>
      </c>
      <c r="S48" s="15">
        <v>1.64</v>
      </c>
      <c r="T48" s="16">
        <v>40.200000000000003</v>
      </c>
      <c r="U48" s="15">
        <v>0.67</v>
      </c>
      <c r="V48" s="16">
        <v>22.6</v>
      </c>
      <c r="W48" s="15">
        <v>0.92</v>
      </c>
      <c r="X48" s="16">
        <v>37.299999999999997</v>
      </c>
      <c r="Y48" s="16">
        <v>21.9</v>
      </c>
      <c r="Z48" s="16">
        <v>15.4</v>
      </c>
      <c r="AA48" s="15">
        <v>0.05</v>
      </c>
      <c r="AB48" s="15"/>
      <c r="AC48" s="15"/>
      <c r="AD48" s="4"/>
      <c r="AE48" s="15"/>
      <c r="AF48" s="4"/>
      <c r="AG48" s="6"/>
      <c r="AH48" s="6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15">
        <v>2.74</v>
      </c>
      <c r="AY48" s="15">
        <v>2.02</v>
      </c>
      <c r="AZ48" s="15">
        <v>1.62</v>
      </c>
      <c r="BA48" s="16">
        <v>40.799999999999997</v>
      </c>
      <c r="BB48" s="15">
        <v>0.69</v>
      </c>
      <c r="BC48" s="16">
        <v>24.7</v>
      </c>
      <c r="BD48" s="15">
        <v>0.98</v>
      </c>
      <c r="BE48" s="16">
        <v>37.299999999999997</v>
      </c>
      <c r="BF48" s="16">
        <v>21.9</v>
      </c>
      <c r="BG48" s="16">
        <v>15.4</v>
      </c>
      <c r="BH48" s="15">
        <v>0.18</v>
      </c>
      <c r="BI48" s="4"/>
      <c r="BJ48" s="4"/>
      <c r="BK48" s="4"/>
      <c r="BL48" s="8"/>
      <c r="CE48" s="2">
        <v>19</v>
      </c>
      <c r="CF48" s="2">
        <v>16.600000000000001</v>
      </c>
      <c r="CG48" s="2">
        <v>0.87</v>
      </c>
      <c r="CH48" s="2">
        <v>3.5000000000000003E-2</v>
      </c>
      <c r="CI48" s="2">
        <v>19</v>
      </c>
      <c r="CJ48" s="2">
        <v>2.1000000000000001E-2</v>
      </c>
      <c r="CK48" s="2">
        <v>12</v>
      </c>
      <c r="EY48" s="5">
        <v>2.74</v>
      </c>
      <c r="EZ48" s="5">
        <v>1.87</v>
      </c>
      <c r="FA48" s="5">
        <v>1.39</v>
      </c>
      <c r="FB48" s="5">
        <v>49.3</v>
      </c>
      <c r="FC48" s="5">
        <v>0.97</v>
      </c>
      <c r="FD48" s="5">
        <v>34.5</v>
      </c>
      <c r="FE48" s="5">
        <v>0.97</v>
      </c>
      <c r="FF48" s="5">
        <v>37.299999999999997</v>
      </c>
      <c r="FG48" s="5">
        <v>21.9</v>
      </c>
      <c r="FH48" s="5">
        <v>15.4</v>
      </c>
      <c r="FI48" s="5">
        <v>0.82</v>
      </c>
      <c r="FO48" s="5">
        <v>4.2</v>
      </c>
      <c r="FP48" s="5">
        <v>3.2</v>
      </c>
      <c r="FQ48" s="5">
        <v>0.76</v>
      </c>
      <c r="FR48" s="5" t="str">
        <f t="shared" si="4"/>
        <v/>
      </c>
      <c r="FS48" s="5">
        <v>0.02</v>
      </c>
      <c r="GE48" s="5">
        <v>2.74</v>
      </c>
      <c r="GF48" s="5">
        <v>1.88</v>
      </c>
      <c r="GG48" s="5">
        <v>1.39</v>
      </c>
      <c r="GH48" s="5">
        <v>49.3</v>
      </c>
      <c r="GI48" s="5">
        <v>0.97</v>
      </c>
      <c r="GJ48" s="5">
        <v>35.200000000000003</v>
      </c>
      <c r="GK48" s="5">
        <v>0.99</v>
      </c>
      <c r="GL48" s="5">
        <v>37.299999999999997</v>
      </c>
      <c r="GM48" s="5">
        <v>21.9</v>
      </c>
      <c r="GN48" s="5">
        <v>15.4</v>
      </c>
      <c r="GO48" s="5">
        <v>0.86</v>
      </c>
      <c r="GU48" s="2">
        <v>3.1</v>
      </c>
      <c r="GV48" s="2">
        <v>2.2000000000000002</v>
      </c>
      <c r="GW48" s="2">
        <v>0.73</v>
      </c>
      <c r="GX48" s="5" t="str">
        <f t="shared" si="5"/>
        <v/>
      </c>
      <c r="GY48" s="2">
        <v>1.0999999999999999E-2</v>
      </c>
    </row>
    <row r="49" spans="1:207" s="5" customFormat="1" ht="11.95" customHeight="1" x14ac:dyDescent="0.3">
      <c r="A49" s="10" t="s">
        <v>366</v>
      </c>
      <c r="B49" s="11">
        <v>20</v>
      </c>
      <c r="C49" s="12">
        <v>7.4</v>
      </c>
      <c r="D49" s="13" t="s">
        <v>409</v>
      </c>
      <c r="E49" s="14" t="s">
        <v>469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5">
        <v>2.73</v>
      </c>
      <c r="R49" s="15">
        <v>1.99</v>
      </c>
      <c r="S49" s="15">
        <v>1.67</v>
      </c>
      <c r="T49" s="16">
        <v>38.9</v>
      </c>
      <c r="U49" s="15">
        <v>0.64</v>
      </c>
      <c r="V49" s="16">
        <v>19.3</v>
      </c>
      <c r="W49" s="15">
        <v>0.83</v>
      </c>
      <c r="X49" s="16">
        <v>31.5</v>
      </c>
      <c r="Y49" s="16">
        <v>19</v>
      </c>
      <c r="Z49" s="16">
        <v>12.5</v>
      </c>
      <c r="AA49" s="15">
        <v>0.02</v>
      </c>
      <c r="AB49" s="15"/>
      <c r="AC49" s="15"/>
      <c r="AD49" s="4"/>
      <c r="AE49" s="15"/>
      <c r="AF49" s="4"/>
      <c r="AG49" s="6"/>
      <c r="AH49" s="6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15">
        <v>2.73</v>
      </c>
      <c r="AY49" s="15">
        <v>2.04</v>
      </c>
      <c r="AZ49" s="15">
        <v>1.66</v>
      </c>
      <c r="BA49" s="16">
        <v>39.1</v>
      </c>
      <c r="BB49" s="15">
        <v>0.64</v>
      </c>
      <c r="BC49" s="16">
        <v>23.1</v>
      </c>
      <c r="BD49" s="15">
        <v>0.98</v>
      </c>
      <c r="BE49" s="16">
        <v>31.5</v>
      </c>
      <c r="BF49" s="16">
        <v>19</v>
      </c>
      <c r="BG49" s="16">
        <v>12.5</v>
      </c>
      <c r="BH49" s="15">
        <v>0.33</v>
      </c>
      <c r="BI49" s="4"/>
      <c r="BJ49" s="4"/>
      <c r="BK49" s="4"/>
      <c r="BL49" s="8"/>
      <c r="CE49" s="2">
        <v>17.600000000000001</v>
      </c>
      <c r="CF49" s="2">
        <v>15.2</v>
      </c>
      <c r="CG49" s="2">
        <v>0.86</v>
      </c>
      <c r="CH49" s="2">
        <v>4.2000000000000003E-2</v>
      </c>
      <c r="CI49" s="2">
        <v>19</v>
      </c>
      <c r="CJ49" s="2">
        <v>2.7E-2</v>
      </c>
      <c r="CK49" s="2">
        <v>12</v>
      </c>
      <c r="EY49" s="5">
        <v>2.73</v>
      </c>
      <c r="EZ49" s="5">
        <v>1.94</v>
      </c>
      <c r="FA49" s="5">
        <v>1.5</v>
      </c>
      <c r="FB49" s="5">
        <v>45</v>
      </c>
      <c r="FC49" s="5">
        <v>0.82</v>
      </c>
      <c r="FD49" s="5">
        <v>29.2</v>
      </c>
      <c r="FE49" s="5">
        <v>0.97</v>
      </c>
      <c r="FF49" s="5">
        <v>31.5</v>
      </c>
      <c r="FG49" s="5">
        <v>19</v>
      </c>
      <c r="FH49" s="5">
        <v>12.5</v>
      </c>
      <c r="FI49" s="5">
        <v>0.82</v>
      </c>
      <c r="FO49" s="5">
        <v>4.5999999999999996</v>
      </c>
      <c r="FP49" s="5">
        <v>3.4</v>
      </c>
      <c r="FQ49" s="5">
        <v>0.74</v>
      </c>
      <c r="FR49" s="5" t="str">
        <f t="shared" si="4"/>
        <v/>
      </c>
      <c r="FS49" s="5">
        <v>1.7999999999999999E-2</v>
      </c>
      <c r="GE49" s="5">
        <v>2.73</v>
      </c>
      <c r="GF49" s="5">
        <v>1.94</v>
      </c>
      <c r="GG49" s="5">
        <v>1.49</v>
      </c>
      <c r="GH49" s="5">
        <v>45.5</v>
      </c>
      <c r="GI49" s="5">
        <v>0.83</v>
      </c>
      <c r="GJ49" s="5">
        <v>30.2</v>
      </c>
      <c r="GK49" s="5">
        <v>0.99</v>
      </c>
      <c r="GL49" s="5">
        <v>31.5</v>
      </c>
      <c r="GM49" s="5">
        <v>19</v>
      </c>
      <c r="GN49" s="5">
        <v>12.5</v>
      </c>
      <c r="GO49" s="5">
        <v>0.9</v>
      </c>
      <c r="GU49" s="2">
        <v>2.6</v>
      </c>
      <c r="GV49" s="2">
        <v>1.8</v>
      </c>
      <c r="GW49" s="2">
        <v>0.7</v>
      </c>
      <c r="GX49" s="5" t="str">
        <f t="shared" si="5"/>
        <v/>
      </c>
      <c r="GY49" s="2">
        <v>2.1000000000000001E-2</v>
      </c>
    </row>
    <row r="50" spans="1:207" s="5" customFormat="1" ht="11.95" customHeight="1" x14ac:dyDescent="0.3">
      <c r="A50" s="10" t="s">
        <v>116</v>
      </c>
      <c r="B50" s="10" t="s">
        <v>433</v>
      </c>
      <c r="C50" s="12">
        <v>14.4</v>
      </c>
      <c r="D50" s="13" t="s">
        <v>409</v>
      </c>
      <c r="E50" s="14" t="s">
        <v>469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15">
        <v>2.72</v>
      </c>
      <c r="R50" s="15">
        <v>2.02</v>
      </c>
      <c r="S50" s="15">
        <v>1.67</v>
      </c>
      <c r="T50" s="16">
        <v>38.700000000000003</v>
      </c>
      <c r="U50" s="15">
        <v>0.63</v>
      </c>
      <c r="V50" s="16">
        <v>21.2</v>
      </c>
      <c r="W50" s="15">
        <v>0.91</v>
      </c>
      <c r="X50" s="16">
        <v>31.9</v>
      </c>
      <c r="Y50" s="16">
        <v>19.3</v>
      </c>
      <c r="Z50" s="16">
        <v>12.6</v>
      </c>
      <c r="AA50" s="15">
        <v>0.15</v>
      </c>
      <c r="AB50" s="15"/>
      <c r="AC50" s="15"/>
      <c r="AD50" s="4"/>
      <c r="AE50" s="15"/>
      <c r="AF50" s="4"/>
      <c r="AG50" s="6"/>
      <c r="AH50" s="6"/>
      <c r="AI50" s="4"/>
      <c r="AJ50" s="4"/>
      <c r="AK50" s="4"/>
      <c r="AL50" s="4"/>
      <c r="AM50" s="23"/>
      <c r="AN50" s="23"/>
      <c r="AV50" s="24"/>
      <c r="AW50" s="24"/>
      <c r="AX50" s="24"/>
      <c r="AY50" s="24"/>
      <c r="FR50" s="5" t="str">
        <f t="shared" si="4"/>
        <v/>
      </c>
      <c r="GX50" s="5" t="str">
        <f t="shared" si="5"/>
        <v/>
      </c>
    </row>
    <row r="51" spans="1:207" s="5" customFormat="1" ht="11.95" customHeight="1" x14ac:dyDescent="0.3">
      <c r="A51" s="10" t="s">
        <v>129</v>
      </c>
      <c r="B51" s="10" t="s">
        <v>435</v>
      </c>
      <c r="C51" s="12">
        <v>5.8</v>
      </c>
      <c r="D51" s="13" t="s">
        <v>409</v>
      </c>
      <c r="E51" s="14" t="s">
        <v>469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15">
        <v>2.73</v>
      </c>
      <c r="R51" s="15">
        <v>2</v>
      </c>
      <c r="S51" s="15">
        <v>1.58</v>
      </c>
      <c r="T51" s="16">
        <v>42.1</v>
      </c>
      <c r="U51" s="15">
        <v>0.73</v>
      </c>
      <c r="V51" s="16">
        <v>26.6</v>
      </c>
      <c r="W51" s="15">
        <v>1</v>
      </c>
      <c r="X51" s="16">
        <v>39.9</v>
      </c>
      <c r="Y51" s="16">
        <v>23.7</v>
      </c>
      <c r="Z51" s="16">
        <v>16.2</v>
      </c>
      <c r="AA51" s="15">
        <v>0.18</v>
      </c>
      <c r="AB51" s="15"/>
      <c r="AC51" s="15"/>
      <c r="AD51" s="4"/>
      <c r="AE51" s="15"/>
      <c r="AF51" s="4"/>
      <c r="AG51" s="6"/>
      <c r="AH51" s="6"/>
      <c r="AI51" s="4"/>
      <c r="AJ51" s="4"/>
      <c r="AK51" s="4"/>
      <c r="AL51" s="4"/>
      <c r="AM51" s="23"/>
      <c r="AN51" s="23"/>
      <c r="AV51" s="24"/>
      <c r="AW51" s="24"/>
      <c r="AX51" s="24"/>
      <c r="AY51" s="24"/>
      <c r="FR51" s="5" t="str">
        <f t="shared" si="4"/>
        <v/>
      </c>
      <c r="GX51" s="5" t="str">
        <f t="shared" si="5"/>
        <v/>
      </c>
    </row>
    <row r="52" spans="1:207" s="5" customFormat="1" ht="11.95" customHeight="1" x14ac:dyDescent="0.3">
      <c r="A52" s="10" t="s">
        <v>130</v>
      </c>
      <c r="B52" s="10" t="s">
        <v>435</v>
      </c>
      <c r="C52" s="12">
        <v>8.8000000000000007</v>
      </c>
      <c r="D52" s="13" t="s">
        <v>409</v>
      </c>
      <c r="E52" s="14" t="s">
        <v>469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15">
        <v>2.72</v>
      </c>
      <c r="R52" s="15">
        <v>2.0499999999999998</v>
      </c>
      <c r="S52" s="15">
        <v>1.67</v>
      </c>
      <c r="T52" s="16">
        <v>38.6</v>
      </c>
      <c r="U52" s="15">
        <v>0.63</v>
      </c>
      <c r="V52" s="16">
        <v>22.7</v>
      </c>
      <c r="W52" s="15">
        <v>0.98</v>
      </c>
      <c r="X52" s="16">
        <v>34</v>
      </c>
      <c r="Y52" s="16">
        <v>20.5</v>
      </c>
      <c r="Z52" s="16">
        <v>13.5</v>
      </c>
      <c r="AA52" s="15">
        <v>0.16</v>
      </c>
      <c r="AB52" s="15"/>
      <c r="AC52" s="15"/>
      <c r="AD52" s="4"/>
      <c r="AE52" s="15"/>
      <c r="AF52" s="4"/>
      <c r="AG52" s="6"/>
      <c r="AH52" s="6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15">
        <v>2.72</v>
      </c>
      <c r="AY52" s="15">
        <v>2.0499999999999998</v>
      </c>
      <c r="AZ52" s="15">
        <v>1.67</v>
      </c>
      <c r="BA52" s="16">
        <v>38.700000000000003</v>
      </c>
      <c r="BB52" s="15">
        <v>0.63</v>
      </c>
      <c r="BC52" s="16">
        <v>22.9</v>
      </c>
      <c r="BD52" s="15">
        <v>0.99</v>
      </c>
      <c r="BE52" s="16">
        <v>34</v>
      </c>
      <c r="BF52" s="16">
        <v>20.5</v>
      </c>
      <c r="BG52" s="16">
        <v>13.5</v>
      </c>
      <c r="BH52" s="15">
        <v>0.18</v>
      </c>
      <c r="BI52" s="4"/>
      <c r="BJ52" s="4"/>
      <c r="BK52" s="4"/>
      <c r="BL52" s="8"/>
      <c r="BN52" s="20">
        <v>6.8099999999999994E-2</v>
      </c>
      <c r="BO52" s="21">
        <v>1.89E-3</v>
      </c>
      <c r="BP52" s="5">
        <v>1.5052174644971E-5</v>
      </c>
      <c r="BQ52" s="5">
        <v>100</v>
      </c>
      <c r="BR52" s="5">
        <v>0.62</v>
      </c>
      <c r="BS52" s="5">
        <v>10300</v>
      </c>
      <c r="BT52" s="5">
        <v>0.58099999999999996</v>
      </c>
      <c r="BU52" s="5">
        <v>18500</v>
      </c>
      <c r="BV52" s="5">
        <v>56</v>
      </c>
      <c r="BW52" s="5">
        <v>25</v>
      </c>
      <c r="BX52" s="2">
        <v>31</v>
      </c>
      <c r="BY52" s="2">
        <v>15</v>
      </c>
      <c r="BZ52" s="5">
        <v>68000</v>
      </c>
      <c r="CA52" s="5">
        <v>0.2</v>
      </c>
      <c r="CB52" s="5">
        <v>-1</v>
      </c>
      <c r="CC52" s="5">
        <v>1.1850000000000001</v>
      </c>
      <c r="CD52" s="5">
        <v>31</v>
      </c>
      <c r="FR52" s="5" t="str">
        <f t="shared" si="4"/>
        <v/>
      </c>
      <c r="GX52" s="5" t="str">
        <f t="shared" si="5"/>
        <v/>
      </c>
    </row>
    <row r="53" spans="1:207" s="5" customFormat="1" ht="11.95" customHeight="1" x14ac:dyDescent="0.3">
      <c r="A53" s="10" t="s">
        <v>131</v>
      </c>
      <c r="B53" s="10" t="s">
        <v>435</v>
      </c>
      <c r="C53" s="12">
        <v>10.8</v>
      </c>
      <c r="D53" s="13" t="s">
        <v>413</v>
      </c>
      <c r="E53" s="14" t="s">
        <v>469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15">
        <v>2.72</v>
      </c>
      <c r="R53" s="15">
        <v>1.97</v>
      </c>
      <c r="S53" s="15">
        <v>1.55</v>
      </c>
      <c r="T53" s="16">
        <v>43</v>
      </c>
      <c r="U53" s="15">
        <v>0.75</v>
      </c>
      <c r="V53" s="16">
        <v>27</v>
      </c>
      <c r="W53" s="15">
        <v>0.97</v>
      </c>
      <c r="X53" s="16">
        <v>37.9</v>
      </c>
      <c r="Y53" s="16">
        <v>22.1</v>
      </c>
      <c r="Z53" s="16">
        <v>15.8</v>
      </c>
      <c r="AA53" s="15">
        <v>0.31</v>
      </c>
      <c r="AB53" s="15"/>
      <c r="AC53" s="15"/>
      <c r="AD53" s="4"/>
      <c r="AE53" s="15"/>
      <c r="AF53" s="4"/>
      <c r="AG53" s="6"/>
      <c r="AH53" s="6"/>
      <c r="AI53" s="4"/>
      <c r="AJ53" s="4"/>
      <c r="AK53" s="4"/>
      <c r="AL53" s="4"/>
      <c r="AM53" s="23"/>
      <c r="AN53" s="23"/>
      <c r="AV53" s="24"/>
      <c r="AW53" s="24"/>
      <c r="AX53" s="24"/>
      <c r="AY53" s="24"/>
      <c r="FR53" s="5" t="str">
        <f t="shared" si="4"/>
        <v/>
      </c>
      <c r="GX53" s="5" t="str">
        <f t="shared" si="5"/>
        <v/>
      </c>
    </row>
    <row r="54" spans="1:207" s="5" customFormat="1" ht="11.95" customHeight="1" x14ac:dyDescent="0.3">
      <c r="A54" s="10" t="s">
        <v>163</v>
      </c>
      <c r="B54" s="10" t="s">
        <v>438</v>
      </c>
      <c r="C54" s="12">
        <v>11.4</v>
      </c>
      <c r="D54" s="13" t="s">
        <v>409</v>
      </c>
      <c r="E54" s="14" t="s">
        <v>469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15">
        <v>2.72</v>
      </c>
      <c r="R54" s="15">
        <v>2.02</v>
      </c>
      <c r="S54" s="15">
        <v>1.68</v>
      </c>
      <c r="T54" s="16">
        <v>38.4</v>
      </c>
      <c r="U54" s="15">
        <v>0.62</v>
      </c>
      <c r="V54" s="16">
        <v>20.5</v>
      </c>
      <c r="W54" s="15">
        <v>0.9</v>
      </c>
      <c r="X54" s="16">
        <v>32.299999999999997</v>
      </c>
      <c r="Y54" s="16">
        <v>20.100000000000001</v>
      </c>
      <c r="Z54" s="16">
        <v>12.2</v>
      </c>
      <c r="AA54" s="15">
        <v>0.03</v>
      </c>
      <c r="AB54" s="15"/>
      <c r="AC54" s="15"/>
      <c r="AD54" s="4"/>
      <c r="AE54" s="15"/>
      <c r="AF54" s="4"/>
      <c r="AG54" s="6"/>
      <c r="AH54" s="6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15">
        <v>2.72</v>
      </c>
      <c r="AY54" s="15">
        <v>2.04</v>
      </c>
      <c r="AZ54" s="15">
        <v>1.65</v>
      </c>
      <c r="BA54" s="16">
        <v>39.5</v>
      </c>
      <c r="BB54" s="15">
        <v>0.65</v>
      </c>
      <c r="BC54" s="16">
        <v>23.7</v>
      </c>
      <c r="BD54" s="15">
        <v>0.99</v>
      </c>
      <c r="BE54" s="16">
        <v>32.299999999999997</v>
      </c>
      <c r="BF54" s="16">
        <v>20.100000000000001</v>
      </c>
      <c r="BG54" s="16">
        <v>12.2</v>
      </c>
      <c r="BH54" s="15">
        <v>0.3</v>
      </c>
      <c r="BI54" s="4"/>
      <c r="BJ54" s="4"/>
      <c r="BK54" s="4"/>
      <c r="BL54" s="8"/>
      <c r="BN54" s="20">
        <v>4.9599999999999998E-2</v>
      </c>
      <c r="BO54" s="21">
        <v>1.72E-3</v>
      </c>
      <c r="BP54" s="5">
        <v>1.8925604805819131E-5</v>
      </c>
      <c r="BQ54" s="5">
        <v>100</v>
      </c>
      <c r="BR54" s="5">
        <v>0.6</v>
      </c>
      <c r="BS54" s="5">
        <v>8400</v>
      </c>
      <c r="BT54" s="5">
        <v>0.60599999999999998</v>
      </c>
      <c r="BU54" s="5">
        <v>18500</v>
      </c>
      <c r="BV54" s="5">
        <v>51</v>
      </c>
      <c r="BW54" s="5">
        <v>21</v>
      </c>
      <c r="BX54" s="2">
        <v>32</v>
      </c>
      <c r="BY54" s="2">
        <v>14</v>
      </c>
      <c r="BZ54" s="5">
        <v>91700</v>
      </c>
      <c r="CA54" s="5">
        <v>0.22</v>
      </c>
      <c r="CB54" s="5">
        <v>-0.3</v>
      </c>
      <c r="CC54" s="5">
        <v>1.1279999999999999</v>
      </c>
      <c r="CD54" s="5">
        <v>18.000000000000014</v>
      </c>
      <c r="FR54" s="5" t="str">
        <f t="shared" si="4"/>
        <v/>
      </c>
      <c r="GX54" s="5" t="str">
        <f t="shared" si="5"/>
        <v/>
      </c>
    </row>
    <row r="55" spans="1:207" s="5" customFormat="1" ht="11.95" customHeight="1" x14ac:dyDescent="0.3">
      <c r="A55" s="10" t="s">
        <v>165</v>
      </c>
      <c r="B55" s="10" t="s">
        <v>438</v>
      </c>
      <c r="C55" s="12">
        <v>13.4</v>
      </c>
      <c r="D55" s="13" t="s">
        <v>409</v>
      </c>
      <c r="E55" s="14" t="s">
        <v>469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15">
        <v>2.7</v>
      </c>
      <c r="R55" s="15">
        <v>2.06</v>
      </c>
      <c r="S55" s="15">
        <v>1.71</v>
      </c>
      <c r="T55" s="16">
        <v>36.700000000000003</v>
      </c>
      <c r="U55" s="15">
        <v>0.57999999999999996</v>
      </c>
      <c r="V55" s="16">
        <v>20.5</v>
      </c>
      <c r="W55" s="15">
        <v>0.96</v>
      </c>
      <c r="X55" s="16">
        <v>31.9</v>
      </c>
      <c r="Y55" s="16">
        <v>19.399999999999999</v>
      </c>
      <c r="Z55" s="16">
        <v>12.5</v>
      </c>
      <c r="AA55" s="15">
        <v>0.09</v>
      </c>
      <c r="AB55" s="15"/>
      <c r="AC55" s="15"/>
      <c r="AD55" s="4"/>
      <c r="AE55" s="15"/>
      <c r="AF55" s="4"/>
      <c r="AG55" s="6"/>
      <c r="AH55" s="6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15">
        <v>2.7</v>
      </c>
      <c r="AY55" s="15">
        <v>2.06</v>
      </c>
      <c r="AZ55" s="15">
        <v>1.71</v>
      </c>
      <c r="BA55" s="16">
        <v>36.700000000000003</v>
      </c>
      <c r="BB55" s="15">
        <v>0.57999999999999996</v>
      </c>
      <c r="BC55" s="16">
        <v>20.8</v>
      </c>
      <c r="BD55" s="15">
        <v>0.97</v>
      </c>
      <c r="BE55" s="16">
        <v>31.9</v>
      </c>
      <c r="BF55" s="16">
        <v>19.399999999999999</v>
      </c>
      <c r="BG55" s="16">
        <v>12.5</v>
      </c>
      <c r="BH55" s="15">
        <v>0.11</v>
      </c>
      <c r="BI55" s="4"/>
      <c r="BJ55" s="4"/>
      <c r="BK55" s="4"/>
      <c r="BL55" s="8"/>
      <c r="BN55" s="20">
        <v>6.0900000000000003E-2</v>
      </c>
      <c r="BO55" s="21">
        <v>1.7799999999999999E-3</v>
      </c>
      <c r="BP55" s="5">
        <v>1.3293376464056411E-5</v>
      </c>
      <c r="BQ55" s="5">
        <v>100</v>
      </c>
      <c r="BR55" s="5">
        <v>0.61</v>
      </c>
      <c r="BS55" s="5">
        <v>11400</v>
      </c>
      <c r="BT55" s="5">
        <v>0.63400000000000001</v>
      </c>
      <c r="BU55" s="5">
        <v>20400</v>
      </c>
      <c r="BV55" s="5">
        <v>66</v>
      </c>
      <c r="BW55" s="5">
        <v>26</v>
      </c>
      <c r="BX55" s="2">
        <v>38</v>
      </c>
      <c r="BY55" s="2">
        <v>12</v>
      </c>
      <c r="BZ55" s="5">
        <v>88500</v>
      </c>
      <c r="CA55" s="5">
        <v>0.19</v>
      </c>
      <c r="CB55" s="5">
        <v>0.4</v>
      </c>
      <c r="CC55" s="5">
        <v>1.36</v>
      </c>
      <c r="CD55" s="5">
        <v>57.999999999999993</v>
      </c>
      <c r="FR55" s="5" t="str">
        <f t="shared" si="4"/>
        <v/>
      </c>
      <c r="GX55" s="5" t="str">
        <f t="shared" si="5"/>
        <v/>
      </c>
    </row>
    <row r="56" spans="1:207" s="5" customFormat="1" ht="11.95" customHeight="1" x14ac:dyDescent="0.3">
      <c r="A56" s="10" t="s">
        <v>186</v>
      </c>
      <c r="B56" s="10" t="s">
        <v>440</v>
      </c>
      <c r="C56" s="12">
        <v>8.4</v>
      </c>
      <c r="D56" s="13" t="s">
        <v>409</v>
      </c>
      <c r="E56" s="14" t="s">
        <v>469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15">
        <v>2.72</v>
      </c>
      <c r="R56" s="15">
        <v>2.08</v>
      </c>
      <c r="S56" s="15">
        <v>1.74</v>
      </c>
      <c r="T56" s="16">
        <v>36.200000000000003</v>
      </c>
      <c r="U56" s="15">
        <v>0.56999999999999995</v>
      </c>
      <c r="V56" s="16">
        <v>19.8</v>
      </c>
      <c r="W56" s="15">
        <v>0.95</v>
      </c>
      <c r="X56" s="16">
        <v>28.3</v>
      </c>
      <c r="Y56" s="16">
        <v>18.2</v>
      </c>
      <c r="Z56" s="16">
        <v>10.1</v>
      </c>
      <c r="AA56" s="15">
        <v>0.16</v>
      </c>
      <c r="AB56" s="15"/>
      <c r="AC56" s="15"/>
      <c r="AD56" s="4"/>
      <c r="AE56" s="15"/>
      <c r="AF56" s="4"/>
      <c r="AG56" s="6"/>
      <c r="AH56" s="6"/>
      <c r="AI56" s="4"/>
      <c r="AJ56" s="4"/>
      <c r="AK56" s="4"/>
      <c r="AL56" s="4"/>
      <c r="AM56" s="23"/>
      <c r="AN56" s="23"/>
      <c r="AV56" s="24"/>
      <c r="AW56" s="24"/>
      <c r="AX56" s="24"/>
      <c r="AY56" s="24"/>
      <c r="FR56" s="5" t="str">
        <f t="shared" si="4"/>
        <v/>
      </c>
      <c r="GX56" s="5" t="str">
        <f t="shared" si="5"/>
        <v/>
      </c>
    </row>
    <row r="57" spans="1:207" s="5" customFormat="1" ht="11.95" customHeight="1" x14ac:dyDescent="0.3">
      <c r="A57" s="10" t="s">
        <v>188</v>
      </c>
      <c r="B57" s="10" t="s">
        <v>440</v>
      </c>
      <c r="C57" s="12">
        <v>9.4</v>
      </c>
      <c r="D57" s="13" t="s">
        <v>409</v>
      </c>
      <c r="E57" s="14" t="s">
        <v>469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>
        <v>2.72</v>
      </c>
      <c r="R57" s="15">
        <v>2.09</v>
      </c>
      <c r="S57" s="15">
        <v>1.74</v>
      </c>
      <c r="T57" s="16">
        <v>36.1</v>
      </c>
      <c r="U57" s="15">
        <v>0.56999999999999995</v>
      </c>
      <c r="V57" s="16">
        <v>20.3</v>
      </c>
      <c r="W57" s="15">
        <v>0.98</v>
      </c>
      <c r="X57" s="16">
        <v>28.6</v>
      </c>
      <c r="Y57" s="16">
        <v>18.8</v>
      </c>
      <c r="Z57" s="16">
        <v>9.8000000000000007</v>
      </c>
      <c r="AA57" s="15">
        <v>0.15</v>
      </c>
      <c r="AB57" s="15"/>
      <c r="AC57" s="15"/>
      <c r="AD57" s="4"/>
      <c r="AE57" s="15"/>
      <c r="AF57" s="4"/>
      <c r="AG57" s="6"/>
      <c r="AH57" s="6"/>
      <c r="AI57" s="4"/>
      <c r="AJ57" s="4"/>
      <c r="AK57" s="4"/>
      <c r="AL57" s="4"/>
      <c r="AM57" s="23"/>
      <c r="AN57" s="23"/>
      <c r="AV57" s="24"/>
      <c r="AW57" s="24"/>
      <c r="AX57" s="24"/>
      <c r="AY57" s="24"/>
      <c r="FR57" s="5" t="str">
        <f t="shared" si="4"/>
        <v/>
      </c>
      <c r="GX57" s="5" t="str">
        <f t="shared" si="5"/>
        <v/>
      </c>
    </row>
    <row r="58" spans="1:207" s="5" customFormat="1" ht="11.95" customHeight="1" x14ac:dyDescent="0.3">
      <c r="A58" s="10" t="s">
        <v>197</v>
      </c>
      <c r="B58" s="10" t="s">
        <v>441</v>
      </c>
      <c r="C58" s="12">
        <v>9.4</v>
      </c>
      <c r="D58" s="13" t="s">
        <v>409</v>
      </c>
      <c r="E58" s="14" t="s">
        <v>469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5">
        <v>2.68</v>
      </c>
      <c r="R58" s="15">
        <v>2.02</v>
      </c>
      <c r="S58" s="15">
        <v>1.66</v>
      </c>
      <c r="T58" s="16">
        <v>38.200000000000003</v>
      </c>
      <c r="U58" s="15">
        <v>0.62</v>
      </c>
      <c r="V58" s="16">
        <v>22</v>
      </c>
      <c r="W58" s="15">
        <v>0.95</v>
      </c>
      <c r="X58" s="16">
        <v>37.5</v>
      </c>
      <c r="Y58" s="16">
        <v>21.7</v>
      </c>
      <c r="Z58" s="16">
        <v>15.8</v>
      </c>
      <c r="AA58" s="15">
        <v>0.02</v>
      </c>
      <c r="AB58" s="15"/>
      <c r="AC58" s="15"/>
      <c r="AD58" s="4"/>
      <c r="AE58" s="15"/>
      <c r="AF58" s="4"/>
      <c r="AG58" s="6"/>
      <c r="AH58" s="6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15">
        <v>2.68</v>
      </c>
      <c r="AY58" s="15">
        <v>2.0299999999999998</v>
      </c>
      <c r="AZ58" s="15">
        <v>1.65</v>
      </c>
      <c r="BA58" s="16">
        <v>38.5</v>
      </c>
      <c r="BB58" s="15">
        <v>0.63</v>
      </c>
      <c r="BC58" s="16">
        <v>23.3</v>
      </c>
      <c r="BD58" s="15">
        <v>1</v>
      </c>
      <c r="BE58" s="16">
        <v>37.5</v>
      </c>
      <c r="BF58" s="16">
        <v>21.7</v>
      </c>
      <c r="BG58" s="16">
        <v>15.8</v>
      </c>
      <c r="BH58" s="15">
        <v>0.1</v>
      </c>
      <c r="BI58" s="4"/>
      <c r="BJ58" s="4"/>
      <c r="BK58" s="4"/>
      <c r="BL58" s="8"/>
      <c r="BN58" s="20">
        <v>5.7700000000000001E-2</v>
      </c>
      <c r="BO58" s="21">
        <v>1.6900000000000001E-3</v>
      </c>
      <c r="BP58" s="5">
        <v>1.3127918466240689E-5</v>
      </c>
      <c r="BQ58" s="5">
        <v>100</v>
      </c>
      <c r="BR58" s="5">
        <v>0.59</v>
      </c>
      <c r="BS58" s="5">
        <v>10600</v>
      </c>
      <c r="BT58" s="5">
        <v>0.63100000000000001</v>
      </c>
      <c r="BU58" s="5">
        <v>20600</v>
      </c>
      <c r="BV58" s="5">
        <v>63</v>
      </c>
      <c r="BW58" s="5">
        <v>25</v>
      </c>
      <c r="BX58" s="2">
        <v>32</v>
      </c>
      <c r="BY58" s="2">
        <v>14</v>
      </c>
      <c r="BZ58" s="5">
        <v>83700</v>
      </c>
      <c r="CA58" s="5">
        <v>0.22</v>
      </c>
      <c r="CB58" s="5">
        <v>-0.3</v>
      </c>
      <c r="CC58" s="5">
        <v>1.256</v>
      </c>
      <c r="CD58" s="5">
        <v>32</v>
      </c>
      <c r="FR58" s="5" t="str">
        <f t="shared" si="4"/>
        <v/>
      </c>
      <c r="GX58" s="5" t="str">
        <f t="shared" si="5"/>
        <v/>
      </c>
    </row>
    <row r="59" spans="1:207" s="5" customFormat="1" ht="11.95" customHeight="1" x14ac:dyDescent="0.3">
      <c r="A59" s="10" t="s">
        <v>228</v>
      </c>
      <c r="B59" s="10" t="s">
        <v>443</v>
      </c>
      <c r="C59" s="12">
        <v>6.4</v>
      </c>
      <c r="D59" s="13" t="s">
        <v>409</v>
      </c>
      <c r="E59" s="14" t="s">
        <v>469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5">
        <v>2.73</v>
      </c>
      <c r="R59" s="15">
        <v>1.96</v>
      </c>
      <c r="S59" s="15">
        <v>1.59</v>
      </c>
      <c r="T59" s="16">
        <v>41.9</v>
      </c>
      <c r="U59" s="15">
        <v>0.72</v>
      </c>
      <c r="V59" s="16">
        <v>23.5</v>
      </c>
      <c r="W59" s="15">
        <v>0.89</v>
      </c>
      <c r="X59" s="16">
        <v>39</v>
      </c>
      <c r="Y59" s="16">
        <v>22.6</v>
      </c>
      <c r="Z59" s="16">
        <v>16.399999999999999</v>
      </c>
      <c r="AA59" s="15">
        <v>0.05</v>
      </c>
      <c r="AB59" s="15"/>
      <c r="AC59" s="15"/>
      <c r="AD59" s="4"/>
      <c r="AE59" s="15"/>
      <c r="AF59" s="4"/>
      <c r="AG59" s="6"/>
      <c r="AH59" s="6"/>
      <c r="AI59" s="4"/>
      <c r="AJ59" s="4"/>
      <c r="AK59" s="4"/>
      <c r="AL59" s="4"/>
      <c r="AM59" s="23"/>
      <c r="AN59" s="23"/>
      <c r="AV59" s="24"/>
      <c r="AW59" s="24"/>
      <c r="AX59" s="24"/>
      <c r="AY59" s="24"/>
      <c r="FR59" s="5" t="str">
        <f t="shared" si="4"/>
        <v/>
      </c>
      <c r="GX59" s="5" t="str">
        <f t="shared" si="5"/>
        <v/>
      </c>
    </row>
    <row r="60" spans="1:207" s="5" customFormat="1" ht="11.95" customHeight="1" x14ac:dyDescent="0.3">
      <c r="A60" s="10" t="s">
        <v>233</v>
      </c>
      <c r="B60" s="10" t="s">
        <v>443</v>
      </c>
      <c r="C60" s="12">
        <v>9.8000000000000007</v>
      </c>
      <c r="D60" s="13" t="s">
        <v>409</v>
      </c>
      <c r="E60" s="14" t="s">
        <v>469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5">
        <v>2.71</v>
      </c>
      <c r="R60" s="15">
        <v>2</v>
      </c>
      <c r="S60" s="15">
        <v>1.62</v>
      </c>
      <c r="T60" s="16">
        <v>40.299999999999997</v>
      </c>
      <c r="U60" s="15">
        <v>0.68</v>
      </c>
      <c r="V60" s="16">
        <v>23.7</v>
      </c>
      <c r="W60" s="15">
        <v>0.95</v>
      </c>
      <c r="X60" s="16">
        <v>35.200000000000003</v>
      </c>
      <c r="Y60" s="16">
        <v>20.6</v>
      </c>
      <c r="Z60" s="16">
        <v>14.6</v>
      </c>
      <c r="AA60" s="15">
        <v>0.21</v>
      </c>
      <c r="AB60" s="15"/>
      <c r="AC60" s="15"/>
      <c r="AD60" s="4"/>
      <c r="AE60" s="15"/>
      <c r="AF60" s="4"/>
      <c r="AG60" s="6"/>
      <c r="AH60" s="6"/>
      <c r="AI60" s="4"/>
      <c r="AJ60" s="4"/>
      <c r="AK60" s="4"/>
      <c r="AL60" s="4"/>
      <c r="AM60" s="23"/>
      <c r="AN60" s="23"/>
      <c r="AV60" s="24"/>
      <c r="AW60" s="24"/>
      <c r="AX60" s="24"/>
      <c r="AY60" s="24"/>
      <c r="FR60" s="5" t="str">
        <f t="shared" si="4"/>
        <v/>
      </c>
      <c r="GX60" s="5" t="str">
        <f t="shared" si="5"/>
        <v/>
      </c>
    </row>
    <row r="61" spans="1:207" s="5" customFormat="1" ht="11.95" customHeight="1" x14ac:dyDescent="0.3">
      <c r="A61" s="10" t="s">
        <v>286</v>
      </c>
      <c r="B61" s="10" t="s">
        <v>447</v>
      </c>
      <c r="C61" s="12">
        <v>1.8</v>
      </c>
      <c r="D61" s="13" t="s">
        <v>409</v>
      </c>
      <c r="E61" s="14" t="s">
        <v>469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15">
        <v>2.72</v>
      </c>
      <c r="R61" s="15">
        <v>1.99</v>
      </c>
      <c r="S61" s="15">
        <v>1.58</v>
      </c>
      <c r="T61" s="16">
        <v>42.1</v>
      </c>
      <c r="U61" s="15">
        <v>0.73</v>
      </c>
      <c r="V61" s="16">
        <v>26.3</v>
      </c>
      <c r="W61" s="15">
        <v>0.98</v>
      </c>
      <c r="X61" s="16">
        <v>37.799999999999997</v>
      </c>
      <c r="Y61" s="16">
        <v>22.9</v>
      </c>
      <c r="Z61" s="16">
        <v>14.9</v>
      </c>
      <c r="AA61" s="15">
        <v>0.23</v>
      </c>
      <c r="AB61" s="15"/>
      <c r="AC61" s="15"/>
      <c r="AD61" s="4"/>
      <c r="AE61" s="15"/>
      <c r="AF61" s="4"/>
      <c r="AG61" s="6"/>
      <c r="AH61" s="6"/>
      <c r="AI61" s="4"/>
      <c r="AJ61" s="4"/>
      <c r="AK61" s="4"/>
      <c r="AL61" s="4"/>
      <c r="AM61" s="23"/>
      <c r="AN61" s="23"/>
      <c r="FR61" s="5" t="str">
        <f t="shared" si="4"/>
        <v/>
      </c>
      <c r="GX61" s="5" t="str">
        <f t="shared" si="5"/>
        <v/>
      </c>
    </row>
    <row r="62" spans="1:207" s="5" customFormat="1" ht="11.95" customHeight="1" x14ac:dyDescent="0.3">
      <c r="A62" s="10" t="s">
        <v>287</v>
      </c>
      <c r="B62" s="10" t="s">
        <v>447</v>
      </c>
      <c r="C62" s="12">
        <v>3.8</v>
      </c>
      <c r="D62" s="13" t="s">
        <v>409</v>
      </c>
      <c r="E62" s="14" t="s">
        <v>469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15">
        <v>2.71</v>
      </c>
      <c r="R62" s="15">
        <v>2.06</v>
      </c>
      <c r="S62" s="15">
        <v>1.69</v>
      </c>
      <c r="T62" s="16">
        <v>37.799999999999997</v>
      </c>
      <c r="U62" s="15">
        <v>0.61</v>
      </c>
      <c r="V62" s="16">
        <v>22.2</v>
      </c>
      <c r="W62" s="15">
        <v>0.99</v>
      </c>
      <c r="X62" s="16">
        <v>35</v>
      </c>
      <c r="Y62" s="16">
        <v>19.8</v>
      </c>
      <c r="Z62" s="16">
        <v>15.2</v>
      </c>
      <c r="AA62" s="15">
        <v>0.16</v>
      </c>
      <c r="AB62" s="15"/>
      <c r="AC62" s="15"/>
      <c r="AD62" s="4"/>
      <c r="AE62" s="15"/>
      <c r="AF62" s="4"/>
      <c r="AG62" s="6"/>
      <c r="AH62" s="6"/>
      <c r="AI62" s="4"/>
      <c r="AJ62" s="4"/>
      <c r="AK62" s="4"/>
      <c r="AL62" s="4"/>
      <c r="AM62" s="23"/>
      <c r="AN62" s="23"/>
      <c r="FR62" s="5" t="str">
        <f t="shared" si="4"/>
        <v/>
      </c>
      <c r="GX62" s="5" t="str">
        <f t="shared" si="5"/>
        <v/>
      </c>
    </row>
    <row r="63" spans="1:207" s="5" customFormat="1" ht="11.95" customHeight="1" x14ac:dyDescent="0.3">
      <c r="A63" s="10" t="s">
        <v>293</v>
      </c>
      <c r="B63" s="10" t="s">
        <v>447</v>
      </c>
      <c r="C63" s="12">
        <v>12.8</v>
      </c>
      <c r="D63" s="13" t="s">
        <v>415</v>
      </c>
      <c r="E63" s="14" t="s">
        <v>469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15">
        <v>2.68</v>
      </c>
      <c r="R63" s="15">
        <v>2.0699999999999998</v>
      </c>
      <c r="S63" s="15">
        <v>1.71</v>
      </c>
      <c r="T63" s="16">
        <v>36.200000000000003</v>
      </c>
      <c r="U63" s="15">
        <v>0.56999999999999995</v>
      </c>
      <c r="V63" s="16">
        <v>21.1</v>
      </c>
      <c r="W63" s="15">
        <v>1</v>
      </c>
      <c r="X63" s="16">
        <v>35.700000000000003</v>
      </c>
      <c r="Y63" s="16">
        <v>21.8</v>
      </c>
      <c r="Z63" s="16">
        <v>13.9</v>
      </c>
      <c r="AA63" s="15">
        <v>-0.05</v>
      </c>
      <c r="AB63" s="15"/>
      <c r="AC63" s="15"/>
      <c r="AD63" s="4"/>
      <c r="AE63" s="15"/>
      <c r="AF63" s="4"/>
      <c r="AG63" s="6"/>
      <c r="AH63" s="6"/>
      <c r="AI63" s="4"/>
      <c r="AJ63" s="4"/>
      <c r="AK63" s="4"/>
      <c r="AL63" s="4"/>
      <c r="FR63" s="5" t="str">
        <f t="shared" si="4"/>
        <v/>
      </c>
      <c r="GX63" s="5" t="str">
        <f t="shared" si="5"/>
        <v/>
      </c>
    </row>
    <row r="64" spans="1:207" s="5" customFormat="1" ht="11.95" customHeight="1" x14ac:dyDescent="0.3">
      <c r="A64" s="10" t="s">
        <v>295</v>
      </c>
      <c r="B64" s="10" t="s">
        <v>447</v>
      </c>
      <c r="C64" s="12">
        <v>14.4</v>
      </c>
      <c r="D64" s="13" t="s">
        <v>415</v>
      </c>
      <c r="E64" s="14" t="s">
        <v>469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15">
        <v>2.7</v>
      </c>
      <c r="R64" s="15">
        <v>2.0099999999999998</v>
      </c>
      <c r="S64" s="15">
        <v>1.64</v>
      </c>
      <c r="T64" s="16">
        <v>39.1</v>
      </c>
      <c r="U64" s="15">
        <v>0.64</v>
      </c>
      <c r="V64" s="16">
        <v>22.2</v>
      </c>
      <c r="W64" s="15">
        <v>0.93</v>
      </c>
      <c r="X64" s="16">
        <v>39.6</v>
      </c>
      <c r="Y64" s="16">
        <v>24.4</v>
      </c>
      <c r="Z64" s="16">
        <v>15.2</v>
      </c>
      <c r="AA64" s="15">
        <v>-0.14000000000000001</v>
      </c>
      <c r="AB64" s="15"/>
      <c r="AC64" s="15"/>
      <c r="AD64" s="4"/>
      <c r="AE64" s="15"/>
      <c r="AF64" s="4"/>
      <c r="AG64" s="6"/>
      <c r="AH64" s="6"/>
      <c r="AI64" s="4"/>
      <c r="AJ64" s="4"/>
      <c r="AK64" s="4"/>
      <c r="AL64" s="4"/>
      <c r="FR64" s="5" t="str">
        <f t="shared" si="4"/>
        <v/>
      </c>
      <c r="GX64" s="5" t="str">
        <f t="shared" si="5"/>
        <v/>
      </c>
    </row>
    <row r="65" spans="1:207" s="5" customFormat="1" ht="11.95" customHeight="1" x14ac:dyDescent="0.3">
      <c r="A65" s="10" t="s">
        <v>303</v>
      </c>
      <c r="B65" s="10" t="s">
        <v>448</v>
      </c>
      <c r="C65" s="12">
        <v>2.8</v>
      </c>
      <c r="D65" s="13" t="s">
        <v>415</v>
      </c>
      <c r="E65" s="14" t="s">
        <v>469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15">
        <v>2.72</v>
      </c>
      <c r="R65" s="15">
        <v>2.06</v>
      </c>
      <c r="S65" s="15">
        <v>1.68</v>
      </c>
      <c r="T65" s="16">
        <v>38.299999999999997</v>
      </c>
      <c r="U65" s="15">
        <v>0.62</v>
      </c>
      <c r="V65" s="16">
        <v>22.7</v>
      </c>
      <c r="W65" s="15">
        <v>1</v>
      </c>
      <c r="X65" s="16">
        <v>41.1</v>
      </c>
      <c r="Y65" s="16">
        <v>24.8</v>
      </c>
      <c r="Z65" s="16">
        <v>16.3</v>
      </c>
      <c r="AA65" s="15">
        <v>-0.13</v>
      </c>
      <c r="AB65" s="15"/>
      <c r="AC65" s="15"/>
      <c r="AD65" s="4"/>
      <c r="AE65" s="15"/>
      <c r="AF65" s="4"/>
      <c r="AG65" s="6"/>
      <c r="AH65" s="6"/>
      <c r="AI65" s="4"/>
      <c r="AJ65" s="4"/>
      <c r="AK65" s="4"/>
      <c r="AL65" s="4"/>
      <c r="FR65" s="5" t="str">
        <f t="shared" si="4"/>
        <v/>
      </c>
      <c r="GX65" s="5" t="str">
        <f t="shared" si="5"/>
        <v/>
      </c>
    </row>
    <row r="66" spans="1:207" s="5" customFormat="1" ht="11.95" customHeight="1" x14ac:dyDescent="0.3">
      <c r="A66" s="10" t="s">
        <v>310</v>
      </c>
      <c r="B66" s="10" t="s">
        <v>449</v>
      </c>
      <c r="C66" s="12">
        <v>2.8</v>
      </c>
      <c r="D66" s="13" t="s">
        <v>409</v>
      </c>
      <c r="E66" s="14" t="s">
        <v>469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15">
        <v>2.74</v>
      </c>
      <c r="R66" s="15">
        <v>2.06</v>
      </c>
      <c r="S66" s="15">
        <v>1.68</v>
      </c>
      <c r="T66" s="16">
        <v>38.799999999999997</v>
      </c>
      <c r="U66" s="15">
        <v>0.63</v>
      </c>
      <c r="V66" s="16">
        <v>22.9</v>
      </c>
      <c r="W66" s="15">
        <v>0.99</v>
      </c>
      <c r="X66" s="16">
        <v>33.299999999999997</v>
      </c>
      <c r="Y66" s="16">
        <v>19.8</v>
      </c>
      <c r="Z66" s="16">
        <v>13.5</v>
      </c>
      <c r="AA66" s="15">
        <v>0.23</v>
      </c>
      <c r="AB66" s="15"/>
      <c r="AC66" s="15"/>
      <c r="AD66" s="4"/>
      <c r="AE66" s="15"/>
      <c r="AF66" s="4"/>
      <c r="AG66" s="6"/>
      <c r="AH66" s="6"/>
      <c r="AI66" s="4"/>
      <c r="AJ66" s="4"/>
      <c r="AK66" s="4"/>
      <c r="AL66" s="4"/>
      <c r="FR66" s="5" t="str">
        <f t="shared" si="4"/>
        <v/>
      </c>
      <c r="GX66" s="5" t="str">
        <f t="shared" si="5"/>
        <v/>
      </c>
    </row>
    <row r="67" spans="1:207" s="5" customFormat="1" ht="11.95" customHeight="1" x14ac:dyDescent="0.3">
      <c r="A67" s="10" t="s">
        <v>311</v>
      </c>
      <c r="B67" s="10" t="s">
        <v>449</v>
      </c>
      <c r="C67" s="12">
        <v>4.8</v>
      </c>
      <c r="D67" s="13" t="s">
        <v>409</v>
      </c>
      <c r="E67" s="14" t="s">
        <v>469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15">
        <v>2.77</v>
      </c>
      <c r="R67" s="15">
        <v>2.0299999999999998</v>
      </c>
      <c r="S67" s="15">
        <v>1.61</v>
      </c>
      <c r="T67" s="16">
        <v>41.7</v>
      </c>
      <c r="U67" s="15">
        <v>0.72</v>
      </c>
      <c r="V67" s="16">
        <v>25.7</v>
      </c>
      <c r="W67" s="15">
        <v>1</v>
      </c>
      <c r="X67" s="16">
        <v>39.6</v>
      </c>
      <c r="Y67" s="16">
        <v>23.3</v>
      </c>
      <c r="Z67" s="16">
        <v>16.3</v>
      </c>
      <c r="AA67" s="15">
        <v>0.15</v>
      </c>
      <c r="AB67" s="15"/>
      <c r="AC67" s="15"/>
      <c r="AD67" s="4"/>
      <c r="AE67" s="15"/>
      <c r="AF67" s="4"/>
      <c r="AG67" s="6"/>
      <c r="AH67" s="6"/>
      <c r="AI67" s="4"/>
      <c r="AJ67" s="4"/>
      <c r="AK67" s="4"/>
      <c r="AL67" s="4"/>
      <c r="FR67" s="5" t="str">
        <f t="shared" si="4"/>
        <v/>
      </c>
      <c r="GX67" s="5" t="str">
        <f t="shared" si="5"/>
        <v/>
      </c>
    </row>
    <row r="68" spans="1:207" s="5" customFormat="1" ht="11.95" customHeight="1" x14ac:dyDescent="0.3">
      <c r="A68" s="10" t="s">
        <v>345</v>
      </c>
      <c r="B68" s="10" t="s">
        <v>451</v>
      </c>
      <c r="C68" s="12">
        <v>13.4</v>
      </c>
      <c r="D68" s="13" t="s">
        <v>409</v>
      </c>
      <c r="E68" s="14" t="s">
        <v>469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15">
        <v>2.71</v>
      </c>
      <c r="R68" s="15">
        <v>2.0299999999999998</v>
      </c>
      <c r="S68" s="15">
        <v>1.64</v>
      </c>
      <c r="T68" s="16">
        <v>39.6</v>
      </c>
      <c r="U68" s="15">
        <v>0.66</v>
      </c>
      <c r="V68" s="16">
        <v>24</v>
      </c>
      <c r="W68" s="15">
        <v>0.99</v>
      </c>
      <c r="X68" s="16">
        <v>38.200000000000003</v>
      </c>
      <c r="Y68" s="16">
        <v>21.7</v>
      </c>
      <c r="Z68" s="16">
        <v>16.5</v>
      </c>
      <c r="AA68" s="15">
        <v>0.14000000000000001</v>
      </c>
      <c r="AB68" s="15"/>
      <c r="AC68" s="15"/>
      <c r="AD68" s="4"/>
      <c r="AE68" s="15"/>
      <c r="AF68" s="4"/>
      <c r="AG68" s="6"/>
      <c r="AH68" s="6"/>
      <c r="AI68" s="4"/>
      <c r="AJ68" s="4"/>
      <c r="AK68" s="4"/>
      <c r="AL68" s="4"/>
      <c r="FR68" s="5" t="str">
        <f t="shared" si="4"/>
        <v/>
      </c>
      <c r="GX68" s="5" t="str">
        <f t="shared" si="5"/>
        <v/>
      </c>
    </row>
    <row r="69" spans="1:207" s="5" customFormat="1" ht="11.95" customHeight="1" x14ac:dyDescent="0.3">
      <c r="A69" s="10" t="s">
        <v>365</v>
      </c>
      <c r="B69" s="10" t="s">
        <v>452</v>
      </c>
      <c r="C69" s="12">
        <v>6.4</v>
      </c>
      <c r="D69" s="13" t="s">
        <v>409</v>
      </c>
      <c r="E69" s="14" t="s">
        <v>469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15">
        <v>2.72</v>
      </c>
      <c r="R69" s="15">
        <v>1.99</v>
      </c>
      <c r="S69" s="15">
        <v>1.66</v>
      </c>
      <c r="T69" s="16">
        <v>39</v>
      </c>
      <c r="U69" s="15">
        <v>0.64</v>
      </c>
      <c r="V69" s="16">
        <v>19.899999999999999</v>
      </c>
      <c r="W69" s="15">
        <v>0.85</v>
      </c>
      <c r="X69" s="16">
        <v>31.6</v>
      </c>
      <c r="Y69" s="16">
        <v>18.2</v>
      </c>
      <c r="Z69" s="16">
        <v>13.4</v>
      </c>
      <c r="AA69" s="15">
        <v>0.13</v>
      </c>
      <c r="AB69" s="15"/>
      <c r="AC69" s="15"/>
      <c r="AD69" s="4"/>
      <c r="AE69" s="15"/>
      <c r="AF69" s="4"/>
      <c r="AG69" s="6"/>
      <c r="AH69" s="6"/>
      <c r="AI69" s="4"/>
      <c r="AJ69" s="4"/>
      <c r="AK69" s="4"/>
      <c r="AL69" s="4"/>
      <c r="FR69" s="5" t="str">
        <f t="shared" si="4"/>
        <v/>
      </c>
      <c r="GX69" s="5" t="str">
        <f t="shared" si="5"/>
        <v/>
      </c>
    </row>
    <row r="70" spans="1:207" s="5" customFormat="1" ht="11.95" customHeight="1" x14ac:dyDescent="0.3">
      <c r="A70" s="10" t="s">
        <v>379</v>
      </c>
      <c r="B70" s="10" t="s">
        <v>453</v>
      </c>
      <c r="C70" s="12">
        <v>2.8</v>
      </c>
      <c r="D70" s="13" t="s">
        <v>415</v>
      </c>
      <c r="E70" s="14" t="s">
        <v>469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15">
        <v>2.71</v>
      </c>
      <c r="R70" s="15">
        <v>2.06</v>
      </c>
      <c r="S70" s="15">
        <v>1.75</v>
      </c>
      <c r="T70" s="16">
        <v>35.4</v>
      </c>
      <c r="U70" s="15">
        <v>0.55000000000000004</v>
      </c>
      <c r="V70" s="16">
        <v>17.7</v>
      </c>
      <c r="W70" s="15">
        <v>0.87</v>
      </c>
      <c r="X70" s="16">
        <v>34.799999999999997</v>
      </c>
      <c r="Y70" s="16">
        <v>20.7</v>
      </c>
      <c r="Z70" s="16">
        <v>14.1</v>
      </c>
      <c r="AA70" s="15">
        <v>-0.21</v>
      </c>
      <c r="AB70" s="15"/>
      <c r="AC70" s="15"/>
      <c r="AD70" s="4"/>
      <c r="AE70" s="15"/>
      <c r="AF70" s="4"/>
      <c r="AG70" s="6"/>
      <c r="AH70" s="6"/>
      <c r="AI70" s="4"/>
      <c r="AJ70" s="4"/>
      <c r="AK70" s="4"/>
      <c r="AL70" s="4"/>
      <c r="FR70" s="5" t="str">
        <f t="shared" si="4"/>
        <v/>
      </c>
      <c r="GX70" s="5" t="str">
        <f t="shared" si="5"/>
        <v/>
      </c>
    </row>
    <row r="71" spans="1:207" s="5" customFormat="1" ht="11.95" customHeight="1" x14ac:dyDescent="0.3">
      <c r="A71" s="10" t="s">
        <v>380</v>
      </c>
      <c r="B71" s="10" t="s">
        <v>453</v>
      </c>
      <c r="C71" s="12">
        <v>5.8</v>
      </c>
      <c r="D71" s="13" t="s">
        <v>409</v>
      </c>
      <c r="E71" s="14" t="s">
        <v>469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15">
        <v>2.69</v>
      </c>
      <c r="R71" s="15">
        <v>2.0499999999999998</v>
      </c>
      <c r="S71" s="15">
        <v>1.69</v>
      </c>
      <c r="T71" s="16">
        <v>37.1</v>
      </c>
      <c r="U71" s="15">
        <v>0.59</v>
      </c>
      <c r="V71" s="16">
        <v>21.1</v>
      </c>
      <c r="W71" s="15">
        <v>0.96</v>
      </c>
      <c r="X71" s="16">
        <v>33.6</v>
      </c>
      <c r="Y71" s="16">
        <v>20.399999999999999</v>
      </c>
      <c r="Z71" s="16">
        <v>13.2</v>
      </c>
      <c r="AA71" s="15">
        <v>0.05</v>
      </c>
      <c r="AB71" s="15"/>
      <c r="AC71" s="15"/>
      <c r="AD71" s="4"/>
      <c r="AE71" s="15"/>
      <c r="AF71" s="4"/>
      <c r="AG71" s="6"/>
      <c r="AH71" s="6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15">
        <v>2.69</v>
      </c>
      <c r="AY71" s="15">
        <v>2.04</v>
      </c>
      <c r="AZ71" s="15">
        <v>1.68</v>
      </c>
      <c r="BA71" s="16">
        <v>37.700000000000003</v>
      </c>
      <c r="BB71" s="15">
        <v>0.61</v>
      </c>
      <c r="BC71" s="16">
        <v>22.1</v>
      </c>
      <c r="BD71" s="15">
        <v>0.98</v>
      </c>
      <c r="BE71" s="16">
        <v>33.6</v>
      </c>
      <c r="BF71" s="16">
        <v>20.399999999999999</v>
      </c>
      <c r="BG71" s="16">
        <v>13.2</v>
      </c>
      <c r="BH71" s="15">
        <v>0.13</v>
      </c>
      <c r="BI71" s="4"/>
      <c r="BJ71" s="4"/>
      <c r="BK71" s="4"/>
      <c r="BL71" s="8"/>
      <c r="BN71" s="20">
        <v>5.1700000000000003E-2</v>
      </c>
      <c r="BO71" s="21">
        <v>1.81E-3</v>
      </c>
      <c r="BP71" s="5">
        <v>1.330336238493614E-5</v>
      </c>
      <c r="BQ71" s="5">
        <v>100</v>
      </c>
      <c r="BR71" s="5">
        <v>0.61</v>
      </c>
      <c r="BS71" s="5">
        <v>10400</v>
      </c>
      <c r="BT71" s="5">
        <v>0.623</v>
      </c>
      <c r="BU71" s="5">
        <v>20800</v>
      </c>
      <c r="BV71" s="5">
        <v>62</v>
      </c>
      <c r="BW71" s="5">
        <v>25</v>
      </c>
      <c r="BX71" s="2">
        <v>32</v>
      </c>
      <c r="BY71" s="2">
        <v>14</v>
      </c>
      <c r="BZ71" s="5">
        <v>84800</v>
      </c>
      <c r="CA71" s="5">
        <v>0.21</v>
      </c>
      <c r="CB71" s="5">
        <v>-0.2</v>
      </c>
      <c r="CC71" s="5">
        <v>1.1859999999999999</v>
      </c>
      <c r="CD71" s="5">
        <v>18.000000000000004</v>
      </c>
      <c r="FR71" s="5" t="str">
        <f t="shared" si="4"/>
        <v/>
      </c>
      <c r="GX71" s="5" t="str">
        <f t="shared" si="5"/>
        <v/>
      </c>
    </row>
    <row r="72" spans="1:207" s="5" customFormat="1" ht="11.95" customHeight="1" x14ac:dyDescent="0.3">
      <c r="A72" s="10" t="s">
        <v>391</v>
      </c>
      <c r="B72" s="10" t="s">
        <v>454</v>
      </c>
      <c r="C72" s="12">
        <v>5.8</v>
      </c>
      <c r="D72" s="13" t="s">
        <v>409</v>
      </c>
      <c r="E72" s="14" t="s">
        <v>469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15">
        <v>2.71</v>
      </c>
      <c r="R72" s="15">
        <v>2.0499999999999998</v>
      </c>
      <c r="S72" s="15">
        <v>1.67</v>
      </c>
      <c r="T72" s="16">
        <v>38.200000000000003</v>
      </c>
      <c r="U72" s="15">
        <v>0.62</v>
      </c>
      <c r="V72" s="16">
        <v>22.5</v>
      </c>
      <c r="W72" s="15">
        <v>0.98</v>
      </c>
      <c r="X72" s="16">
        <v>38</v>
      </c>
      <c r="Y72" s="16">
        <v>21.7</v>
      </c>
      <c r="Z72" s="16">
        <v>16.3</v>
      </c>
      <c r="AA72" s="15">
        <v>0.05</v>
      </c>
      <c r="AB72" s="15"/>
      <c r="AC72" s="15"/>
      <c r="AD72" s="4"/>
      <c r="AE72" s="15"/>
      <c r="AF72" s="4"/>
      <c r="AG72" s="6"/>
      <c r="AH72" s="6"/>
      <c r="AI72" s="4"/>
      <c r="AJ72" s="4"/>
      <c r="AK72" s="4"/>
      <c r="AL72" s="4"/>
      <c r="FR72" s="5" t="str">
        <f t="shared" si="4"/>
        <v/>
      </c>
      <c r="GX72" s="5" t="str">
        <f t="shared" si="5"/>
        <v/>
      </c>
    </row>
    <row r="73" spans="1:207" s="5" customFormat="1" ht="11.95" customHeight="1" x14ac:dyDescent="0.3">
      <c r="A73" s="10" t="s">
        <v>392</v>
      </c>
      <c r="B73" s="10" t="s">
        <v>454</v>
      </c>
      <c r="C73" s="12">
        <v>6.8</v>
      </c>
      <c r="D73" s="13" t="s">
        <v>409</v>
      </c>
      <c r="E73" s="14" t="s">
        <v>469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15">
        <v>2.71</v>
      </c>
      <c r="R73" s="15">
        <v>2.1</v>
      </c>
      <c r="S73" s="15">
        <v>1.74</v>
      </c>
      <c r="T73" s="16">
        <v>35.6</v>
      </c>
      <c r="U73" s="15">
        <v>0.55000000000000004</v>
      </c>
      <c r="V73" s="16">
        <v>20.399999999999999</v>
      </c>
      <c r="W73" s="15">
        <v>1</v>
      </c>
      <c r="X73" s="16">
        <v>36</v>
      </c>
      <c r="Y73" s="16">
        <v>20.100000000000001</v>
      </c>
      <c r="Z73" s="16">
        <v>15.9</v>
      </c>
      <c r="AA73" s="15">
        <v>0.02</v>
      </c>
      <c r="AB73" s="15"/>
      <c r="AC73" s="15"/>
      <c r="AD73" s="4"/>
      <c r="AE73" s="15"/>
      <c r="AF73" s="4"/>
      <c r="AG73" s="6"/>
      <c r="AH73" s="6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15">
        <v>2.71</v>
      </c>
      <c r="AY73" s="15">
        <v>2.08</v>
      </c>
      <c r="AZ73" s="15">
        <v>1.72</v>
      </c>
      <c r="BA73" s="16">
        <v>36.4</v>
      </c>
      <c r="BB73" s="15">
        <v>0.56999999999999995</v>
      </c>
      <c r="BC73" s="16">
        <v>20.5</v>
      </c>
      <c r="BD73" s="15">
        <v>0.97</v>
      </c>
      <c r="BE73" s="16">
        <v>36</v>
      </c>
      <c r="BF73" s="16">
        <v>20.100000000000001</v>
      </c>
      <c r="BG73" s="16">
        <v>15.9</v>
      </c>
      <c r="BH73" s="15">
        <v>0.02</v>
      </c>
      <c r="BI73" s="4"/>
      <c r="BJ73" s="4"/>
      <c r="BK73" s="4"/>
      <c r="BL73" s="8"/>
      <c r="BN73" s="20">
        <v>3.6999999999999998E-2</v>
      </c>
      <c r="BO73" s="21">
        <v>1.49E-3</v>
      </c>
      <c r="BP73" s="5">
        <v>7.9742876748336363E-6</v>
      </c>
      <c r="BQ73" s="5">
        <v>100</v>
      </c>
      <c r="BR73" s="5">
        <v>0.59</v>
      </c>
      <c r="BS73" s="5">
        <v>10700</v>
      </c>
      <c r="BT73" s="5">
        <v>0.83299999999999996</v>
      </c>
      <c r="BU73" s="5">
        <v>23800</v>
      </c>
      <c r="BV73" s="5">
        <v>71</v>
      </c>
      <c r="BW73" s="5">
        <v>26</v>
      </c>
      <c r="BX73" s="2">
        <v>40</v>
      </c>
      <c r="BY73" s="2">
        <v>14</v>
      </c>
      <c r="BZ73" s="5">
        <v>103200</v>
      </c>
      <c r="CA73" s="5">
        <v>0.2</v>
      </c>
      <c r="CB73" s="5">
        <v>-0.5</v>
      </c>
      <c r="CC73" s="5">
        <v>1.3009999999999999</v>
      </c>
      <c r="CD73" s="5">
        <v>39.999999999999979</v>
      </c>
      <c r="FR73" s="5" t="str">
        <f t="shared" si="4"/>
        <v/>
      </c>
      <c r="GX73" s="5" t="str">
        <f t="shared" si="5"/>
        <v/>
      </c>
    </row>
    <row r="74" spans="1:207" s="5" customFormat="1" ht="11.95" customHeight="1" x14ac:dyDescent="0.3">
      <c r="A74" s="10" t="s">
        <v>394</v>
      </c>
      <c r="B74" s="10" t="s">
        <v>454</v>
      </c>
      <c r="C74" s="12">
        <v>8.8000000000000007</v>
      </c>
      <c r="D74" s="13" t="s">
        <v>409</v>
      </c>
      <c r="E74" s="14" t="s">
        <v>469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15">
        <v>2.73</v>
      </c>
      <c r="R74" s="15">
        <v>2.0699999999999998</v>
      </c>
      <c r="S74" s="15">
        <v>1.71</v>
      </c>
      <c r="T74" s="16">
        <v>37.4</v>
      </c>
      <c r="U74" s="15">
        <v>0.6</v>
      </c>
      <c r="V74" s="16">
        <v>21.2</v>
      </c>
      <c r="W74" s="15">
        <v>0.97</v>
      </c>
      <c r="X74" s="16">
        <v>35</v>
      </c>
      <c r="Y74" s="16">
        <v>19.2</v>
      </c>
      <c r="Z74" s="16">
        <v>15.8</v>
      </c>
      <c r="AA74" s="15">
        <v>0.13</v>
      </c>
      <c r="AB74" s="15"/>
      <c r="AC74" s="15"/>
      <c r="AD74" s="4"/>
      <c r="AE74" s="15"/>
      <c r="AF74" s="4"/>
      <c r="AG74" s="6"/>
      <c r="AH74" s="6"/>
      <c r="AI74" s="4"/>
      <c r="AJ74" s="4"/>
      <c r="AK74" s="4"/>
      <c r="AL74" s="4"/>
      <c r="FR74" s="5" t="str">
        <f t="shared" si="4"/>
        <v/>
      </c>
      <c r="GX74" s="5" t="str">
        <f t="shared" si="5"/>
        <v/>
      </c>
    </row>
    <row r="75" spans="1:207" s="5" customFormat="1" ht="11.95" customHeight="1" x14ac:dyDescent="0.3">
      <c r="A75" s="10" t="s">
        <v>395</v>
      </c>
      <c r="B75" s="10" t="s">
        <v>454</v>
      </c>
      <c r="C75" s="12">
        <v>9.8000000000000007</v>
      </c>
      <c r="D75" s="13" t="s">
        <v>409</v>
      </c>
      <c r="E75" s="14" t="s">
        <v>469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15">
        <v>2.74</v>
      </c>
      <c r="R75" s="15">
        <v>2.08</v>
      </c>
      <c r="S75" s="15">
        <v>1.73</v>
      </c>
      <c r="T75" s="16">
        <v>37</v>
      </c>
      <c r="U75" s="15">
        <v>0.59</v>
      </c>
      <c r="V75" s="16">
        <v>20.5</v>
      </c>
      <c r="W75" s="15">
        <v>0.96</v>
      </c>
      <c r="X75" s="16">
        <v>35.200000000000003</v>
      </c>
      <c r="Y75" s="16">
        <v>20.100000000000001</v>
      </c>
      <c r="Z75" s="16">
        <v>15.1</v>
      </c>
      <c r="AA75" s="15">
        <v>0.03</v>
      </c>
      <c r="AB75" s="15"/>
      <c r="AC75" s="15"/>
      <c r="AD75" s="4"/>
      <c r="AE75" s="15"/>
      <c r="AF75" s="4"/>
      <c r="AG75" s="6"/>
      <c r="AH75" s="6"/>
      <c r="AI75" s="4"/>
      <c r="AJ75" s="4"/>
      <c r="AK75" s="4"/>
      <c r="AL75" s="4"/>
      <c r="FR75" s="5" t="str">
        <f t="shared" si="4"/>
        <v/>
      </c>
      <c r="GX75" s="5" t="str">
        <f t="shared" si="5"/>
        <v/>
      </c>
    </row>
    <row r="76" spans="1:207" s="5" customFormat="1" ht="11.95" customHeight="1" x14ac:dyDescent="0.3">
      <c r="A76" s="10" t="s">
        <v>397</v>
      </c>
      <c r="B76" s="10" t="s">
        <v>454</v>
      </c>
      <c r="C76" s="12">
        <v>11.4</v>
      </c>
      <c r="D76" s="13" t="s">
        <v>409</v>
      </c>
      <c r="E76" s="14" t="s">
        <v>469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15">
        <v>2.73</v>
      </c>
      <c r="R76" s="15">
        <v>2.04</v>
      </c>
      <c r="S76" s="15">
        <v>1.67</v>
      </c>
      <c r="T76" s="16">
        <v>38.799999999999997</v>
      </c>
      <c r="U76" s="15">
        <v>0.63</v>
      </c>
      <c r="V76" s="16">
        <v>22.1</v>
      </c>
      <c r="W76" s="15">
        <v>0.95</v>
      </c>
      <c r="X76" s="16">
        <v>38.1</v>
      </c>
      <c r="Y76" s="16">
        <v>21.6</v>
      </c>
      <c r="Z76" s="16">
        <v>16.5</v>
      </c>
      <c r="AA76" s="15">
        <v>0.03</v>
      </c>
      <c r="AB76" s="15"/>
      <c r="AC76" s="15"/>
      <c r="AD76" s="4"/>
      <c r="AE76" s="15"/>
      <c r="AF76" s="4"/>
      <c r="AG76" s="6"/>
      <c r="AH76" s="6"/>
      <c r="AI76" s="4"/>
      <c r="AJ76" s="4"/>
      <c r="AK76" s="4"/>
      <c r="AL76" s="4"/>
      <c r="FR76" s="5" t="str">
        <f t="shared" si="4"/>
        <v/>
      </c>
      <c r="GX76" s="5" t="str">
        <f t="shared" si="5"/>
        <v/>
      </c>
    </row>
    <row r="77" spans="1:207" s="5" customFormat="1" ht="11.95" customHeight="1" x14ac:dyDescent="0.3">
      <c r="A77" s="10" t="s">
        <v>108</v>
      </c>
      <c r="B77" s="11">
        <v>3</v>
      </c>
      <c r="C77" s="12">
        <v>6.8</v>
      </c>
      <c r="D77" s="13" t="s">
        <v>412</v>
      </c>
      <c r="E77" s="14" t="s">
        <v>467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15">
        <v>2.71</v>
      </c>
      <c r="R77" s="15">
        <v>1.83</v>
      </c>
      <c r="S77" s="15">
        <v>1.35</v>
      </c>
      <c r="T77" s="16">
        <v>50.2</v>
      </c>
      <c r="U77" s="15">
        <v>1.01</v>
      </c>
      <c r="V77" s="16">
        <v>35.700000000000003</v>
      </c>
      <c r="W77" s="15">
        <v>0.96</v>
      </c>
      <c r="X77" s="16">
        <v>52.4</v>
      </c>
      <c r="Y77" s="16">
        <v>27.5</v>
      </c>
      <c r="Z77" s="16">
        <v>24.9</v>
      </c>
      <c r="AA77" s="15">
        <v>0.33</v>
      </c>
      <c r="AB77" s="15"/>
      <c r="AC77" s="15"/>
      <c r="AD77" s="4"/>
      <c r="AE77" s="15"/>
      <c r="AF77" s="4"/>
      <c r="AG77" s="6"/>
      <c r="AH77" s="6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15">
        <v>2.71</v>
      </c>
      <c r="AY77" s="15">
        <v>1.84</v>
      </c>
      <c r="AZ77" s="15">
        <v>1.34</v>
      </c>
      <c r="BA77" s="16">
        <v>50.4</v>
      </c>
      <c r="BB77" s="15">
        <v>1.02</v>
      </c>
      <c r="BC77" s="16">
        <v>36.799999999999997</v>
      </c>
      <c r="BD77" s="15">
        <v>0.98</v>
      </c>
      <c r="BE77" s="16">
        <v>52.4</v>
      </c>
      <c r="BF77" s="16">
        <v>27.5</v>
      </c>
      <c r="BG77" s="16">
        <v>24.9</v>
      </c>
      <c r="BH77" s="15">
        <v>0.37</v>
      </c>
      <c r="BI77" s="4"/>
      <c r="BJ77" s="4"/>
      <c r="BK77" s="4"/>
      <c r="BL77" s="8"/>
      <c r="CE77" s="2">
        <v>15.1</v>
      </c>
      <c r="CF77" s="2">
        <v>10.6</v>
      </c>
      <c r="CG77" s="2">
        <v>0.7</v>
      </c>
      <c r="CH77" s="2">
        <v>2.5000000000000001E-2</v>
      </c>
      <c r="CI77" s="2">
        <v>8</v>
      </c>
      <c r="CJ77" s="2">
        <v>2.4E-2</v>
      </c>
      <c r="CK77" s="2">
        <v>8</v>
      </c>
      <c r="EY77" s="5">
        <v>2.71</v>
      </c>
      <c r="EZ77" s="5">
        <v>1.74</v>
      </c>
      <c r="FA77" s="5">
        <v>1.2</v>
      </c>
      <c r="FB77" s="5">
        <v>55.7</v>
      </c>
      <c r="FC77" s="5">
        <v>1.26</v>
      </c>
      <c r="FD77" s="5">
        <v>44.8</v>
      </c>
      <c r="FE77" s="5">
        <v>0.97</v>
      </c>
      <c r="FF77" s="5">
        <v>52.4</v>
      </c>
      <c r="FG77" s="5">
        <v>27.5</v>
      </c>
      <c r="FH77" s="5">
        <v>24.9</v>
      </c>
      <c r="FI77" s="5">
        <v>0.69</v>
      </c>
      <c r="FO77" s="5">
        <v>3.1</v>
      </c>
      <c r="FP77" s="5">
        <v>2.2999999999999998</v>
      </c>
      <c r="FQ77" s="5">
        <v>0.74</v>
      </c>
      <c r="FR77" s="5" t="str">
        <f>IF(FL77&gt;0,ROUND(FL77*0.7,1),"")</f>
        <v/>
      </c>
      <c r="FS77" s="5">
        <v>1.7999999999999999E-2</v>
      </c>
      <c r="GE77" s="5">
        <v>2.71</v>
      </c>
      <c r="GF77" s="5">
        <v>1.76</v>
      </c>
      <c r="GG77" s="5">
        <v>1.21</v>
      </c>
      <c r="GH77" s="5">
        <v>55.2</v>
      </c>
      <c r="GI77" s="5">
        <v>1.23</v>
      </c>
      <c r="GJ77" s="5">
        <v>45</v>
      </c>
      <c r="GK77" s="5">
        <v>0.99</v>
      </c>
      <c r="GL77" s="5">
        <v>52.4</v>
      </c>
      <c r="GM77" s="5">
        <v>27.5</v>
      </c>
      <c r="GN77" s="5">
        <v>24.9</v>
      </c>
      <c r="GO77" s="5">
        <v>0.7</v>
      </c>
      <c r="GU77" s="2">
        <v>2.4</v>
      </c>
      <c r="GV77" s="2">
        <v>1.7</v>
      </c>
      <c r="GW77" s="2">
        <v>0.72</v>
      </c>
      <c r="GX77" s="5" t="str">
        <f>IF(GR77&gt;0,ROUND(GR77*0.66,1),"")</f>
        <v/>
      </c>
      <c r="GY77" s="2">
        <v>1.2E-2</v>
      </c>
    </row>
    <row r="78" spans="1:207" s="5" customFormat="1" ht="11.95" customHeight="1" x14ac:dyDescent="0.3">
      <c r="A78" s="10" t="s">
        <v>160</v>
      </c>
      <c r="B78" s="11">
        <v>6</v>
      </c>
      <c r="C78" s="12">
        <v>8.4</v>
      </c>
      <c r="D78" s="13" t="s">
        <v>412</v>
      </c>
      <c r="E78" s="14" t="s">
        <v>467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15">
        <v>2.73</v>
      </c>
      <c r="R78" s="15">
        <v>1.84</v>
      </c>
      <c r="S78" s="15">
        <v>1.36</v>
      </c>
      <c r="T78" s="16">
        <v>50.1</v>
      </c>
      <c r="U78" s="15">
        <v>1</v>
      </c>
      <c r="V78" s="16">
        <v>35</v>
      </c>
      <c r="W78" s="15">
        <v>0.95</v>
      </c>
      <c r="X78" s="16">
        <v>53.7</v>
      </c>
      <c r="Y78" s="16">
        <v>27.6</v>
      </c>
      <c r="Z78" s="16">
        <v>26.1</v>
      </c>
      <c r="AA78" s="15">
        <v>0.28000000000000003</v>
      </c>
      <c r="AB78" s="15"/>
      <c r="AC78" s="15"/>
      <c r="AD78" s="4"/>
      <c r="AE78" s="15"/>
      <c r="AF78" s="4"/>
      <c r="AG78" s="6"/>
      <c r="AH78" s="6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15">
        <v>2.73</v>
      </c>
      <c r="AY78" s="15">
        <v>1.86</v>
      </c>
      <c r="AZ78" s="15">
        <v>1.36</v>
      </c>
      <c r="BA78" s="16">
        <v>50.1</v>
      </c>
      <c r="BB78" s="15">
        <v>1.01</v>
      </c>
      <c r="BC78" s="16">
        <v>36.799999999999997</v>
      </c>
      <c r="BD78" s="15">
        <v>1</v>
      </c>
      <c r="BE78" s="16">
        <v>53.7</v>
      </c>
      <c r="BF78" s="16">
        <v>27.6</v>
      </c>
      <c r="BG78" s="16">
        <v>26.1</v>
      </c>
      <c r="BH78" s="15">
        <v>0.35</v>
      </c>
      <c r="BI78" s="4"/>
      <c r="BJ78" s="4"/>
      <c r="BK78" s="4"/>
      <c r="BL78" s="8"/>
      <c r="CE78" s="2">
        <v>14.3</v>
      </c>
      <c r="CF78" s="2">
        <v>10.199999999999999</v>
      </c>
      <c r="CG78" s="2">
        <v>0.71</v>
      </c>
      <c r="CH78" s="2">
        <v>2.7E-2</v>
      </c>
      <c r="CI78" s="2">
        <v>10</v>
      </c>
      <c r="CJ78" s="2">
        <v>2.7E-2</v>
      </c>
      <c r="CK78" s="2">
        <v>10</v>
      </c>
      <c r="EY78" s="5">
        <v>2.73</v>
      </c>
      <c r="EZ78" s="5">
        <v>1.74</v>
      </c>
      <c r="FA78" s="5">
        <v>1.19</v>
      </c>
      <c r="FB78" s="5">
        <v>56.4</v>
      </c>
      <c r="FC78" s="5">
        <v>1.29</v>
      </c>
      <c r="FD78" s="5">
        <v>46.1</v>
      </c>
      <c r="FE78" s="5">
        <v>0.97</v>
      </c>
      <c r="FF78" s="5">
        <v>53.7</v>
      </c>
      <c r="FG78" s="5">
        <v>27.6</v>
      </c>
      <c r="FH78" s="5">
        <v>26.1</v>
      </c>
      <c r="FI78" s="5">
        <v>0.71</v>
      </c>
      <c r="FO78" s="5">
        <v>2.8</v>
      </c>
      <c r="FP78" s="5">
        <v>1.8</v>
      </c>
      <c r="FQ78" s="5">
        <v>0.64</v>
      </c>
      <c r="FR78" s="5" t="str">
        <f t="shared" ref="FR78:FR97" si="6">IF(FL78&gt;0,ROUND(FL78*0.7,1),"")</f>
        <v/>
      </c>
      <c r="FS78" s="5">
        <v>1.9E-2</v>
      </c>
      <c r="GE78" s="5">
        <v>2.73</v>
      </c>
      <c r="GF78" s="5">
        <v>1.74</v>
      </c>
      <c r="GG78" s="5">
        <v>1.18</v>
      </c>
      <c r="GH78" s="5">
        <v>56.9</v>
      </c>
      <c r="GI78" s="5">
        <v>1.32</v>
      </c>
      <c r="GJ78" s="5">
        <v>47.5</v>
      </c>
      <c r="GK78" s="5">
        <v>0.98</v>
      </c>
      <c r="GL78" s="5">
        <v>53.7</v>
      </c>
      <c r="GM78" s="5">
        <v>27.6</v>
      </c>
      <c r="GN78" s="5">
        <v>26.1</v>
      </c>
      <c r="GO78" s="5">
        <v>0.76</v>
      </c>
      <c r="GU78" s="2">
        <v>2.1</v>
      </c>
      <c r="GV78" s="2">
        <v>1.2</v>
      </c>
      <c r="GW78" s="2">
        <v>0.59</v>
      </c>
      <c r="GX78" s="5" t="str">
        <f t="shared" ref="GX78:GX97" si="7">IF(GR78&gt;0,ROUND(GR78*0.66,1),"")</f>
        <v/>
      </c>
      <c r="GY78" s="2">
        <v>1.2E-2</v>
      </c>
    </row>
    <row r="79" spans="1:207" s="5" customFormat="1" ht="11.95" customHeight="1" x14ac:dyDescent="0.3">
      <c r="A79" s="10" t="s">
        <v>183</v>
      </c>
      <c r="B79" s="11">
        <v>8</v>
      </c>
      <c r="C79" s="12">
        <v>6.8</v>
      </c>
      <c r="D79" s="13" t="s">
        <v>413</v>
      </c>
      <c r="E79" s="14" t="s">
        <v>467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>
        <v>2.72</v>
      </c>
      <c r="R79" s="15">
        <v>2.0299999999999998</v>
      </c>
      <c r="S79" s="15">
        <v>1.67</v>
      </c>
      <c r="T79" s="16">
        <v>38.4</v>
      </c>
      <c r="U79" s="15">
        <v>0.62</v>
      </c>
      <c r="V79" s="16">
        <v>21.2</v>
      </c>
      <c r="W79" s="15">
        <v>0.92</v>
      </c>
      <c r="X79" s="16">
        <v>27.8</v>
      </c>
      <c r="Y79" s="16">
        <v>18.5</v>
      </c>
      <c r="Z79" s="16">
        <v>9.3000000000000007</v>
      </c>
      <c r="AA79" s="15">
        <v>0.28999999999999998</v>
      </c>
      <c r="AB79" s="15"/>
      <c r="AC79" s="15"/>
      <c r="AD79" s="4"/>
      <c r="AE79" s="15"/>
      <c r="AF79" s="4"/>
      <c r="AG79" s="6"/>
      <c r="AH79" s="6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15">
        <v>2.72</v>
      </c>
      <c r="AY79" s="15">
        <v>2.0499999999999998</v>
      </c>
      <c r="AZ79" s="15">
        <v>1.67</v>
      </c>
      <c r="BA79" s="16">
        <v>38.799999999999997</v>
      </c>
      <c r="BB79" s="15">
        <v>0.63</v>
      </c>
      <c r="BC79" s="16">
        <v>23</v>
      </c>
      <c r="BD79" s="15">
        <v>0.99</v>
      </c>
      <c r="BE79" s="16">
        <v>27.8</v>
      </c>
      <c r="BF79" s="16">
        <v>18.5</v>
      </c>
      <c r="BG79" s="16">
        <v>9.3000000000000007</v>
      </c>
      <c r="BH79" s="15">
        <v>0.49</v>
      </c>
      <c r="BI79" s="4"/>
      <c r="BJ79" s="4"/>
      <c r="BK79" s="4"/>
      <c r="BL79" s="8"/>
      <c r="CE79" s="2">
        <v>15.6</v>
      </c>
      <c r="CF79" s="2">
        <v>13.1</v>
      </c>
      <c r="CG79" s="2">
        <v>0.84</v>
      </c>
      <c r="CH79" s="2">
        <v>1.9E-2</v>
      </c>
      <c r="CI79" s="2">
        <v>15</v>
      </c>
      <c r="CJ79" s="2">
        <v>1.2999999999999999E-2</v>
      </c>
      <c r="CK79" s="2">
        <v>14</v>
      </c>
      <c r="EY79" s="5">
        <v>2.72</v>
      </c>
      <c r="EZ79" s="5">
        <v>1.99</v>
      </c>
      <c r="FA79" s="5">
        <v>1.57</v>
      </c>
      <c r="FB79" s="5">
        <v>42.3</v>
      </c>
      <c r="FC79" s="5">
        <v>0.73</v>
      </c>
      <c r="FD79" s="5">
        <v>26.9</v>
      </c>
      <c r="FE79" s="5">
        <v>1</v>
      </c>
      <c r="FF79" s="5">
        <v>27.8</v>
      </c>
      <c r="FG79" s="5">
        <v>18.5</v>
      </c>
      <c r="FH79" s="5">
        <v>9.3000000000000007</v>
      </c>
      <c r="FI79" s="5">
        <v>0.9</v>
      </c>
      <c r="FO79" s="5">
        <v>4</v>
      </c>
      <c r="FP79" s="5">
        <v>3.1</v>
      </c>
      <c r="FQ79" s="5">
        <v>0.78</v>
      </c>
      <c r="FR79" s="5" t="str">
        <f t="shared" si="6"/>
        <v/>
      </c>
      <c r="FS79" s="5">
        <v>1.4E-2</v>
      </c>
      <c r="GE79" s="5">
        <v>2.72</v>
      </c>
      <c r="GF79" s="5">
        <v>1.97</v>
      </c>
      <c r="GG79" s="5">
        <v>1.54</v>
      </c>
      <c r="GH79" s="5">
        <v>43.3</v>
      </c>
      <c r="GI79" s="5">
        <v>0.76</v>
      </c>
      <c r="GJ79" s="5">
        <v>27.5</v>
      </c>
      <c r="GK79" s="5">
        <v>0.98</v>
      </c>
      <c r="GL79" s="5">
        <v>27.8</v>
      </c>
      <c r="GM79" s="5">
        <v>18.5</v>
      </c>
      <c r="GN79" s="5">
        <v>9.3000000000000007</v>
      </c>
      <c r="GO79" s="5">
        <v>0.97</v>
      </c>
      <c r="GU79" s="2">
        <v>1.4</v>
      </c>
      <c r="GV79" s="2">
        <v>1.1000000000000001</v>
      </c>
      <c r="GW79" s="2">
        <v>0.75</v>
      </c>
      <c r="GX79" s="5" t="str">
        <f t="shared" si="7"/>
        <v/>
      </c>
      <c r="GY79" s="2">
        <v>0.01</v>
      </c>
    </row>
    <row r="80" spans="1:207" s="5" customFormat="1" ht="11.95" customHeight="1" x14ac:dyDescent="0.3">
      <c r="A80" s="10" t="s">
        <v>184</v>
      </c>
      <c r="B80" s="11">
        <v>8</v>
      </c>
      <c r="C80" s="12">
        <v>7.4</v>
      </c>
      <c r="D80" s="13" t="s">
        <v>413</v>
      </c>
      <c r="E80" s="14" t="s">
        <v>467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15">
        <v>2.71</v>
      </c>
      <c r="R80" s="15">
        <v>2.06</v>
      </c>
      <c r="S80" s="15">
        <v>1.7</v>
      </c>
      <c r="T80" s="16">
        <v>37.4</v>
      </c>
      <c r="U80" s="15">
        <v>0.6</v>
      </c>
      <c r="V80" s="16">
        <v>21.4</v>
      </c>
      <c r="W80" s="15">
        <v>0.97</v>
      </c>
      <c r="X80" s="16">
        <v>26</v>
      </c>
      <c r="Y80" s="16">
        <v>17.600000000000001</v>
      </c>
      <c r="Z80" s="16">
        <v>8.4</v>
      </c>
      <c r="AA80" s="15">
        <v>0.45</v>
      </c>
      <c r="AB80" s="15"/>
      <c r="AC80" s="15"/>
      <c r="AD80" s="4"/>
      <c r="AE80" s="15"/>
      <c r="AF80" s="4"/>
      <c r="AG80" s="6"/>
      <c r="AH80" s="6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15">
        <v>2.71</v>
      </c>
      <c r="AY80" s="15">
        <v>2.0699999999999998</v>
      </c>
      <c r="AZ80" s="15">
        <v>1.69</v>
      </c>
      <c r="BA80" s="16">
        <v>37.6</v>
      </c>
      <c r="BB80" s="15">
        <v>0.6</v>
      </c>
      <c r="BC80" s="16">
        <v>22.2</v>
      </c>
      <c r="BD80" s="15">
        <v>1</v>
      </c>
      <c r="BE80" s="16">
        <v>26</v>
      </c>
      <c r="BF80" s="16">
        <v>17.600000000000001</v>
      </c>
      <c r="BG80" s="16">
        <v>8.4</v>
      </c>
      <c r="BH80" s="15">
        <v>0.55000000000000004</v>
      </c>
      <c r="BI80" s="4"/>
      <c r="BJ80" s="4"/>
      <c r="BK80" s="4"/>
      <c r="BL80" s="8"/>
      <c r="CE80" s="2">
        <v>12.3</v>
      </c>
      <c r="CF80" s="2">
        <v>10.1</v>
      </c>
      <c r="CG80" s="2">
        <v>0.82</v>
      </c>
      <c r="CH80" s="2">
        <v>0.02</v>
      </c>
      <c r="CI80" s="2">
        <v>17</v>
      </c>
      <c r="CJ80" s="2">
        <v>0.02</v>
      </c>
      <c r="CK80" s="2">
        <v>17</v>
      </c>
      <c r="EY80" s="5">
        <v>2.71</v>
      </c>
      <c r="EZ80" s="5">
        <v>1.98</v>
      </c>
      <c r="FA80" s="5">
        <v>1.57</v>
      </c>
      <c r="FB80" s="5">
        <v>42</v>
      </c>
      <c r="FC80" s="5">
        <v>0.72</v>
      </c>
      <c r="FD80" s="5">
        <v>26</v>
      </c>
      <c r="FE80" s="5">
        <v>0.97</v>
      </c>
      <c r="FF80" s="5">
        <v>26</v>
      </c>
      <c r="FG80" s="5">
        <v>17.600000000000001</v>
      </c>
      <c r="FH80" s="5">
        <v>8.4</v>
      </c>
      <c r="FI80" s="5">
        <v>1</v>
      </c>
      <c r="FO80" s="5">
        <v>1.8</v>
      </c>
      <c r="FP80" s="5">
        <v>1.1000000000000001</v>
      </c>
      <c r="FQ80" s="5">
        <v>0.61</v>
      </c>
      <c r="FR80" s="5" t="str">
        <f t="shared" si="6"/>
        <v/>
      </c>
      <c r="FS80" s="5">
        <v>1.2E-2</v>
      </c>
      <c r="GE80" s="5">
        <v>2.71</v>
      </c>
      <c r="GF80" s="5">
        <v>1.98</v>
      </c>
      <c r="GG80" s="5">
        <v>1.57</v>
      </c>
      <c r="GH80" s="5">
        <v>42.1</v>
      </c>
      <c r="GI80" s="5">
        <v>0.73</v>
      </c>
      <c r="GJ80" s="5">
        <v>26.4</v>
      </c>
      <c r="GK80" s="5">
        <v>0.98</v>
      </c>
      <c r="GL80" s="5">
        <v>26</v>
      </c>
      <c r="GM80" s="5">
        <v>17.600000000000001</v>
      </c>
      <c r="GN80" s="5">
        <v>8.4</v>
      </c>
      <c r="GO80" s="5">
        <v>1.05</v>
      </c>
      <c r="GU80" s="2">
        <v>1.6</v>
      </c>
      <c r="GV80" s="2">
        <v>1</v>
      </c>
      <c r="GW80" s="2">
        <v>0.62</v>
      </c>
      <c r="GX80" s="5" t="str">
        <f t="shared" si="7"/>
        <v/>
      </c>
      <c r="GY80" s="2">
        <v>0.01</v>
      </c>
    </row>
    <row r="81" spans="1:207" s="5" customFormat="1" ht="11.95" customHeight="1" x14ac:dyDescent="0.3">
      <c r="A81" s="10" t="s">
        <v>207</v>
      </c>
      <c r="B81" s="11">
        <v>10</v>
      </c>
      <c r="C81" s="12">
        <v>0.8</v>
      </c>
      <c r="D81" s="13" t="s">
        <v>413</v>
      </c>
      <c r="E81" s="14" t="s">
        <v>467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15">
        <v>2.68</v>
      </c>
      <c r="R81" s="15">
        <v>1.91</v>
      </c>
      <c r="S81" s="15">
        <v>1.49</v>
      </c>
      <c r="T81" s="16">
        <v>44.5</v>
      </c>
      <c r="U81" s="15">
        <v>0.8</v>
      </c>
      <c r="V81" s="16">
        <v>28.4</v>
      </c>
      <c r="W81" s="15">
        <v>0.95</v>
      </c>
      <c r="X81" s="16">
        <v>35.5</v>
      </c>
      <c r="Y81" s="16">
        <v>22.4</v>
      </c>
      <c r="Z81" s="16">
        <v>13.1</v>
      </c>
      <c r="AA81" s="15">
        <v>0.46</v>
      </c>
      <c r="AB81" s="15"/>
      <c r="AC81" s="15"/>
      <c r="AD81" s="4"/>
      <c r="AE81" s="15"/>
      <c r="AF81" s="4"/>
      <c r="AG81" s="6"/>
      <c r="AH81" s="6"/>
      <c r="AI81" s="2">
        <v>9.1</v>
      </c>
      <c r="AJ81" s="4">
        <v>9.5</v>
      </c>
      <c r="AK81" s="3">
        <v>0.36</v>
      </c>
      <c r="AL81" s="2">
        <v>4.9000000000000002E-2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15">
        <v>2.68</v>
      </c>
      <c r="AY81" s="15">
        <v>1.93</v>
      </c>
      <c r="AZ81" s="15">
        <v>1.49</v>
      </c>
      <c r="BA81" s="16">
        <v>44.6</v>
      </c>
      <c r="BB81" s="15">
        <v>0.8</v>
      </c>
      <c r="BC81" s="16">
        <v>29.7</v>
      </c>
      <c r="BD81" s="15">
        <v>0.99</v>
      </c>
      <c r="BE81" s="16">
        <v>35.5</v>
      </c>
      <c r="BF81" s="16">
        <v>22.4</v>
      </c>
      <c r="BG81" s="16">
        <v>13.1</v>
      </c>
      <c r="BH81" s="15">
        <v>0.56000000000000005</v>
      </c>
      <c r="BI81" s="4"/>
      <c r="BJ81" s="4">
        <v>9.8000000000000007</v>
      </c>
      <c r="BK81" s="2">
        <v>9.8000000000000007</v>
      </c>
      <c r="BL81" s="3">
        <v>0.38</v>
      </c>
      <c r="BM81" s="2">
        <v>2.8000000000000001E-2</v>
      </c>
      <c r="BN81" s="17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>
        <v>2.68</v>
      </c>
      <c r="CX81" s="2">
        <v>1.9</v>
      </c>
      <c r="CY81" s="2">
        <v>1.44</v>
      </c>
      <c r="CZ81" s="2">
        <v>46.2</v>
      </c>
      <c r="DA81" s="2">
        <v>0.86</v>
      </c>
      <c r="DB81" s="2">
        <v>31.7</v>
      </c>
      <c r="DC81" s="2">
        <v>0.99</v>
      </c>
      <c r="DD81" s="2">
        <v>35.5</v>
      </c>
      <c r="DE81" s="2">
        <v>22.4</v>
      </c>
      <c r="DF81" s="2">
        <v>13.1</v>
      </c>
      <c r="DG81" s="2">
        <v>0.71</v>
      </c>
      <c r="DH81" s="2"/>
      <c r="DI81" s="3">
        <v>7.4</v>
      </c>
      <c r="DJ81" s="2">
        <v>7.9</v>
      </c>
      <c r="DK81" s="3">
        <v>0.37</v>
      </c>
      <c r="DL81" s="2">
        <v>3.1E-2</v>
      </c>
      <c r="DM81" s="2"/>
      <c r="DN81" s="2"/>
      <c r="DO81" s="2"/>
      <c r="DP81" s="19"/>
      <c r="DX81" s="5">
        <v>2.68</v>
      </c>
      <c r="DY81" s="5">
        <v>1.87</v>
      </c>
      <c r="DZ81" s="5">
        <v>1.41</v>
      </c>
      <c r="EA81" s="5">
        <v>47.4</v>
      </c>
      <c r="EB81" s="5">
        <v>0.9</v>
      </c>
      <c r="EC81" s="5">
        <v>32.700000000000003</v>
      </c>
      <c r="ED81" s="5">
        <v>0.97</v>
      </c>
      <c r="EE81" s="5">
        <v>35.5</v>
      </c>
      <c r="EF81" s="5">
        <v>22.4</v>
      </c>
      <c r="EG81" s="5">
        <v>13.1</v>
      </c>
      <c r="EH81" s="5">
        <v>0.79</v>
      </c>
      <c r="EJ81" s="22">
        <v>2.8</v>
      </c>
      <c r="EK81" s="22">
        <v>3.1</v>
      </c>
      <c r="EL81" s="22">
        <v>0.45</v>
      </c>
      <c r="EM81" s="5">
        <v>1.6E-2</v>
      </c>
      <c r="EO81" s="2"/>
      <c r="EP81" s="2"/>
      <c r="EQ81" s="19"/>
      <c r="EY81" s="2">
        <v>2.68</v>
      </c>
      <c r="EZ81" s="2">
        <v>1.86</v>
      </c>
      <c r="FA81" s="2">
        <v>1.38</v>
      </c>
      <c r="FB81" s="2">
        <v>48.4</v>
      </c>
      <c r="FC81" s="2">
        <v>0.94</v>
      </c>
      <c r="FD81" s="2">
        <v>34.5</v>
      </c>
      <c r="FE81" s="2">
        <v>0.99</v>
      </c>
      <c r="FF81" s="2">
        <v>35.5</v>
      </c>
      <c r="FG81" s="2">
        <v>22.4</v>
      </c>
      <c r="FH81" s="2">
        <v>13.1</v>
      </c>
      <c r="FI81" s="2">
        <v>0.92</v>
      </c>
      <c r="FK81" s="22">
        <v>2.8</v>
      </c>
      <c r="FL81" s="22">
        <v>3.3</v>
      </c>
      <c r="FM81" s="22">
        <v>0.42</v>
      </c>
      <c r="FN81" s="5">
        <v>1.6E-2</v>
      </c>
      <c r="FR81" s="5">
        <f t="shared" si="6"/>
        <v>2.2999999999999998</v>
      </c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>
        <v>2.68</v>
      </c>
      <c r="GF81" s="2">
        <v>1.85</v>
      </c>
      <c r="GG81" s="2">
        <v>1.37</v>
      </c>
      <c r="GH81" s="2">
        <v>49</v>
      </c>
      <c r="GI81" s="2">
        <v>0.96</v>
      </c>
      <c r="GJ81" s="2">
        <v>35.1</v>
      </c>
      <c r="GK81" s="2">
        <v>0.98</v>
      </c>
      <c r="GL81" s="2">
        <v>35.5</v>
      </c>
      <c r="GM81" s="2">
        <v>22.4</v>
      </c>
      <c r="GN81" s="2">
        <v>13.1</v>
      </c>
      <c r="GO81" s="2">
        <v>0.97</v>
      </c>
      <c r="GP81" s="2"/>
      <c r="GQ81" s="2">
        <v>1.8</v>
      </c>
      <c r="GR81" s="2">
        <v>1.9</v>
      </c>
      <c r="GS81" s="3">
        <v>0.43</v>
      </c>
      <c r="GT81" s="2">
        <v>1.4E-2</v>
      </c>
      <c r="GU81" s="4"/>
      <c r="GV81" s="4"/>
      <c r="GW81" s="9"/>
      <c r="GX81" s="5">
        <f t="shared" si="7"/>
        <v>1.3</v>
      </c>
    </row>
    <row r="82" spans="1:207" s="5" customFormat="1" ht="11.95" customHeight="1" x14ac:dyDescent="0.3">
      <c r="A82" s="10" t="s">
        <v>225</v>
      </c>
      <c r="B82" s="11">
        <v>11</v>
      </c>
      <c r="C82" s="12">
        <v>4.8</v>
      </c>
      <c r="D82" s="13" t="s">
        <v>413</v>
      </c>
      <c r="E82" s="14" t="s">
        <v>467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15">
        <v>2.71</v>
      </c>
      <c r="R82" s="15">
        <v>1.88</v>
      </c>
      <c r="S82" s="15">
        <v>1.43</v>
      </c>
      <c r="T82" s="16">
        <v>47.4</v>
      </c>
      <c r="U82" s="15">
        <v>0.9</v>
      </c>
      <c r="V82" s="16">
        <v>31.9</v>
      </c>
      <c r="W82" s="15">
        <v>0.96</v>
      </c>
      <c r="X82" s="16">
        <v>40.5</v>
      </c>
      <c r="Y82" s="16">
        <v>24.4</v>
      </c>
      <c r="Z82" s="16">
        <v>16.100000000000001</v>
      </c>
      <c r="AA82" s="15">
        <v>0.47</v>
      </c>
      <c r="AB82" s="15"/>
      <c r="AC82" s="15"/>
      <c r="AD82" s="4"/>
      <c r="AE82" s="15"/>
      <c r="AF82" s="4"/>
      <c r="AG82" s="6"/>
      <c r="AH82" s="6"/>
      <c r="AI82" s="2">
        <v>7.3</v>
      </c>
      <c r="AJ82" s="4">
        <v>7.9</v>
      </c>
      <c r="AK82" s="3">
        <v>0.38</v>
      </c>
      <c r="AL82" s="2">
        <v>4.8000000000000001E-2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15">
        <v>2.71</v>
      </c>
      <c r="AY82" s="15">
        <v>1.89</v>
      </c>
      <c r="AZ82" s="15">
        <v>1.42</v>
      </c>
      <c r="BA82" s="16">
        <v>47.4</v>
      </c>
      <c r="BB82" s="15">
        <v>0.9</v>
      </c>
      <c r="BC82" s="16">
        <v>32.9</v>
      </c>
      <c r="BD82" s="15">
        <v>0.99</v>
      </c>
      <c r="BE82" s="16">
        <v>40.5</v>
      </c>
      <c r="BF82" s="16">
        <v>24.4</v>
      </c>
      <c r="BG82" s="16">
        <v>16.100000000000001</v>
      </c>
      <c r="BH82" s="15">
        <v>0.53</v>
      </c>
      <c r="BI82" s="4"/>
      <c r="BJ82" s="4">
        <v>9.1</v>
      </c>
      <c r="BK82" s="2">
        <v>9.1</v>
      </c>
      <c r="BL82" s="3">
        <v>0.35</v>
      </c>
      <c r="BM82" s="2">
        <v>4.2999999999999997E-2</v>
      </c>
      <c r="BN82" s="17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>
        <v>2.71</v>
      </c>
      <c r="CX82" s="2">
        <v>1.86</v>
      </c>
      <c r="CY82" s="2">
        <v>1.36</v>
      </c>
      <c r="CZ82" s="2">
        <v>49.7</v>
      </c>
      <c r="DA82" s="2">
        <v>0.99</v>
      </c>
      <c r="DB82" s="2">
        <v>36.4</v>
      </c>
      <c r="DC82" s="2">
        <v>1</v>
      </c>
      <c r="DD82" s="2">
        <v>40.5</v>
      </c>
      <c r="DE82" s="2">
        <v>24.4</v>
      </c>
      <c r="DF82" s="2">
        <v>16.100000000000001</v>
      </c>
      <c r="DG82" s="2">
        <v>0.75</v>
      </c>
      <c r="DH82" s="2"/>
      <c r="DI82" s="3">
        <v>6</v>
      </c>
      <c r="DJ82" s="2">
        <v>6.2</v>
      </c>
      <c r="DK82" s="3">
        <v>0.34</v>
      </c>
      <c r="DL82" s="2">
        <v>2.8000000000000001E-2</v>
      </c>
      <c r="DM82" s="2"/>
      <c r="DN82" s="2"/>
      <c r="DO82" s="2"/>
      <c r="DP82" s="19"/>
      <c r="DX82" s="5">
        <v>2.71</v>
      </c>
      <c r="DY82" s="5">
        <v>1.82</v>
      </c>
      <c r="DZ82" s="5">
        <v>1.33</v>
      </c>
      <c r="EA82" s="5">
        <v>51</v>
      </c>
      <c r="EB82" s="5">
        <v>1.04</v>
      </c>
      <c r="EC82" s="5">
        <v>37</v>
      </c>
      <c r="ED82" s="5">
        <v>0.96</v>
      </c>
      <c r="EE82" s="5">
        <v>40.5</v>
      </c>
      <c r="EF82" s="5">
        <v>24.4</v>
      </c>
      <c r="EG82" s="5">
        <v>16.100000000000001</v>
      </c>
      <c r="EH82" s="5">
        <v>0.78</v>
      </c>
      <c r="EJ82" s="22">
        <v>2.9</v>
      </c>
      <c r="EK82" s="22">
        <v>2.9</v>
      </c>
      <c r="EL82" s="22">
        <v>0.42</v>
      </c>
      <c r="EM82" s="5">
        <v>1.2E-2</v>
      </c>
      <c r="EO82" s="2"/>
      <c r="EP82" s="2"/>
      <c r="EQ82" s="19"/>
      <c r="EY82" s="2">
        <v>2.71</v>
      </c>
      <c r="EZ82" s="2">
        <v>1.82</v>
      </c>
      <c r="FA82" s="2">
        <v>1.31</v>
      </c>
      <c r="FB82" s="2">
        <v>51.7</v>
      </c>
      <c r="FC82" s="2">
        <v>1.07</v>
      </c>
      <c r="FD82" s="2">
        <v>39.1</v>
      </c>
      <c r="FE82" s="2">
        <v>0.99</v>
      </c>
      <c r="FF82" s="2">
        <v>40.5</v>
      </c>
      <c r="FG82" s="2">
        <v>24.4</v>
      </c>
      <c r="FH82" s="2">
        <v>16.100000000000001</v>
      </c>
      <c r="FI82" s="2">
        <v>0.91</v>
      </c>
      <c r="FK82" s="22">
        <v>2.8</v>
      </c>
      <c r="FL82" s="22">
        <v>3</v>
      </c>
      <c r="FM82" s="22">
        <v>0.43</v>
      </c>
      <c r="FN82" s="5">
        <v>1.2999999999999999E-2</v>
      </c>
      <c r="FR82" s="5">
        <f t="shared" si="6"/>
        <v>2.1</v>
      </c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>
        <v>2.71</v>
      </c>
      <c r="GF82" s="2">
        <v>1.82</v>
      </c>
      <c r="GG82" s="2">
        <v>1.31</v>
      </c>
      <c r="GH82" s="2">
        <v>51.5</v>
      </c>
      <c r="GI82" s="2">
        <v>1.06</v>
      </c>
      <c r="GJ82" s="2">
        <v>38.4</v>
      </c>
      <c r="GK82" s="2">
        <v>0.98</v>
      </c>
      <c r="GL82" s="2">
        <v>40.5</v>
      </c>
      <c r="GM82" s="2">
        <v>24.4</v>
      </c>
      <c r="GN82" s="2">
        <v>16.100000000000001</v>
      </c>
      <c r="GO82" s="2">
        <v>0.87</v>
      </c>
      <c r="GP82" s="2"/>
      <c r="GQ82" s="2">
        <v>2.2999999999999998</v>
      </c>
      <c r="GR82" s="2">
        <v>2.4</v>
      </c>
      <c r="GS82" s="3">
        <v>0.45</v>
      </c>
      <c r="GT82" s="2">
        <v>1.4999999999999999E-2</v>
      </c>
      <c r="GU82" s="4"/>
      <c r="GV82" s="4"/>
      <c r="GW82" s="9"/>
      <c r="GX82" s="5">
        <f t="shared" si="7"/>
        <v>1.6</v>
      </c>
    </row>
    <row r="83" spans="1:207" s="5" customFormat="1" ht="11.95" customHeight="1" x14ac:dyDescent="0.3">
      <c r="A83" s="10" t="s">
        <v>226</v>
      </c>
      <c r="B83" s="11">
        <v>11</v>
      </c>
      <c r="C83" s="12">
        <v>5.4</v>
      </c>
      <c r="D83" s="13" t="s">
        <v>413</v>
      </c>
      <c r="E83" s="14" t="s">
        <v>467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5">
        <v>2.71</v>
      </c>
      <c r="R83" s="15">
        <v>1.87</v>
      </c>
      <c r="S83" s="15">
        <v>1.42</v>
      </c>
      <c r="T83" s="16">
        <v>47.5</v>
      </c>
      <c r="U83" s="15">
        <v>0.91</v>
      </c>
      <c r="V83" s="16">
        <v>31.5</v>
      </c>
      <c r="W83" s="15">
        <v>0.94</v>
      </c>
      <c r="X83" s="16">
        <v>38.799999999999997</v>
      </c>
      <c r="Y83" s="16">
        <v>25.7</v>
      </c>
      <c r="Z83" s="16">
        <v>13.1</v>
      </c>
      <c r="AA83" s="15">
        <v>0.44</v>
      </c>
      <c r="AB83" s="15"/>
      <c r="AC83" s="15"/>
      <c r="AD83" s="4"/>
      <c r="AE83" s="15"/>
      <c r="AF83" s="4"/>
      <c r="AG83" s="6"/>
      <c r="AH83" s="6"/>
      <c r="AI83" s="2">
        <v>8.4</v>
      </c>
      <c r="AJ83" s="4">
        <v>9.6999999999999993</v>
      </c>
      <c r="AK83" s="3">
        <v>0.37</v>
      </c>
      <c r="AL83" s="2">
        <v>3.6999999999999998E-2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15">
        <v>2.71</v>
      </c>
      <c r="AY83" s="15">
        <v>1.89</v>
      </c>
      <c r="AZ83" s="15">
        <v>1.42</v>
      </c>
      <c r="BA83" s="16">
        <v>47.7</v>
      </c>
      <c r="BB83" s="15">
        <v>0.91</v>
      </c>
      <c r="BC83" s="16">
        <v>33.700000000000003</v>
      </c>
      <c r="BD83" s="15">
        <v>1</v>
      </c>
      <c r="BE83" s="16">
        <v>38.799999999999997</v>
      </c>
      <c r="BF83" s="16">
        <v>25.7</v>
      </c>
      <c r="BG83" s="16">
        <v>13.1</v>
      </c>
      <c r="BH83" s="15">
        <v>0.61</v>
      </c>
      <c r="BI83" s="4"/>
      <c r="BJ83" s="4">
        <v>7.3</v>
      </c>
      <c r="BK83" s="2">
        <v>7.3</v>
      </c>
      <c r="BL83" s="3">
        <v>0.39</v>
      </c>
      <c r="BM83" s="2">
        <v>2.5999999999999999E-2</v>
      </c>
      <c r="BN83" s="17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>
        <v>2.71</v>
      </c>
      <c r="CX83" s="2">
        <v>1.85</v>
      </c>
      <c r="CY83" s="2">
        <v>1.36</v>
      </c>
      <c r="CZ83" s="2">
        <v>49.8</v>
      </c>
      <c r="DA83" s="2">
        <v>0.99</v>
      </c>
      <c r="DB83" s="2">
        <v>36.1</v>
      </c>
      <c r="DC83" s="2">
        <v>0.98</v>
      </c>
      <c r="DD83" s="2">
        <v>38.799999999999997</v>
      </c>
      <c r="DE83" s="2">
        <v>25.7</v>
      </c>
      <c r="DF83" s="2">
        <v>13.1</v>
      </c>
      <c r="DG83" s="2">
        <v>0.79</v>
      </c>
      <c r="DH83" s="2"/>
      <c r="DI83" s="3">
        <v>4.9000000000000004</v>
      </c>
      <c r="DJ83" s="2">
        <v>5.4</v>
      </c>
      <c r="DK83" s="3">
        <v>0.4</v>
      </c>
      <c r="DL83" s="2">
        <v>0.02</v>
      </c>
      <c r="DM83" s="2"/>
      <c r="DN83" s="2"/>
      <c r="DO83" s="2"/>
      <c r="DP83" s="19"/>
      <c r="DX83" s="5">
        <v>2.71</v>
      </c>
      <c r="DY83" s="5">
        <v>1.84</v>
      </c>
      <c r="DZ83" s="5">
        <v>1.33</v>
      </c>
      <c r="EA83" s="5">
        <v>50.8</v>
      </c>
      <c r="EB83" s="5">
        <v>1.03</v>
      </c>
      <c r="EC83" s="5">
        <v>38.1</v>
      </c>
      <c r="ED83" s="5">
        <v>1</v>
      </c>
      <c r="EE83" s="5">
        <v>38.799999999999997</v>
      </c>
      <c r="EF83" s="5">
        <v>25.7</v>
      </c>
      <c r="EG83" s="5">
        <v>13.1</v>
      </c>
      <c r="EH83" s="5">
        <v>0.95</v>
      </c>
      <c r="EJ83" s="22">
        <v>1.1000000000000001</v>
      </c>
      <c r="EK83" s="22">
        <v>1.2</v>
      </c>
      <c r="EL83" s="22">
        <v>0.4</v>
      </c>
      <c r="EM83" s="5">
        <v>1.2999999999999999E-2</v>
      </c>
      <c r="EO83" s="2"/>
      <c r="EP83" s="2"/>
      <c r="EQ83" s="19"/>
      <c r="EY83" s="2">
        <v>2.71</v>
      </c>
      <c r="EZ83" s="2">
        <v>1.8</v>
      </c>
      <c r="FA83" s="2">
        <v>1.29</v>
      </c>
      <c r="FB83" s="2">
        <v>52.3</v>
      </c>
      <c r="FC83" s="2">
        <v>1.1000000000000001</v>
      </c>
      <c r="FD83" s="2">
        <v>39.299999999999997</v>
      </c>
      <c r="FE83" s="2">
        <v>0.97</v>
      </c>
      <c r="FF83" s="2">
        <v>38.799999999999997</v>
      </c>
      <c r="FG83" s="2">
        <v>25.7</v>
      </c>
      <c r="FH83" s="2">
        <v>13.1</v>
      </c>
      <c r="FI83" s="2">
        <v>1.04</v>
      </c>
      <c r="FK83" s="22">
        <v>1.1000000000000001</v>
      </c>
      <c r="FL83" s="22">
        <v>1.2</v>
      </c>
      <c r="FM83" s="22">
        <v>0.44</v>
      </c>
      <c r="FN83" s="5">
        <v>1.2E-2</v>
      </c>
      <c r="FR83" s="5">
        <f t="shared" si="6"/>
        <v>0.8</v>
      </c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>
        <v>2.71</v>
      </c>
      <c r="GF83" s="2">
        <v>1.81</v>
      </c>
      <c r="GG83" s="2">
        <v>1.29</v>
      </c>
      <c r="GH83" s="2">
        <v>52.4</v>
      </c>
      <c r="GI83" s="2">
        <v>1.1000000000000001</v>
      </c>
      <c r="GJ83" s="2">
        <v>40.299999999999997</v>
      </c>
      <c r="GK83" s="2">
        <v>0.99</v>
      </c>
      <c r="GL83" s="2">
        <v>38.799999999999997</v>
      </c>
      <c r="GM83" s="2">
        <v>25.7</v>
      </c>
      <c r="GN83" s="2">
        <v>13.1</v>
      </c>
      <c r="GO83" s="2">
        <v>1.1100000000000001</v>
      </c>
      <c r="GP83" s="2"/>
      <c r="GQ83" s="2">
        <v>0.8</v>
      </c>
      <c r="GR83" s="2">
        <v>1.2</v>
      </c>
      <c r="GS83" s="3">
        <v>0.43</v>
      </c>
      <c r="GT83" s="2">
        <v>0.01</v>
      </c>
      <c r="GU83" s="4"/>
      <c r="GV83" s="4"/>
      <c r="GW83" s="9"/>
      <c r="GX83" s="5">
        <f t="shared" si="7"/>
        <v>0.8</v>
      </c>
    </row>
    <row r="84" spans="1:207" s="5" customFormat="1" ht="11.95" customHeight="1" x14ac:dyDescent="0.3">
      <c r="A84" s="10" t="s">
        <v>227</v>
      </c>
      <c r="B84" s="11">
        <v>11</v>
      </c>
      <c r="C84" s="12">
        <v>5.8</v>
      </c>
      <c r="D84" s="13" t="s">
        <v>420</v>
      </c>
      <c r="E84" s="14" t="s">
        <v>467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15">
        <v>2.72</v>
      </c>
      <c r="R84" s="15">
        <v>1.9</v>
      </c>
      <c r="S84" s="15">
        <v>1.45</v>
      </c>
      <c r="T84" s="16">
        <v>46.5</v>
      </c>
      <c r="U84" s="15">
        <v>0.87</v>
      </c>
      <c r="V84" s="16">
        <v>30.6</v>
      </c>
      <c r="W84" s="15">
        <v>0.96</v>
      </c>
      <c r="X84" s="16">
        <v>36.9</v>
      </c>
      <c r="Y84" s="16">
        <v>22.6</v>
      </c>
      <c r="Z84" s="16">
        <v>14.3</v>
      </c>
      <c r="AA84" s="15">
        <v>0.56000000000000005</v>
      </c>
      <c r="AB84" s="15"/>
      <c r="AC84" s="15"/>
      <c r="AD84" s="4"/>
      <c r="AE84" s="15"/>
      <c r="AF84" s="4"/>
      <c r="AG84" s="6"/>
      <c r="AH84" s="6"/>
      <c r="AI84" s="2">
        <v>9.6</v>
      </c>
      <c r="AJ84" s="4">
        <v>9</v>
      </c>
      <c r="AK84" s="3">
        <v>0.38</v>
      </c>
      <c r="AL84" s="2">
        <v>3.5999999999999997E-2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15">
        <v>2.72</v>
      </c>
      <c r="AY84" s="15">
        <v>1.9</v>
      </c>
      <c r="AZ84" s="15">
        <v>1.44</v>
      </c>
      <c r="BA84" s="16">
        <v>47.1</v>
      </c>
      <c r="BB84" s="15">
        <v>0.89</v>
      </c>
      <c r="BC84" s="16">
        <v>32</v>
      </c>
      <c r="BD84" s="15">
        <v>0.98</v>
      </c>
      <c r="BE84" s="16">
        <v>36.9</v>
      </c>
      <c r="BF84" s="16">
        <v>22.6</v>
      </c>
      <c r="BG84" s="16">
        <v>14.3</v>
      </c>
      <c r="BH84" s="15">
        <v>0.66</v>
      </c>
      <c r="BI84" s="4"/>
      <c r="BJ84" s="4">
        <v>8.6</v>
      </c>
      <c r="BK84" s="2">
        <v>8.6</v>
      </c>
      <c r="BL84" s="3">
        <v>0.4</v>
      </c>
      <c r="BM84" s="2">
        <v>2.5999999999999999E-2</v>
      </c>
      <c r="BN84" s="17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>
        <v>2.72</v>
      </c>
      <c r="CX84" s="2">
        <v>1.87</v>
      </c>
      <c r="CY84" s="2">
        <v>1.4</v>
      </c>
      <c r="CZ84" s="2">
        <v>48.5</v>
      </c>
      <c r="DA84" s="2">
        <v>0.94</v>
      </c>
      <c r="DB84" s="2">
        <v>33.6</v>
      </c>
      <c r="DC84" s="2">
        <v>0.97</v>
      </c>
      <c r="DD84" s="2">
        <v>36.9</v>
      </c>
      <c r="DE84" s="2">
        <v>22.6</v>
      </c>
      <c r="DF84" s="2">
        <v>14.3</v>
      </c>
      <c r="DG84" s="2">
        <v>0.77</v>
      </c>
      <c r="DH84" s="2"/>
      <c r="DI84" s="3">
        <v>5.7</v>
      </c>
      <c r="DJ84" s="2">
        <v>6</v>
      </c>
      <c r="DK84" s="3">
        <v>0.42</v>
      </c>
      <c r="DL84" s="2">
        <v>2.1999999999999999E-2</v>
      </c>
      <c r="DM84" s="2"/>
      <c r="DN84" s="2"/>
      <c r="DO84" s="2"/>
      <c r="DP84" s="19"/>
      <c r="DX84" s="5">
        <v>2.72</v>
      </c>
      <c r="DY84" s="5">
        <v>1.84</v>
      </c>
      <c r="DZ84" s="5">
        <v>1.36</v>
      </c>
      <c r="EA84" s="5">
        <v>50.1</v>
      </c>
      <c r="EB84" s="5">
        <v>1</v>
      </c>
      <c r="EC84" s="5">
        <v>35.6</v>
      </c>
      <c r="ED84" s="5">
        <v>0.96</v>
      </c>
      <c r="EE84" s="5">
        <v>36.9</v>
      </c>
      <c r="EF84" s="5">
        <v>22.6</v>
      </c>
      <c r="EG84" s="5">
        <v>14.3</v>
      </c>
      <c r="EH84" s="5">
        <v>0.91</v>
      </c>
      <c r="EJ84" s="22">
        <v>1.3</v>
      </c>
      <c r="EK84" s="22">
        <v>1.4</v>
      </c>
      <c r="EL84" s="22">
        <v>0.43</v>
      </c>
      <c r="EM84" s="5">
        <v>1.7999999999999999E-2</v>
      </c>
      <c r="EO84" s="2"/>
      <c r="EP84" s="2"/>
      <c r="EQ84" s="19"/>
      <c r="EY84" s="2">
        <v>2.72</v>
      </c>
      <c r="EZ84" s="2">
        <v>1.84</v>
      </c>
      <c r="FA84" s="2">
        <v>1.35</v>
      </c>
      <c r="FB84" s="2">
        <v>50.4</v>
      </c>
      <c r="FC84" s="2">
        <v>1.02</v>
      </c>
      <c r="FD84" s="2">
        <v>36.4</v>
      </c>
      <c r="FE84" s="2">
        <v>0.97</v>
      </c>
      <c r="FF84" s="2">
        <v>36.9</v>
      </c>
      <c r="FG84" s="2">
        <v>22.6</v>
      </c>
      <c r="FH84" s="2">
        <v>14.3</v>
      </c>
      <c r="FI84" s="2">
        <v>0.97</v>
      </c>
      <c r="FK84" s="22">
        <v>1.3</v>
      </c>
      <c r="FL84" s="22">
        <v>1.4</v>
      </c>
      <c r="FM84" s="22">
        <v>0.43</v>
      </c>
      <c r="FN84" s="5">
        <v>1.7000000000000001E-2</v>
      </c>
      <c r="FR84" s="5">
        <f t="shared" si="6"/>
        <v>1</v>
      </c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>
        <v>2.72</v>
      </c>
      <c r="GF84" s="2">
        <v>1.85</v>
      </c>
      <c r="GG84" s="2">
        <v>1.34</v>
      </c>
      <c r="GH84" s="2">
        <v>50.6</v>
      </c>
      <c r="GI84" s="2">
        <v>1.03</v>
      </c>
      <c r="GJ84" s="2">
        <v>37.4</v>
      </c>
      <c r="GK84" s="2">
        <v>0.99</v>
      </c>
      <c r="GL84" s="2">
        <v>36.9</v>
      </c>
      <c r="GM84" s="2">
        <v>22.6</v>
      </c>
      <c r="GN84" s="2">
        <v>14.3</v>
      </c>
      <c r="GO84" s="2">
        <v>1.04</v>
      </c>
      <c r="GP84" s="2"/>
      <c r="GQ84" s="2">
        <v>1.1000000000000001</v>
      </c>
      <c r="GR84" s="2">
        <v>1.4</v>
      </c>
      <c r="GS84" s="3">
        <v>0.45</v>
      </c>
      <c r="GT84" s="2">
        <v>1.4E-2</v>
      </c>
      <c r="GU84" s="4"/>
      <c r="GV84" s="4"/>
      <c r="GW84" s="9"/>
      <c r="GX84" s="5">
        <f t="shared" si="7"/>
        <v>0.9</v>
      </c>
    </row>
    <row r="85" spans="1:207" s="5" customFormat="1" ht="11.95" customHeight="1" x14ac:dyDescent="0.3">
      <c r="A85" s="10" t="s">
        <v>229</v>
      </c>
      <c r="B85" s="11">
        <v>11</v>
      </c>
      <c r="C85" s="12">
        <v>7.8</v>
      </c>
      <c r="D85" s="13" t="s">
        <v>413</v>
      </c>
      <c r="E85" s="14" t="s">
        <v>467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15">
        <v>2.72</v>
      </c>
      <c r="R85" s="15">
        <v>1.89</v>
      </c>
      <c r="S85" s="15">
        <v>1.47</v>
      </c>
      <c r="T85" s="16">
        <v>45.8</v>
      </c>
      <c r="U85" s="15">
        <v>0.85</v>
      </c>
      <c r="V85" s="16">
        <v>28.3</v>
      </c>
      <c r="W85" s="15">
        <v>0.91</v>
      </c>
      <c r="X85" s="16">
        <v>37</v>
      </c>
      <c r="Y85" s="16">
        <v>22.6</v>
      </c>
      <c r="Z85" s="16">
        <v>14.4</v>
      </c>
      <c r="AA85" s="15">
        <v>0.4</v>
      </c>
      <c r="AB85" s="15"/>
      <c r="AC85" s="15"/>
      <c r="AD85" s="4"/>
      <c r="AE85" s="15"/>
      <c r="AF85" s="4"/>
      <c r="AG85" s="6"/>
      <c r="AH85" s="6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15">
        <v>2.72</v>
      </c>
      <c r="AY85" s="15">
        <v>1.91</v>
      </c>
      <c r="AZ85" s="15">
        <v>1.45</v>
      </c>
      <c r="BA85" s="16">
        <v>46.5</v>
      </c>
      <c r="BB85" s="15">
        <v>0.87</v>
      </c>
      <c r="BC85" s="16">
        <v>31.7</v>
      </c>
      <c r="BD85" s="15">
        <v>0.99</v>
      </c>
      <c r="BE85" s="16">
        <v>37</v>
      </c>
      <c r="BF85" s="16">
        <v>22.6</v>
      </c>
      <c r="BG85" s="16">
        <v>14.4</v>
      </c>
      <c r="BH85" s="15">
        <v>0.63</v>
      </c>
      <c r="BI85" s="4"/>
      <c r="BJ85" s="4"/>
      <c r="BK85" s="4"/>
      <c r="BL85" s="8"/>
      <c r="CE85" s="2">
        <v>11.8</v>
      </c>
      <c r="CF85" s="2">
        <v>8.6</v>
      </c>
      <c r="CG85" s="2">
        <v>0.72</v>
      </c>
      <c r="CH85" s="2">
        <v>1.6E-2</v>
      </c>
      <c r="CI85" s="2">
        <v>11</v>
      </c>
      <c r="CJ85" s="2">
        <v>1.6E-2</v>
      </c>
      <c r="CK85" s="2">
        <v>11</v>
      </c>
      <c r="EY85" s="5">
        <v>2.72</v>
      </c>
      <c r="EZ85" s="5">
        <v>1.84</v>
      </c>
      <c r="FA85" s="5">
        <v>1.35</v>
      </c>
      <c r="FB85" s="5">
        <v>50.3</v>
      </c>
      <c r="FC85" s="5">
        <v>1.01</v>
      </c>
      <c r="FD85" s="5">
        <v>36.1</v>
      </c>
      <c r="FE85" s="5">
        <v>0.97</v>
      </c>
      <c r="FF85" s="5">
        <v>37</v>
      </c>
      <c r="FG85" s="5">
        <v>22.6</v>
      </c>
      <c r="FH85" s="5">
        <v>14.4</v>
      </c>
      <c r="FI85" s="5">
        <v>0.94</v>
      </c>
      <c r="FO85" s="5">
        <v>1.8</v>
      </c>
      <c r="FP85" s="5">
        <v>1.4</v>
      </c>
      <c r="FQ85" s="5">
        <v>0.78</v>
      </c>
      <c r="FR85" s="5" t="str">
        <f t="shared" si="6"/>
        <v/>
      </c>
      <c r="FS85" s="5">
        <v>1.4E-2</v>
      </c>
      <c r="GE85" s="5">
        <v>2.72</v>
      </c>
      <c r="GF85" s="5">
        <v>1.84</v>
      </c>
      <c r="GG85" s="5">
        <v>1.35</v>
      </c>
      <c r="GH85" s="5">
        <v>50.3</v>
      </c>
      <c r="GI85" s="5">
        <v>1.01</v>
      </c>
      <c r="GJ85" s="5">
        <v>36.4</v>
      </c>
      <c r="GK85" s="5">
        <v>0.98</v>
      </c>
      <c r="GL85" s="5">
        <v>37</v>
      </c>
      <c r="GM85" s="5">
        <v>22.6</v>
      </c>
      <c r="GN85" s="5">
        <v>14.4</v>
      </c>
      <c r="GO85" s="5">
        <v>0.96</v>
      </c>
      <c r="GU85" s="2">
        <v>1.5</v>
      </c>
      <c r="GV85" s="2">
        <v>1</v>
      </c>
      <c r="GW85" s="2">
        <v>0.66</v>
      </c>
      <c r="GX85" s="5" t="str">
        <f t="shared" si="7"/>
        <v/>
      </c>
      <c r="GY85" s="2">
        <v>1.2E-2</v>
      </c>
    </row>
    <row r="86" spans="1:207" s="5" customFormat="1" ht="11.95" customHeight="1" x14ac:dyDescent="0.3">
      <c r="A86" s="10" t="s">
        <v>230</v>
      </c>
      <c r="B86" s="11">
        <v>11</v>
      </c>
      <c r="C86" s="12">
        <v>8.4</v>
      </c>
      <c r="D86" s="13" t="s">
        <v>420</v>
      </c>
      <c r="E86" s="14" t="s">
        <v>467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5">
        <v>2.73</v>
      </c>
      <c r="R86" s="15">
        <v>1.92</v>
      </c>
      <c r="S86" s="15">
        <v>1.46</v>
      </c>
      <c r="T86" s="16">
        <v>46.7</v>
      </c>
      <c r="U86" s="15">
        <v>0.88</v>
      </c>
      <c r="V86" s="16">
        <v>31.9</v>
      </c>
      <c r="W86" s="15">
        <v>0.99</v>
      </c>
      <c r="X86" s="16">
        <v>38.9</v>
      </c>
      <c r="Y86" s="16">
        <v>24.4</v>
      </c>
      <c r="Z86" s="16">
        <v>14.5</v>
      </c>
      <c r="AA86" s="15">
        <v>0.52</v>
      </c>
      <c r="AB86" s="15"/>
      <c r="AC86" s="15"/>
      <c r="AD86" s="4"/>
      <c r="AE86" s="15"/>
      <c r="AF86" s="4"/>
      <c r="AG86" s="6"/>
      <c r="AH86" s="6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15">
        <v>2.73</v>
      </c>
      <c r="AY86" s="15">
        <v>1.91</v>
      </c>
      <c r="AZ86" s="15">
        <v>1.44</v>
      </c>
      <c r="BA86" s="16">
        <v>47.4</v>
      </c>
      <c r="BB86" s="15">
        <v>0.9</v>
      </c>
      <c r="BC86" s="16">
        <v>32.700000000000003</v>
      </c>
      <c r="BD86" s="15">
        <v>0.99</v>
      </c>
      <c r="BE86" s="16">
        <v>38.9</v>
      </c>
      <c r="BF86" s="16">
        <v>24.4</v>
      </c>
      <c r="BG86" s="16">
        <v>14.5</v>
      </c>
      <c r="BH86" s="15">
        <v>0.56999999999999995</v>
      </c>
      <c r="BI86" s="4"/>
      <c r="BJ86" s="4"/>
      <c r="BK86" s="4"/>
      <c r="BL86" s="8"/>
      <c r="CE86" s="2">
        <v>12.7</v>
      </c>
      <c r="CF86" s="2">
        <v>9.3000000000000007</v>
      </c>
      <c r="CG86" s="2">
        <v>0.73</v>
      </c>
      <c r="CH86" s="2">
        <v>1.4999999999999999E-2</v>
      </c>
      <c r="CI86" s="2">
        <v>12</v>
      </c>
      <c r="CJ86" s="2">
        <v>1.4999999999999999E-2</v>
      </c>
      <c r="CK86" s="2">
        <v>12</v>
      </c>
      <c r="EY86" s="5">
        <v>2.73</v>
      </c>
      <c r="EZ86" s="5">
        <v>1.83</v>
      </c>
      <c r="FA86" s="5">
        <v>1.32</v>
      </c>
      <c r="FB86" s="5">
        <v>51.6</v>
      </c>
      <c r="FC86" s="5">
        <v>1.06</v>
      </c>
      <c r="FD86" s="5">
        <v>38.4</v>
      </c>
      <c r="FE86" s="5">
        <v>0.98</v>
      </c>
      <c r="FF86" s="5">
        <v>38.9</v>
      </c>
      <c r="FG86" s="5">
        <v>24.4</v>
      </c>
      <c r="FH86" s="5">
        <v>14.5</v>
      </c>
      <c r="FI86" s="5">
        <v>0.97</v>
      </c>
      <c r="FO86" s="5">
        <v>1.4</v>
      </c>
      <c r="FP86" s="5">
        <v>0.9</v>
      </c>
      <c r="FQ86" s="5">
        <v>0.64</v>
      </c>
      <c r="FR86" s="5" t="str">
        <f t="shared" si="6"/>
        <v/>
      </c>
      <c r="FS86" s="5">
        <v>1.2E-2</v>
      </c>
      <c r="GE86" s="5">
        <v>2.73</v>
      </c>
      <c r="GF86" s="5">
        <v>1.82</v>
      </c>
      <c r="GG86" s="5">
        <v>1.31</v>
      </c>
      <c r="GH86" s="5">
        <v>52.1</v>
      </c>
      <c r="GI86" s="5">
        <v>1.0900000000000001</v>
      </c>
      <c r="GJ86" s="5">
        <v>39.200000000000003</v>
      </c>
      <c r="GK86" s="5">
        <v>0.99</v>
      </c>
      <c r="GL86" s="5">
        <v>38.9</v>
      </c>
      <c r="GM86" s="5">
        <v>24.4</v>
      </c>
      <c r="GN86" s="5">
        <v>14.5</v>
      </c>
      <c r="GO86" s="5">
        <v>1.02</v>
      </c>
      <c r="GU86" s="2">
        <v>1.2</v>
      </c>
      <c r="GV86" s="2">
        <v>0.7</v>
      </c>
      <c r="GW86" s="2">
        <v>0.6</v>
      </c>
      <c r="GX86" s="5" t="str">
        <f t="shared" si="7"/>
        <v/>
      </c>
      <c r="GY86" s="2">
        <v>1.4E-2</v>
      </c>
    </row>
    <row r="87" spans="1:207" s="5" customFormat="1" ht="11.95" customHeight="1" x14ac:dyDescent="0.3">
      <c r="A87" s="10" t="s">
        <v>309</v>
      </c>
      <c r="B87" s="11">
        <v>17</v>
      </c>
      <c r="C87" s="12">
        <v>0.8</v>
      </c>
      <c r="D87" s="13" t="s">
        <v>420</v>
      </c>
      <c r="E87" s="14" t="s">
        <v>467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5">
        <v>2.73</v>
      </c>
      <c r="R87" s="15">
        <v>2.04</v>
      </c>
      <c r="S87" s="15">
        <v>1.64</v>
      </c>
      <c r="T87" s="16">
        <v>39.9</v>
      </c>
      <c r="U87" s="15">
        <v>0.66</v>
      </c>
      <c r="V87" s="16">
        <v>24.3</v>
      </c>
      <c r="W87" s="15">
        <v>1</v>
      </c>
      <c r="X87" s="16">
        <v>28.4</v>
      </c>
      <c r="Y87" s="16">
        <v>19.100000000000001</v>
      </c>
      <c r="Z87" s="16">
        <v>9.3000000000000007</v>
      </c>
      <c r="AA87" s="15">
        <v>0.56000000000000005</v>
      </c>
      <c r="AB87" s="15"/>
      <c r="AC87" s="15"/>
      <c r="AD87" s="4"/>
      <c r="AE87" s="15"/>
      <c r="AF87" s="4"/>
      <c r="AG87" s="6"/>
      <c r="AH87" s="6"/>
      <c r="AI87" s="2">
        <v>8.6</v>
      </c>
      <c r="AJ87" s="4">
        <v>9.6</v>
      </c>
      <c r="AK87" s="3">
        <v>0.38</v>
      </c>
      <c r="AL87" s="2">
        <v>3.6999999999999998E-2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15">
        <v>2.73</v>
      </c>
      <c r="AY87" s="15">
        <v>2.0099999999999998</v>
      </c>
      <c r="AZ87" s="15">
        <v>1.6</v>
      </c>
      <c r="BA87" s="16">
        <v>41.2</v>
      </c>
      <c r="BB87" s="15">
        <v>0.7</v>
      </c>
      <c r="BC87" s="16">
        <v>25.2</v>
      </c>
      <c r="BD87" s="15">
        <v>0.98</v>
      </c>
      <c r="BE87" s="16">
        <v>28.4</v>
      </c>
      <c r="BF87" s="16">
        <v>19.100000000000001</v>
      </c>
      <c r="BG87" s="16">
        <v>9.3000000000000007</v>
      </c>
      <c r="BH87" s="15">
        <v>0.65</v>
      </c>
      <c r="BI87" s="4"/>
      <c r="BJ87" s="4">
        <v>7.8</v>
      </c>
      <c r="BK87" s="2">
        <v>7.8</v>
      </c>
      <c r="BL87" s="3">
        <v>0.34</v>
      </c>
      <c r="BM87" s="2">
        <v>3.1E-2</v>
      </c>
      <c r="BN87" s="17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>
        <v>2.73</v>
      </c>
      <c r="CX87" s="2">
        <v>1.99</v>
      </c>
      <c r="CY87" s="2">
        <v>1.57</v>
      </c>
      <c r="CZ87" s="2">
        <v>42.6</v>
      </c>
      <c r="DA87" s="2">
        <v>0.74</v>
      </c>
      <c r="DB87" s="2">
        <v>26.9</v>
      </c>
      <c r="DC87" s="2">
        <v>0.99</v>
      </c>
      <c r="DD87" s="2">
        <v>28.4</v>
      </c>
      <c r="DE87" s="2">
        <v>19.100000000000001</v>
      </c>
      <c r="DF87" s="2">
        <v>9.3000000000000007</v>
      </c>
      <c r="DG87" s="2">
        <v>0.84</v>
      </c>
      <c r="DH87" s="2"/>
      <c r="DI87" s="3">
        <v>6</v>
      </c>
      <c r="DJ87" s="2">
        <v>6.6</v>
      </c>
      <c r="DK87" s="3">
        <v>0.39</v>
      </c>
      <c r="DL87" s="2">
        <v>2.5999999999999999E-2</v>
      </c>
      <c r="DM87" s="2"/>
      <c r="DN87" s="2"/>
      <c r="DO87" s="2"/>
      <c r="DP87" s="19"/>
      <c r="DX87" s="5">
        <v>2.73</v>
      </c>
      <c r="DY87" s="5">
        <v>1.98</v>
      </c>
      <c r="DZ87" s="5">
        <v>1.55</v>
      </c>
      <c r="EA87" s="5">
        <v>43.2</v>
      </c>
      <c r="EB87" s="5">
        <v>0.76</v>
      </c>
      <c r="EC87" s="5">
        <v>27.7</v>
      </c>
      <c r="ED87" s="5">
        <v>0.99</v>
      </c>
      <c r="EE87" s="5">
        <v>28.4</v>
      </c>
      <c r="EF87" s="5">
        <v>19.100000000000001</v>
      </c>
      <c r="EG87" s="5">
        <v>9.3000000000000007</v>
      </c>
      <c r="EH87" s="5">
        <v>0.92</v>
      </c>
      <c r="EJ87" s="22">
        <v>2.2000000000000002</v>
      </c>
      <c r="EK87" s="22">
        <v>2.2999999999999998</v>
      </c>
      <c r="EL87" s="22">
        <v>0.45</v>
      </c>
      <c r="EM87" s="5">
        <v>1.7999999999999999E-2</v>
      </c>
      <c r="EO87" s="2"/>
      <c r="EP87" s="2"/>
      <c r="EQ87" s="19"/>
      <c r="EY87" s="2">
        <v>2.73</v>
      </c>
      <c r="EZ87" s="2">
        <v>1.97</v>
      </c>
      <c r="FA87" s="2">
        <v>1.54</v>
      </c>
      <c r="FB87" s="2">
        <v>43.4</v>
      </c>
      <c r="FC87" s="2">
        <v>0.77</v>
      </c>
      <c r="FD87" s="2">
        <v>27.6</v>
      </c>
      <c r="FE87" s="2">
        <v>0.98</v>
      </c>
      <c r="FF87" s="2">
        <v>28.4</v>
      </c>
      <c r="FG87" s="2">
        <v>19.100000000000001</v>
      </c>
      <c r="FH87" s="2">
        <v>9.3000000000000007</v>
      </c>
      <c r="FI87" s="2">
        <v>0.91</v>
      </c>
      <c r="FK87" s="22">
        <v>2.2000000000000002</v>
      </c>
      <c r="FL87" s="22">
        <v>2.6</v>
      </c>
      <c r="FM87" s="22">
        <v>0.42</v>
      </c>
      <c r="FN87" s="5">
        <v>1.7999999999999999E-2</v>
      </c>
      <c r="FR87" s="5">
        <f t="shared" si="6"/>
        <v>1.8</v>
      </c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>
        <v>2.73</v>
      </c>
      <c r="GF87" s="2">
        <v>1.97</v>
      </c>
      <c r="GG87" s="2">
        <v>1.53</v>
      </c>
      <c r="GH87" s="2">
        <v>43.8</v>
      </c>
      <c r="GI87" s="2">
        <v>0.78</v>
      </c>
      <c r="GJ87" s="2">
        <v>28.2</v>
      </c>
      <c r="GK87" s="2">
        <v>0.99</v>
      </c>
      <c r="GL87" s="2">
        <v>28.4</v>
      </c>
      <c r="GM87" s="2">
        <v>19.100000000000001</v>
      </c>
      <c r="GN87" s="2">
        <v>9.3000000000000007</v>
      </c>
      <c r="GO87" s="2">
        <v>0.98</v>
      </c>
      <c r="GP87" s="2"/>
      <c r="GQ87" s="2">
        <v>2.2999999999999998</v>
      </c>
      <c r="GR87" s="2">
        <v>2.6</v>
      </c>
      <c r="GS87" s="3">
        <v>0.42</v>
      </c>
      <c r="GT87" s="2">
        <v>1.4999999999999999E-2</v>
      </c>
      <c r="GU87" s="4"/>
      <c r="GV87" s="4"/>
      <c r="GW87" s="9"/>
      <c r="GX87" s="5">
        <f t="shared" si="7"/>
        <v>1.7</v>
      </c>
    </row>
    <row r="88" spans="1:207" s="5" customFormat="1" ht="11.95" customHeight="1" x14ac:dyDescent="0.3">
      <c r="A88" s="10" t="s">
        <v>364</v>
      </c>
      <c r="B88" s="11">
        <v>20</v>
      </c>
      <c r="C88" s="12">
        <v>4.8</v>
      </c>
      <c r="D88" s="13" t="s">
        <v>413</v>
      </c>
      <c r="E88" s="14" t="s">
        <v>467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15">
        <v>2.74</v>
      </c>
      <c r="R88" s="15">
        <v>1.99</v>
      </c>
      <c r="S88" s="15">
        <v>1.58</v>
      </c>
      <c r="T88" s="16">
        <v>42.2</v>
      </c>
      <c r="U88" s="15">
        <v>0.73</v>
      </c>
      <c r="V88" s="16">
        <v>25.7</v>
      </c>
      <c r="W88" s="15">
        <v>0.96</v>
      </c>
      <c r="X88" s="16">
        <v>35.700000000000003</v>
      </c>
      <c r="Y88" s="16">
        <v>21.9</v>
      </c>
      <c r="Z88" s="16">
        <v>13.8</v>
      </c>
      <c r="AA88" s="15">
        <v>0.28000000000000003</v>
      </c>
      <c r="AB88" s="15"/>
      <c r="AC88" s="15"/>
      <c r="AD88" s="4"/>
      <c r="AE88" s="15"/>
      <c r="AF88" s="4"/>
      <c r="AG88" s="6"/>
      <c r="AH88" s="6"/>
      <c r="AI88" s="2">
        <v>11.2</v>
      </c>
      <c r="AJ88" s="4">
        <v>12.1</v>
      </c>
      <c r="AK88" s="3">
        <v>0.34</v>
      </c>
      <c r="AL88" s="2">
        <v>5.1999999999999998E-2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15">
        <v>2.74</v>
      </c>
      <c r="AY88" s="15">
        <v>2</v>
      </c>
      <c r="AZ88" s="15">
        <v>1.57</v>
      </c>
      <c r="BA88" s="16">
        <v>42.6</v>
      </c>
      <c r="BB88" s="15">
        <v>0.74</v>
      </c>
      <c r="BC88" s="16">
        <v>27</v>
      </c>
      <c r="BD88" s="15">
        <v>1</v>
      </c>
      <c r="BE88" s="16">
        <v>35.700000000000003</v>
      </c>
      <c r="BF88" s="16">
        <v>21.9</v>
      </c>
      <c r="BG88" s="16">
        <v>13.8</v>
      </c>
      <c r="BH88" s="15">
        <v>0.37</v>
      </c>
      <c r="BI88" s="4"/>
      <c r="BJ88" s="4">
        <v>10.199999999999999</v>
      </c>
      <c r="BK88" s="2">
        <v>10.199999999999999</v>
      </c>
      <c r="BL88" s="3">
        <v>0.38</v>
      </c>
      <c r="BM88" s="2">
        <v>4.8000000000000001E-2</v>
      </c>
      <c r="BN88" s="17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>
        <v>2.74</v>
      </c>
      <c r="CX88" s="2">
        <v>1.93</v>
      </c>
      <c r="CY88" s="2">
        <v>1.48</v>
      </c>
      <c r="CZ88" s="2">
        <v>46.1</v>
      </c>
      <c r="DA88" s="2">
        <v>0.85</v>
      </c>
      <c r="DB88" s="2">
        <v>30.6</v>
      </c>
      <c r="DC88" s="2">
        <v>0.98</v>
      </c>
      <c r="DD88" s="2">
        <v>35.700000000000003</v>
      </c>
      <c r="DE88" s="2">
        <v>21.9</v>
      </c>
      <c r="DF88" s="2">
        <v>13.8</v>
      </c>
      <c r="DG88" s="2">
        <v>0.63</v>
      </c>
      <c r="DH88" s="2"/>
      <c r="DI88" s="3">
        <v>8.5</v>
      </c>
      <c r="DJ88" s="2">
        <v>9.1</v>
      </c>
      <c r="DK88" s="3">
        <v>0.38</v>
      </c>
      <c r="DL88" s="2">
        <v>2.9000000000000001E-2</v>
      </c>
      <c r="DM88" s="2"/>
      <c r="DN88" s="2"/>
      <c r="DO88" s="2"/>
      <c r="DP88" s="19"/>
      <c r="DX88" s="5">
        <v>2.74</v>
      </c>
      <c r="DY88" s="5">
        <v>1.9</v>
      </c>
      <c r="DZ88" s="5">
        <v>1.44</v>
      </c>
      <c r="EA88" s="5">
        <v>47.3</v>
      </c>
      <c r="EB88" s="5">
        <v>0.9</v>
      </c>
      <c r="EC88" s="5">
        <v>31.7</v>
      </c>
      <c r="ED88" s="5">
        <v>0.97</v>
      </c>
      <c r="EE88" s="5">
        <v>35.700000000000003</v>
      </c>
      <c r="EF88" s="5">
        <v>21.9</v>
      </c>
      <c r="EG88" s="5">
        <v>13.8</v>
      </c>
      <c r="EH88" s="5">
        <v>0.71</v>
      </c>
      <c r="EJ88" s="22">
        <v>3.2</v>
      </c>
      <c r="EK88" s="22">
        <v>3.5</v>
      </c>
      <c r="EL88" s="22">
        <v>0.36</v>
      </c>
      <c r="EM88" s="5">
        <v>1.9E-2</v>
      </c>
      <c r="EO88" s="2"/>
      <c r="EP88" s="2"/>
      <c r="EQ88" s="19"/>
      <c r="EY88" s="2">
        <v>2.74</v>
      </c>
      <c r="EZ88" s="2">
        <v>1.9</v>
      </c>
      <c r="FA88" s="2">
        <v>1.42</v>
      </c>
      <c r="FB88" s="2">
        <v>48.1</v>
      </c>
      <c r="FC88" s="2">
        <v>0.93</v>
      </c>
      <c r="FD88" s="2">
        <v>33.6</v>
      </c>
      <c r="FE88" s="2">
        <v>0.99</v>
      </c>
      <c r="FF88" s="2">
        <v>35.700000000000003</v>
      </c>
      <c r="FG88" s="2">
        <v>21.9</v>
      </c>
      <c r="FH88" s="2">
        <v>13.8</v>
      </c>
      <c r="FI88" s="2">
        <v>0.85</v>
      </c>
      <c r="FK88" s="22">
        <v>3.1</v>
      </c>
      <c r="FL88" s="22">
        <v>3.5</v>
      </c>
      <c r="FM88" s="22">
        <v>0.39</v>
      </c>
      <c r="FN88" s="5">
        <v>1.9E-2</v>
      </c>
      <c r="FR88" s="5">
        <f t="shared" si="6"/>
        <v>2.5</v>
      </c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>
        <v>2.74</v>
      </c>
      <c r="GF88" s="2">
        <v>1.88</v>
      </c>
      <c r="GG88" s="2">
        <v>1.4</v>
      </c>
      <c r="GH88" s="2">
        <v>48.9</v>
      </c>
      <c r="GI88" s="2">
        <v>0.96</v>
      </c>
      <c r="GJ88" s="2">
        <v>34.1</v>
      </c>
      <c r="GK88" s="2">
        <v>0.98</v>
      </c>
      <c r="GL88" s="2">
        <v>35.700000000000003</v>
      </c>
      <c r="GM88" s="2">
        <v>21.9</v>
      </c>
      <c r="GN88" s="2">
        <v>13.8</v>
      </c>
      <c r="GO88" s="2">
        <v>0.89</v>
      </c>
      <c r="GP88" s="2"/>
      <c r="GQ88" s="2">
        <v>2.1</v>
      </c>
      <c r="GR88" s="2">
        <v>2.4</v>
      </c>
      <c r="GS88" s="3">
        <v>0.41</v>
      </c>
      <c r="GT88" s="2">
        <v>1.6E-2</v>
      </c>
      <c r="GU88" s="4"/>
      <c r="GV88" s="4"/>
      <c r="GW88" s="9"/>
      <c r="GX88" s="5">
        <f t="shared" si="7"/>
        <v>1.6</v>
      </c>
    </row>
    <row r="89" spans="1:207" s="5" customFormat="1" ht="11.95" customHeight="1" x14ac:dyDescent="0.3">
      <c r="A89" s="10" t="s">
        <v>132</v>
      </c>
      <c r="B89" s="10" t="s">
        <v>435</v>
      </c>
      <c r="C89" s="12">
        <v>11.8</v>
      </c>
      <c r="D89" s="13" t="s">
        <v>412</v>
      </c>
      <c r="E89" s="14" t="s">
        <v>467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15">
        <v>2.74</v>
      </c>
      <c r="R89" s="15">
        <v>1.96</v>
      </c>
      <c r="S89" s="15">
        <v>1.51</v>
      </c>
      <c r="T89" s="16">
        <v>44.8</v>
      </c>
      <c r="U89" s="15">
        <v>0.81</v>
      </c>
      <c r="V89" s="16">
        <v>29.5</v>
      </c>
      <c r="W89" s="15">
        <v>1</v>
      </c>
      <c r="X89" s="16">
        <v>43.8</v>
      </c>
      <c r="Y89" s="16">
        <v>24.2</v>
      </c>
      <c r="Z89" s="16">
        <v>19.600000000000001</v>
      </c>
      <c r="AA89" s="15">
        <v>0.27</v>
      </c>
      <c r="AB89" s="15"/>
      <c r="AC89" s="15"/>
      <c r="AD89" s="4"/>
      <c r="AE89" s="15"/>
      <c r="AF89" s="4"/>
      <c r="AG89" s="6"/>
      <c r="AH89" s="6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15">
        <v>2.74</v>
      </c>
      <c r="AY89" s="15">
        <v>1.96</v>
      </c>
      <c r="AZ89" s="15">
        <v>1.51</v>
      </c>
      <c r="BA89" s="16">
        <v>45</v>
      </c>
      <c r="BB89" s="15">
        <v>0.82</v>
      </c>
      <c r="BC89" s="16">
        <v>29.9</v>
      </c>
      <c r="BD89" s="15">
        <v>1</v>
      </c>
      <c r="BE89" s="16">
        <v>43.8</v>
      </c>
      <c r="BF89" s="16">
        <v>24.2</v>
      </c>
      <c r="BG89" s="16">
        <v>19.600000000000001</v>
      </c>
      <c r="BH89" s="15">
        <v>0.28999999999999998</v>
      </c>
      <c r="BI89" s="4"/>
      <c r="BJ89" s="4"/>
      <c r="BK89" s="4"/>
      <c r="BL89" s="8"/>
      <c r="BN89" s="20">
        <v>3.0700000000000002E-2</v>
      </c>
      <c r="BO89" s="21">
        <v>1.7600000000000001E-3</v>
      </c>
      <c r="BP89" s="5">
        <v>8.128529569891781E-6</v>
      </c>
      <c r="BQ89" s="5">
        <v>100</v>
      </c>
      <c r="BR89" s="5">
        <v>0.72</v>
      </c>
      <c r="BS89" s="5">
        <v>9500</v>
      </c>
      <c r="BT89" s="5">
        <v>0.68700000000000006</v>
      </c>
      <c r="BU89" s="5">
        <v>15500</v>
      </c>
      <c r="BV89" s="5">
        <v>38</v>
      </c>
      <c r="BW89" s="5">
        <v>17</v>
      </c>
      <c r="BX89" s="2">
        <v>38</v>
      </c>
      <c r="BY89" s="2">
        <v>17</v>
      </c>
      <c r="BZ89" s="5">
        <v>78100</v>
      </c>
      <c r="CA89" s="5">
        <v>0.21</v>
      </c>
      <c r="CB89" s="5">
        <v>-0.6</v>
      </c>
      <c r="CC89" s="5">
        <v>1.294</v>
      </c>
      <c r="CD89" s="5">
        <v>57.999999999999993</v>
      </c>
      <c r="FR89" s="5" t="str">
        <f t="shared" si="6"/>
        <v/>
      </c>
      <c r="GX89" s="5" t="str">
        <f t="shared" si="7"/>
        <v/>
      </c>
    </row>
    <row r="90" spans="1:207" s="5" customFormat="1" ht="11.95" customHeight="1" x14ac:dyDescent="0.3">
      <c r="A90" s="10" t="s">
        <v>133</v>
      </c>
      <c r="B90" s="10" t="s">
        <v>435</v>
      </c>
      <c r="C90" s="12">
        <v>14.8</v>
      </c>
      <c r="D90" s="13" t="s">
        <v>412</v>
      </c>
      <c r="E90" s="14" t="s">
        <v>467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15">
        <v>2.73</v>
      </c>
      <c r="R90" s="15">
        <v>1.98</v>
      </c>
      <c r="S90" s="15">
        <v>1.55</v>
      </c>
      <c r="T90" s="16">
        <v>43.3</v>
      </c>
      <c r="U90" s="15">
        <v>0.76</v>
      </c>
      <c r="V90" s="16">
        <v>28</v>
      </c>
      <c r="W90" s="15">
        <v>1</v>
      </c>
      <c r="X90" s="16">
        <v>40.5</v>
      </c>
      <c r="Y90" s="16">
        <v>23.2</v>
      </c>
      <c r="Z90" s="16">
        <v>17.3</v>
      </c>
      <c r="AA90" s="15">
        <v>0.28000000000000003</v>
      </c>
      <c r="AB90" s="15"/>
      <c r="AC90" s="15"/>
      <c r="AD90" s="4"/>
      <c r="AE90" s="15"/>
      <c r="AF90" s="4"/>
      <c r="AG90" s="6"/>
      <c r="AH90" s="6"/>
      <c r="AI90" s="4"/>
      <c r="AJ90" s="4"/>
      <c r="AK90" s="4"/>
      <c r="AL90" s="4"/>
      <c r="AM90" s="23"/>
      <c r="AN90" s="23"/>
      <c r="AV90" s="24"/>
      <c r="AW90" s="24"/>
      <c r="AX90" s="24"/>
      <c r="AY90" s="24"/>
      <c r="FR90" s="5" t="str">
        <f t="shared" si="6"/>
        <v/>
      </c>
      <c r="GX90" s="5" t="str">
        <f t="shared" si="7"/>
        <v/>
      </c>
    </row>
    <row r="91" spans="1:207" s="5" customFormat="1" ht="11.95" customHeight="1" x14ac:dyDescent="0.3">
      <c r="A91" s="10" t="s">
        <v>189</v>
      </c>
      <c r="B91" s="10" t="s">
        <v>440</v>
      </c>
      <c r="C91" s="12">
        <v>10.4</v>
      </c>
      <c r="D91" s="13" t="s">
        <v>413</v>
      </c>
      <c r="E91" s="14" t="s">
        <v>467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15">
        <v>2.73</v>
      </c>
      <c r="R91" s="15">
        <v>2.0699999999999998</v>
      </c>
      <c r="S91" s="15">
        <v>1.71</v>
      </c>
      <c r="T91" s="16">
        <v>37.5</v>
      </c>
      <c r="U91" s="15">
        <v>0.6</v>
      </c>
      <c r="V91" s="16">
        <v>21.4</v>
      </c>
      <c r="W91" s="15">
        <v>0.97</v>
      </c>
      <c r="X91" s="16">
        <v>26.4</v>
      </c>
      <c r="Y91" s="16">
        <v>17.3</v>
      </c>
      <c r="Z91" s="16">
        <v>9.1</v>
      </c>
      <c r="AA91" s="15">
        <v>0.45</v>
      </c>
      <c r="AB91" s="15"/>
      <c r="AC91" s="15"/>
      <c r="AD91" s="4"/>
      <c r="AE91" s="15"/>
      <c r="AF91" s="4"/>
      <c r="AG91" s="6"/>
      <c r="AH91" s="6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15">
        <v>2.73</v>
      </c>
      <c r="AY91" s="15">
        <v>2.0699999999999998</v>
      </c>
      <c r="AZ91" s="15">
        <v>1.7</v>
      </c>
      <c r="BA91" s="16">
        <v>37.700000000000003</v>
      </c>
      <c r="BB91" s="15">
        <v>0.6</v>
      </c>
      <c r="BC91" s="16">
        <v>21.9</v>
      </c>
      <c r="BD91" s="15">
        <v>0.99</v>
      </c>
      <c r="BE91" s="16">
        <v>26.4</v>
      </c>
      <c r="BF91" s="16">
        <v>17.3</v>
      </c>
      <c r="BG91" s="16">
        <v>9.1</v>
      </c>
      <c r="BH91" s="15">
        <v>0.51</v>
      </c>
      <c r="BI91" s="4"/>
      <c r="BJ91" s="4"/>
      <c r="BK91" s="4"/>
      <c r="BL91" s="8"/>
      <c r="BN91" s="20">
        <v>5.5800000000000002E-2</v>
      </c>
      <c r="BO91" s="21">
        <v>1.6999999999999999E-3</v>
      </c>
      <c r="BP91" s="5">
        <v>1.7773017148763432E-5</v>
      </c>
      <c r="BQ91" s="5">
        <v>100</v>
      </c>
      <c r="BR91" s="5">
        <v>0.6</v>
      </c>
      <c r="BS91" s="5">
        <v>7400</v>
      </c>
      <c r="BT91" s="5">
        <v>0.71399999999999997</v>
      </c>
      <c r="BU91" s="5">
        <v>18100</v>
      </c>
      <c r="BV91" s="5">
        <v>32</v>
      </c>
      <c r="BW91" s="5">
        <v>21</v>
      </c>
      <c r="BX91" s="2">
        <v>32</v>
      </c>
      <c r="BY91" s="2">
        <v>21</v>
      </c>
      <c r="BZ91" s="5">
        <v>98000</v>
      </c>
      <c r="CA91" s="5">
        <v>0.18</v>
      </c>
      <c r="CB91" s="5">
        <v>-0.6</v>
      </c>
      <c r="CC91" s="5">
        <v>1.2110000000000001</v>
      </c>
      <c r="CD91" s="5">
        <v>35.999999999999979</v>
      </c>
      <c r="FR91" s="5" t="str">
        <f t="shared" si="6"/>
        <v/>
      </c>
      <c r="GX91" s="5" t="str">
        <f t="shared" si="7"/>
        <v/>
      </c>
    </row>
    <row r="92" spans="1:207" s="5" customFormat="1" ht="11.95" customHeight="1" x14ac:dyDescent="0.3">
      <c r="A92" s="10" t="s">
        <v>190</v>
      </c>
      <c r="B92" s="10" t="s">
        <v>440</v>
      </c>
      <c r="C92" s="12">
        <v>13.4</v>
      </c>
      <c r="D92" s="13" t="s">
        <v>413</v>
      </c>
      <c r="E92" s="14" t="s">
        <v>467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15">
        <v>2.7</v>
      </c>
      <c r="R92" s="15">
        <v>2.0099999999999998</v>
      </c>
      <c r="S92" s="15">
        <v>1.61</v>
      </c>
      <c r="T92" s="16">
        <v>40.4</v>
      </c>
      <c r="U92" s="15">
        <v>0.68</v>
      </c>
      <c r="V92" s="16">
        <v>24.9</v>
      </c>
      <c r="W92" s="15">
        <v>0.99</v>
      </c>
      <c r="X92" s="16">
        <v>34.9</v>
      </c>
      <c r="Y92" s="16">
        <v>20.399999999999999</v>
      </c>
      <c r="Z92" s="16">
        <v>14.5</v>
      </c>
      <c r="AA92" s="15">
        <v>0.31</v>
      </c>
      <c r="AB92" s="15"/>
      <c r="AC92" s="15"/>
      <c r="AD92" s="4"/>
      <c r="AE92" s="15"/>
      <c r="AF92" s="4"/>
      <c r="AG92" s="6"/>
      <c r="AH92" s="6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15">
        <v>2.7</v>
      </c>
      <c r="AY92" s="15">
        <v>2</v>
      </c>
      <c r="AZ92" s="15">
        <v>1.59</v>
      </c>
      <c r="BA92" s="16">
        <v>41.1</v>
      </c>
      <c r="BB92" s="15">
        <v>0.7</v>
      </c>
      <c r="BC92" s="16">
        <v>25.6</v>
      </c>
      <c r="BD92" s="15">
        <v>0.99</v>
      </c>
      <c r="BE92" s="16">
        <v>34.9</v>
      </c>
      <c r="BF92" s="16">
        <v>20.399999999999999</v>
      </c>
      <c r="BG92" s="16">
        <v>14.5</v>
      </c>
      <c r="BH92" s="15">
        <v>0.36</v>
      </c>
      <c r="BI92" s="4"/>
      <c r="BJ92" s="4"/>
      <c r="BK92" s="4"/>
      <c r="BL92" s="8"/>
      <c r="BN92" s="20">
        <v>5.0700000000000002E-2</v>
      </c>
      <c r="BO92" s="21">
        <v>1.7700000000000001E-3</v>
      </c>
      <c r="BP92" s="5">
        <v>1.354382914206882E-5</v>
      </c>
      <c r="BQ92" s="5">
        <v>100</v>
      </c>
      <c r="BR92" s="5">
        <v>0.61</v>
      </c>
      <c r="BS92" s="5">
        <v>8400</v>
      </c>
      <c r="BT92" s="5">
        <v>0.66700000000000004</v>
      </c>
      <c r="BU92" s="5">
        <v>16500</v>
      </c>
      <c r="BV92" s="5">
        <v>34</v>
      </c>
      <c r="BW92" s="5">
        <v>22</v>
      </c>
      <c r="BX92" s="2">
        <v>34</v>
      </c>
      <c r="BY92" s="2">
        <v>22</v>
      </c>
      <c r="BZ92" s="5">
        <v>83800</v>
      </c>
      <c r="CA92" s="5">
        <v>0.18</v>
      </c>
      <c r="CB92" s="5">
        <v>-1.8</v>
      </c>
      <c r="CC92" s="5">
        <v>1.05</v>
      </c>
      <c r="CD92" s="5">
        <v>9.9999999999999805</v>
      </c>
      <c r="FR92" s="5" t="str">
        <f t="shared" si="6"/>
        <v/>
      </c>
      <c r="GX92" s="5" t="str">
        <f t="shared" si="7"/>
        <v/>
      </c>
    </row>
    <row r="93" spans="1:207" s="5" customFormat="1" ht="11.95" customHeight="1" x14ac:dyDescent="0.3">
      <c r="A93" s="10" t="s">
        <v>199</v>
      </c>
      <c r="B93" s="10" t="s">
        <v>441</v>
      </c>
      <c r="C93" s="12">
        <v>13.4</v>
      </c>
      <c r="D93" s="13" t="s">
        <v>413</v>
      </c>
      <c r="E93" s="14" t="s">
        <v>467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15">
        <v>2.72</v>
      </c>
      <c r="R93" s="15">
        <v>1.95</v>
      </c>
      <c r="S93" s="15">
        <v>1.55</v>
      </c>
      <c r="T93" s="16">
        <v>42.9</v>
      </c>
      <c r="U93" s="15">
        <v>0.75</v>
      </c>
      <c r="V93" s="16">
        <v>25.6</v>
      </c>
      <c r="W93" s="15">
        <v>0.93</v>
      </c>
      <c r="X93" s="16">
        <v>32.9</v>
      </c>
      <c r="Y93" s="16">
        <v>18.8</v>
      </c>
      <c r="Z93" s="16">
        <v>14.1</v>
      </c>
      <c r="AA93" s="15">
        <v>0.48</v>
      </c>
      <c r="AB93" s="15"/>
      <c r="AC93" s="15"/>
      <c r="AD93" s="4"/>
      <c r="AE93" s="15"/>
      <c r="AF93" s="4"/>
      <c r="AG93" s="6"/>
      <c r="AH93" s="6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15">
        <v>2.72</v>
      </c>
      <c r="AY93" s="15">
        <v>1.98</v>
      </c>
      <c r="AZ93" s="15">
        <v>1.55</v>
      </c>
      <c r="BA93" s="16">
        <v>42.9</v>
      </c>
      <c r="BB93" s="15">
        <v>0.75</v>
      </c>
      <c r="BC93" s="16">
        <v>27.4</v>
      </c>
      <c r="BD93" s="15">
        <v>0.99</v>
      </c>
      <c r="BE93" s="16">
        <v>32.9</v>
      </c>
      <c r="BF93" s="16">
        <v>18.8</v>
      </c>
      <c r="BG93" s="16">
        <v>14.1</v>
      </c>
      <c r="BH93" s="15">
        <v>0.61</v>
      </c>
      <c r="BI93" s="4"/>
      <c r="BJ93" s="4"/>
      <c r="BK93" s="4"/>
      <c r="BL93" s="8"/>
      <c r="BN93" s="20">
        <v>3.1399999999999997E-2</v>
      </c>
      <c r="BO93" s="21">
        <v>2.2300000000000002E-3</v>
      </c>
      <c r="BP93" s="5">
        <v>1.1167972018280661E-5</v>
      </c>
      <c r="BQ93" s="5">
        <v>100</v>
      </c>
      <c r="BR93" s="5">
        <v>0.69</v>
      </c>
      <c r="BS93" s="5">
        <v>7500</v>
      </c>
      <c r="BT93" s="5">
        <v>0.63700000000000001</v>
      </c>
      <c r="BU93" s="5">
        <v>12800</v>
      </c>
      <c r="BV93" s="5">
        <v>26</v>
      </c>
      <c r="BW93" s="5">
        <v>16</v>
      </c>
      <c r="BX93" s="2">
        <v>26</v>
      </c>
      <c r="BY93" s="2">
        <v>16</v>
      </c>
      <c r="BZ93" s="5">
        <v>91100</v>
      </c>
      <c r="CA93" s="5">
        <v>0.23</v>
      </c>
      <c r="CB93" s="5">
        <v>-4.3</v>
      </c>
      <c r="CC93" s="5">
        <v>1.3169999999999999</v>
      </c>
      <c r="CD93" s="5">
        <v>51.999999999999993</v>
      </c>
      <c r="FR93" s="5" t="str">
        <f t="shared" si="6"/>
        <v/>
      </c>
      <c r="GX93" s="5" t="str">
        <f t="shared" si="7"/>
        <v/>
      </c>
    </row>
    <row r="94" spans="1:207" s="5" customFormat="1" ht="11.95" customHeight="1" x14ac:dyDescent="0.3">
      <c r="A94" s="10" t="s">
        <v>231</v>
      </c>
      <c r="B94" s="10" t="s">
        <v>443</v>
      </c>
      <c r="C94" s="12">
        <v>8.8000000000000007</v>
      </c>
      <c r="D94" s="13" t="s">
        <v>413</v>
      </c>
      <c r="E94" s="14" t="s">
        <v>467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15">
        <v>2.73</v>
      </c>
      <c r="R94" s="15">
        <v>1.95</v>
      </c>
      <c r="S94" s="15">
        <v>1.53</v>
      </c>
      <c r="T94" s="16">
        <v>44.1</v>
      </c>
      <c r="U94" s="15">
        <v>0.79</v>
      </c>
      <c r="V94" s="16">
        <v>27.7</v>
      </c>
      <c r="W94" s="15">
        <v>0.96</v>
      </c>
      <c r="X94" s="16">
        <v>37.700000000000003</v>
      </c>
      <c r="Y94" s="16">
        <v>21.9</v>
      </c>
      <c r="Z94" s="16">
        <v>15.8</v>
      </c>
      <c r="AA94" s="15">
        <v>0.37</v>
      </c>
      <c r="AB94" s="15"/>
      <c r="AC94" s="15"/>
      <c r="AD94" s="4"/>
      <c r="AE94" s="15"/>
      <c r="AF94" s="4"/>
      <c r="AG94" s="6"/>
      <c r="AH94" s="6"/>
      <c r="AI94" s="4"/>
      <c r="AJ94" s="4"/>
      <c r="AK94" s="4"/>
      <c r="AL94" s="4"/>
      <c r="AM94" s="23"/>
      <c r="AN94" s="23"/>
      <c r="AV94" s="24"/>
      <c r="AW94" s="24"/>
      <c r="AX94" s="24"/>
      <c r="AY94" s="24"/>
      <c r="FR94" s="5" t="str">
        <f t="shared" si="6"/>
        <v/>
      </c>
      <c r="GX94" s="5" t="str">
        <f t="shared" si="7"/>
        <v/>
      </c>
    </row>
    <row r="95" spans="1:207" s="5" customFormat="1" ht="11.95" customHeight="1" x14ac:dyDescent="0.3">
      <c r="A95" s="10" t="s">
        <v>232</v>
      </c>
      <c r="B95" s="10" t="s">
        <v>443</v>
      </c>
      <c r="C95" s="12">
        <v>9.4</v>
      </c>
      <c r="D95" s="13" t="s">
        <v>420</v>
      </c>
      <c r="E95" s="14" t="s">
        <v>467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15">
        <v>2.74</v>
      </c>
      <c r="R95" s="15">
        <v>1.94</v>
      </c>
      <c r="S95" s="15">
        <v>1.49</v>
      </c>
      <c r="T95" s="16">
        <v>45.8</v>
      </c>
      <c r="U95" s="15">
        <v>0.84</v>
      </c>
      <c r="V95" s="16">
        <v>30.6</v>
      </c>
      <c r="W95" s="15">
        <v>0.99</v>
      </c>
      <c r="X95" s="16">
        <v>36.700000000000003</v>
      </c>
      <c r="Y95" s="16">
        <v>23.5</v>
      </c>
      <c r="Z95" s="16">
        <v>13.2</v>
      </c>
      <c r="AA95" s="15">
        <v>0.54</v>
      </c>
      <c r="AB95" s="15"/>
      <c r="AC95" s="15"/>
      <c r="AD95" s="4"/>
      <c r="AE95" s="15"/>
      <c r="AF95" s="4"/>
      <c r="AG95" s="6"/>
      <c r="AH95" s="6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15">
        <v>2.74</v>
      </c>
      <c r="AY95" s="15">
        <v>1.92</v>
      </c>
      <c r="AZ95" s="15">
        <v>1.47</v>
      </c>
      <c r="BA95" s="16">
        <v>46.4</v>
      </c>
      <c r="BB95" s="15">
        <v>0.87</v>
      </c>
      <c r="BC95" s="16">
        <v>31</v>
      </c>
      <c r="BD95" s="15">
        <v>0.98</v>
      </c>
      <c r="BE95" s="16">
        <v>36.700000000000003</v>
      </c>
      <c r="BF95" s="16">
        <v>23.5</v>
      </c>
      <c r="BG95" s="16">
        <v>13.2</v>
      </c>
      <c r="BH95" s="15">
        <v>0.56999999999999995</v>
      </c>
      <c r="BI95" s="4"/>
      <c r="BJ95" s="4"/>
      <c r="BK95" s="4"/>
      <c r="BL95" s="8"/>
      <c r="BN95" s="20">
        <v>4.0500000000000001E-2</v>
      </c>
      <c r="BO95" s="21">
        <v>2.1299999999999999E-3</v>
      </c>
      <c r="BP95" s="5">
        <v>2.052956269885647E-5</v>
      </c>
      <c r="BQ95" s="5">
        <v>100</v>
      </c>
      <c r="BR95" s="5">
        <v>0.72</v>
      </c>
      <c r="BS95" s="5">
        <v>7100</v>
      </c>
      <c r="BT95" s="5">
        <v>0.66800000000000004</v>
      </c>
      <c r="BU95" s="5">
        <v>11600</v>
      </c>
      <c r="BV95" s="5">
        <v>29</v>
      </c>
      <c r="BW95" s="5">
        <v>18</v>
      </c>
      <c r="BX95" s="2">
        <v>29</v>
      </c>
      <c r="BY95" s="2">
        <v>18</v>
      </c>
      <c r="BZ95" s="5">
        <v>77100</v>
      </c>
      <c r="CA95" s="5">
        <v>0.22</v>
      </c>
      <c r="CB95" s="5">
        <v>-1.1000000000000001</v>
      </c>
      <c r="CC95" s="5">
        <v>1.272</v>
      </c>
      <c r="CD95" s="5">
        <v>43.999999999999986</v>
      </c>
      <c r="FR95" s="5" t="str">
        <f t="shared" si="6"/>
        <v/>
      </c>
      <c r="GX95" s="5" t="str">
        <f t="shared" si="7"/>
        <v/>
      </c>
    </row>
    <row r="96" spans="1:207" s="5" customFormat="1" ht="11.95" customHeight="1" x14ac:dyDescent="0.3">
      <c r="A96" s="10" t="s">
        <v>234</v>
      </c>
      <c r="B96" s="10" t="s">
        <v>443</v>
      </c>
      <c r="C96" s="12">
        <v>10.4</v>
      </c>
      <c r="D96" s="13" t="s">
        <v>420</v>
      </c>
      <c r="E96" s="14" t="s">
        <v>467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15">
        <v>2.75</v>
      </c>
      <c r="R96" s="15">
        <v>1.95</v>
      </c>
      <c r="S96" s="15">
        <v>1.5</v>
      </c>
      <c r="T96" s="16">
        <v>45.6</v>
      </c>
      <c r="U96" s="15">
        <v>0.84</v>
      </c>
      <c r="V96" s="16">
        <v>30.4</v>
      </c>
      <c r="W96" s="15">
        <v>1</v>
      </c>
      <c r="X96" s="16">
        <v>36.4</v>
      </c>
      <c r="Y96" s="16">
        <v>22.5</v>
      </c>
      <c r="Z96" s="16">
        <v>13.9</v>
      </c>
      <c r="AA96" s="15">
        <v>0.56999999999999995</v>
      </c>
      <c r="AB96" s="15"/>
      <c r="AC96" s="15"/>
      <c r="AD96" s="4"/>
      <c r="AE96" s="15"/>
      <c r="AF96" s="4"/>
      <c r="AG96" s="6"/>
      <c r="AH96" s="6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15">
        <v>2.75</v>
      </c>
      <c r="AY96" s="15">
        <v>1.93</v>
      </c>
      <c r="AZ96" s="15">
        <v>1.48</v>
      </c>
      <c r="BA96" s="16">
        <v>46.3</v>
      </c>
      <c r="BB96" s="15">
        <v>0.86</v>
      </c>
      <c r="BC96" s="16">
        <v>30.7</v>
      </c>
      <c r="BD96" s="15">
        <v>0.98</v>
      </c>
      <c r="BE96" s="16">
        <v>36.4</v>
      </c>
      <c r="BF96" s="16">
        <v>22.5</v>
      </c>
      <c r="BG96" s="16">
        <v>13.9</v>
      </c>
      <c r="BH96" s="15">
        <v>0.59</v>
      </c>
      <c r="BI96" s="4"/>
      <c r="BJ96" s="4"/>
      <c r="BK96" s="4"/>
      <c r="BL96" s="8"/>
      <c r="BN96" s="20">
        <v>4.6699999999999998E-2</v>
      </c>
      <c r="BO96" s="21">
        <v>2.0699999999999998E-3</v>
      </c>
      <c r="BP96" s="5">
        <v>2.0522529560944511E-5</v>
      </c>
      <c r="BQ96" s="5">
        <v>100</v>
      </c>
      <c r="BR96" s="5">
        <v>0.74</v>
      </c>
      <c r="BS96" s="5">
        <v>6900</v>
      </c>
      <c r="BT96" s="5">
        <v>0.626</v>
      </c>
      <c r="BU96" s="5">
        <v>9900</v>
      </c>
      <c r="BV96" s="5">
        <v>28</v>
      </c>
      <c r="BW96" s="5">
        <v>18</v>
      </c>
      <c r="BX96" s="2">
        <v>28</v>
      </c>
      <c r="BY96" s="2">
        <v>18</v>
      </c>
      <c r="BZ96" s="5">
        <v>67500</v>
      </c>
      <c r="CA96" s="5">
        <v>0.23</v>
      </c>
      <c r="CB96" s="5">
        <v>-0.4</v>
      </c>
      <c r="CC96" s="5">
        <v>1.2030000000000001</v>
      </c>
      <c r="CD96" s="5">
        <v>35</v>
      </c>
      <c r="FR96" s="5" t="str">
        <f t="shared" si="6"/>
        <v/>
      </c>
      <c r="GX96" s="5" t="str">
        <f t="shared" si="7"/>
        <v/>
      </c>
    </row>
    <row r="97" spans="1:207" s="5" customFormat="1" ht="11.95" customHeight="1" x14ac:dyDescent="0.3">
      <c r="A97" s="10" t="s">
        <v>291</v>
      </c>
      <c r="B97" s="10" t="s">
        <v>447</v>
      </c>
      <c r="C97" s="12">
        <v>9.4</v>
      </c>
      <c r="D97" s="13" t="s">
        <v>413</v>
      </c>
      <c r="E97" s="14" t="s">
        <v>467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15">
        <v>2.69</v>
      </c>
      <c r="R97" s="15">
        <v>1.89</v>
      </c>
      <c r="S97" s="15">
        <v>1.46</v>
      </c>
      <c r="T97" s="16">
        <v>45.6</v>
      </c>
      <c r="U97" s="15">
        <v>0.84</v>
      </c>
      <c r="V97" s="16">
        <v>29.1</v>
      </c>
      <c r="W97" s="15">
        <v>0.93</v>
      </c>
      <c r="X97" s="16">
        <v>36.4</v>
      </c>
      <c r="Y97" s="16">
        <v>23.1</v>
      </c>
      <c r="Z97" s="16">
        <v>13.3</v>
      </c>
      <c r="AA97" s="15">
        <v>0.45</v>
      </c>
      <c r="AB97" s="15"/>
      <c r="AC97" s="15"/>
      <c r="AD97" s="4"/>
      <c r="AE97" s="15"/>
      <c r="AF97" s="4"/>
      <c r="AG97" s="6"/>
      <c r="AH97" s="6"/>
      <c r="AI97" s="4"/>
      <c r="AJ97" s="4"/>
      <c r="AK97" s="4"/>
      <c r="AL97" s="4"/>
      <c r="FR97" s="5" t="str">
        <f t="shared" si="6"/>
        <v/>
      </c>
      <c r="GX97" s="5" t="str">
        <f t="shared" si="7"/>
        <v/>
      </c>
    </row>
    <row r="98" spans="1:207" s="5" customFormat="1" ht="11.95" customHeight="1" x14ac:dyDescent="0.3">
      <c r="A98" s="10" t="s">
        <v>45</v>
      </c>
      <c r="B98" s="11">
        <v>1</v>
      </c>
      <c r="C98" s="12">
        <v>1.4</v>
      </c>
      <c r="D98" s="13" t="s">
        <v>410</v>
      </c>
      <c r="E98" s="124" t="s">
        <v>457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15">
        <v>2.71</v>
      </c>
      <c r="R98" s="15">
        <v>1.88</v>
      </c>
      <c r="S98" s="15">
        <v>1.51</v>
      </c>
      <c r="T98" s="16">
        <v>44.4</v>
      </c>
      <c r="U98" s="15">
        <v>0.8</v>
      </c>
      <c r="V98" s="16">
        <v>24.7</v>
      </c>
      <c r="W98" s="15">
        <v>0.84</v>
      </c>
      <c r="X98" s="16">
        <v>49.6</v>
      </c>
      <c r="Y98" s="16">
        <v>26.1</v>
      </c>
      <c r="Z98" s="16">
        <v>23.5</v>
      </c>
      <c r="AA98" s="15">
        <v>-0.06</v>
      </c>
      <c r="AB98" s="15"/>
      <c r="AC98" s="15"/>
      <c r="AD98" s="4"/>
      <c r="AE98" s="15"/>
      <c r="AF98" s="4"/>
      <c r="AG98" s="6"/>
      <c r="AH98" s="6"/>
      <c r="AI98" s="2">
        <v>16.3</v>
      </c>
      <c r="AJ98" s="4">
        <v>17.600000000000001</v>
      </c>
      <c r="AK98" s="3">
        <v>0.28000000000000003</v>
      </c>
      <c r="AL98" s="2">
        <v>9.1999999999999998E-2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15">
        <v>2.71</v>
      </c>
      <c r="AY98" s="15">
        <v>1.93</v>
      </c>
      <c r="AZ98" s="15">
        <v>1.49</v>
      </c>
      <c r="BA98" s="16">
        <v>44.9</v>
      </c>
      <c r="BB98" s="15">
        <v>0.81</v>
      </c>
      <c r="BC98" s="16">
        <v>29.5</v>
      </c>
      <c r="BD98" s="15">
        <v>0.98</v>
      </c>
      <c r="BE98" s="16">
        <v>49.6</v>
      </c>
      <c r="BF98" s="16">
        <v>26.1</v>
      </c>
      <c r="BG98" s="16">
        <v>23.5</v>
      </c>
      <c r="BH98" s="15">
        <v>0.14000000000000001</v>
      </c>
      <c r="BI98" s="4"/>
      <c r="BJ98" s="4">
        <v>12.3</v>
      </c>
      <c r="BK98" s="2">
        <v>12.3</v>
      </c>
      <c r="BL98" s="3">
        <v>0.34</v>
      </c>
      <c r="BM98" s="2">
        <v>6.4000000000000001E-2</v>
      </c>
      <c r="BN98" s="17"/>
      <c r="BP98" s="17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>
        <v>2.71</v>
      </c>
      <c r="CX98" s="2">
        <v>1.9</v>
      </c>
      <c r="CY98" s="2">
        <v>1.43</v>
      </c>
      <c r="CZ98" s="2">
        <v>47.1</v>
      </c>
      <c r="DA98" s="2">
        <v>0.89</v>
      </c>
      <c r="DB98" s="2">
        <v>32.6</v>
      </c>
      <c r="DC98" s="2">
        <v>0.99</v>
      </c>
      <c r="DD98" s="2">
        <v>49.6</v>
      </c>
      <c r="DE98" s="2">
        <v>26.1</v>
      </c>
      <c r="DF98" s="2">
        <v>23.5</v>
      </c>
      <c r="DG98" s="2">
        <v>0.28000000000000003</v>
      </c>
      <c r="DH98" s="2"/>
      <c r="DI98" s="3">
        <v>12.7</v>
      </c>
      <c r="DJ98" s="2">
        <v>13.3</v>
      </c>
      <c r="DK98" s="3">
        <v>0.36</v>
      </c>
      <c r="DL98" s="2">
        <v>0.06</v>
      </c>
      <c r="DM98" s="2"/>
      <c r="DN98" s="2"/>
      <c r="DO98" s="2"/>
      <c r="DP98" s="19"/>
      <c r="DX98" s="5">
        <v>2.71</v>
      </c>
      <c r="DY98" s="5">
        <v>1.88</v>
      </c>
      <c r="DZ98" s="5">
        <v>1.42</v>
      </c>
      <c r="EA98" s="5">
        <v>47.6</v>
      </c>
      <c r="EB98" s="5">
        <v>0.91</v>
      </c>
      <c r="EC98" s="5">
        <v>32.5</v>
      </c>
      <c r="ED98" s="5">
        <v>0.97</v>
      </c>
      <c r="EE98" s="5">
        <v>49.6</v>
      </c>
      <c r="EF98" s="5">
        <v>26.1</v>
      </c>
      <c r="EG98" s="5">
        <v>23.5</v>
      </c>
      <c r="EH98" s="5">
        <v>0.27</v>
      </c>
      <c r="EJ98" s="22">
        <v>8.9</v>
      </c>
      <c r="EK98" s="22">
        <v>9.1999999999999993</v>
      </c>
      <c r="EL98" s="22">
        <v>0.39</v>
      </c>
      <c r="EM98" s="5">
        <v>0.03</v>
      </c>
      <c r="EO98" s="2"/>
      <c r="EP98" s="2"/>
      <c r="EQ98" s="19"/>
      <c r="EY98" s="2">
        <v>2.71</v>
      </c>
      <c r="EZ98" s="2">
        <v>1.88</v>
      </c>
      <c r="FA98" s="2">
        <v>1.4</v>
      </c>
      <c r="FB98" s="2">
        <v>48.2</v>
      </c>
      <c r="FC98" s="2">
        <v>0.93</v>
      </c>
      <c r="FD98" s="2">
        <v>34</v>
      </c>
      <c r="FE98" s="2">
        <v>0.99</v>
      </c>
      <c r="FF98" s="2">
        <v>49.6</v>
      </c>
      <c r="FG98" s="2">
        <v>26.1</v>
      </c>
      <c r="FH98" s="2">
        <v>23.5</v>
      </c>
      <c r="FI98" s="2">
        <v>0.34</v>
      </c>
      <c r="FK98" s="22">
        <v>8.8000000000000007</v>
      </c>
      <c r="FL98" s="22">
        <v>9.1</v>
      </c>
      <c r="FM98" s="22">
        <v>0.43</v>
      </c>
      <c r="FN98" s="5">
        <v>2.8000000000000001E-2</v>
      </c>
      <c r="FR98" s="5">
        <f>IF(FL98&gt;0,ROUND(FL98*0.86,1),"")</f>
        <v>7.8</v>
      </c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>
        <v>2.71</v>
      </c>
      <c r="GF98" s="2">
        <v>1.87</v>
      </c>
      <c r="GG98" s="2">
        <v>1.39</v>
      </c>
      <c r="GH98" s="2">
        <v>48.8</v>
      </c>
      <c r="GI98" s="2">
        <v>0.95</v>
      </c>
      <c r="GJ98" s="2">
        <v>34.799999999999997</v>
      </c>
      <c r="GK98" s="2">
        <v>0.99</v>
      </c>
      <c r="GL98" s="2">
        <v>49.6</v>
      </c>
      <c r="GM98" s="2">
        <v>26.1</v>
      </c>
      <c r="GN98" s="2">
        <v>23.5</v>
      </c>
      <c r="GO98" s="2">
        <v>0.37</v>
      </c>
      <c r="GP98" s="2"/>
      <c r="GQ98" s="2">
        <v>8.4</v>
      </c>
      <c r="GR98" s="2">
        <v>8.9</v>
      </c>
      <c r="GS98" s="3">
        <v>0.34</v>
      </c>
      <c r="GT98" s="2">
        <v>3.2000000000000001E-2</v>
      </c>
      <c r="GU98" s="4"/>
      <c r="GV98" s="4"/>
      <c r="GW98" s="9"/>
      <c r="GX98" s="5">
        <f>IF(GR98&gt;0,ROUND(GR98*0.83,1),"")</f>
        <v>7.4</v>
      </c>
    </row>
    <row r="99" spans="1:207" s="5" customFormat="1" ht="11.95" customHeight="1" x14ac:dyDescent="0.3">
      <c r="A99" s="10" t="s">
        <v>78</v>
      </c>
      <c r="B99" s="11">
        <v>2</v>
      </c>
      <c r="C99" s="12">
        <v>3.8</v>
      </c>
      <c r="D99" s="13" t="s">
        <v>411</v>
      </c>
      <c r="E99" s="124" t="s">
        <v>457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15">
        <v>2.71</v>
      </c>
      <c r="R99" s="15">
        <v>1.98</v>
      </c>
      <c r="S99" s="15">
        <v>1.56</v>
      </c>
      <c r="T99" s="16">
        <v>42.3</v>
      </c>
      <c r="U99" s="15">
        <v>0.73</v>
      </c>
      <c r="V99" s="16">
        <v>26.6</v>
      </c>
      <c r="W99" s="15">
        <v>0.98</v>
      </c>
      <c r="X99" s="16">
        <v>47.5</v>
      </c>
      <c r="Y99" s="16">
        <v>25.9</v>
      </c>
      <c r="Z99" s="16">
        <v>21.6</v>
      </c>
      <c r="AA99" s="15">
        <v>0.03</v>
      </c>
      <c r="AB99" s="15"/>
      <c r="AC99" s="15"/>
      <c r="AD99" s="4"/>
      <c r="AE99" s="15"/>
      <c r="AF99" s="4"/>
      <c r="AG99" s="6"/>
      <c r="AH99" s="6"/>
      <c r="AI99" s="4"/>
      <c r="AJ99" s="4"/>
      <c r="AK99" s="4"/>
      <c r="AL99" s="7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15">
        <v>2.71</v>
      </c>
      <c r="AY99" s="15">
        <v>1.98</v>
      </c>
      <c r="AZ99" s="15">
        <v>1.56</v>
      </c>
      <c r="BA99" s="16">
        <v>42.3</v>
      </c>
      <c r="BB99" s="15">
        <v>0.73</v>
      </c>
      <c r="BC99" s="16">
        <v>26.7</v>
      </c>
      <c r="BD99" s="15">
        <v>0.99</v>
      </c>
      <c r="BE99" s="16">
        <v>47.5</v>
      </c>
      <c r="BF99" s="16">
        <v>25.9</v>
      </c>
      <c r="BG99" s="16">
        <v>21.6</v>
      </c>
      <c r="BH99" s="15">
        <v>0.04</v>
      </c>
      <c r="BI99" s="4"/>
      <c r="BJ99" s="4"/>
      <c r="BK99" s="4"/>
      <c r="BL99" s="8"/>
      <c r="CE99" s="2">
        <v>18.100000000000001</v>
      </c>
      <c r="CF99" s="2">
        <v>15.1</v>
      </c>
      <c r="CG99" s="2">
        <v>0.83</v>
      </c>
      <c r="CH99" s="2">
        <v>5.8999999999999997E-2</v>
      </c>
      <c r="CI99" s="2">
        <v>19</v>
      </c>
      <c r="CJ99" s="2">
        <v>4.2000000000000003E-2</v>
      </c>
      <c r="CK99" s="2">
        <v>12</v>
      </c>
      <c r="EY99" s="5">
        <v>2.71</v>
      </c>
      <c r="EZ99" s="5">
        <v>1.89</v>
      </c>
      <c r="FA99" s="5">
        <v>1.42</v>
      </c>
      <c r="FB99" s="5">
        <v>47.7</v>
      </c>
      <c r="FC99" s="5">
        <v>0.91</v>
      </c>
      <c r="FD99" s="5">
        <v>33.299999999999997</v>
      </c>
      <c r="FE99" s="5">
        <v>0.99</v>
      </c>
      <c r="FF99" s="5">
        <v>47.5</v>
      </c>
      <c r="FG99" s="5">
        <v>25.9</v>
      </c>
      <c r="FH99" s="5">
        <v>21.6</v>
      </c>
      <c r="FI99" s="5">
        <v>0.34</v>
      </c>
      <c r="FO99" s="5">
        <v>10.3</v>
      </c>
      <c r="FP99" s="5">
        <v>9.1</v>
      </c>
      <c r="FQ99" s="5">
        <v>0.88</v>
      </c>
      <c r="FR99" s="5" t="str">
        <f t="shared" ref="FR99:FR152" si="8">IF(FL99&gt;0,ROUND(FL99*0.86,1),"")</f>
        <v/>
      </c>
      <c r="FS99" s="5">
        <v>3.4000000000000002E-2</v>
      </c>
      <c r="GE99" s="5">
        <v>2.71</v>
      </c>
      <c r="GF99" s="5">
        <v>1.88</v>
      </c>
      <c r="GG99" s="5">
        <v>1.41</v>
      </c>
      <c r="GH99" s="5">
        <v>48</v>
      </c>
      <c r="GI99" s="5">
        <v>0.92</v>
      </c>
      <c r="GJ99" s="5">
        <v>33.4</v>
      </c>
      <c r="GK99" s="5">
        <v>0.98</v>
      </c>
      <c r="GL99" s="5">
        <v>47.5</v>
      </c>
      <c r="GM99" s="5">
        <v>25.9</v>
      </c>
      <c r="GN99" s="5">
        <v>21.6</v>
      </c>
      <c r="GO99" s="5">
        <v>0.35</v>
      </c>
      <c r="GU99" s="2">
        <v>10.5</v>
      </c>
      <c r="GV99" s="2">
        <v>9.4</v>
      </c>
      <c r="GW99" s="2">
        <v>0.9</v>
      </c>
      <c r="GX99" s="5" t="str">
        <f t="shared" ref="GX99:GX152" si="9">IF(GR99&gt;0,ROUND(GR99*0.83,1),"")</f>
        <v/>
      </c>
      <c r="GY99" s="2">
        <v>0.03</v>
      </c>
    </row>
    <row r="100" spans="1:207" s="5" customFormat="1" ht="11.95" customHeight="1" x14ac:dyDescent="0.3">
      <c r="A100" s="10" t="s">
        <v>106</v>
      </c>
      <c r="B100" s="11">
        <v>3</v>
      </c>
      <c r="C100" s="12">
        <v>4.4000000000000004</v>
      </c>
      <c r="D100" s="13" t="s">
        <v>411</v>
      </c>
      <c r="E100" s="124" t="s">
        <v>457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5">
        <v>2.76</v>
      </c>
      <c r="R100" s="15">
        <v>1.92</v>
      </c>
      <c r="S100" s="15">
        <v>1.44</v>
      </c>
      <c r="T100" s="16">
        <v>47.7</v>
      </c>
      <c r="U100" s="15">
        <v>0.91</v>
      </c>
      <c r="V100" s="16">
        <v>33.1</v>
      </c>
      <c r="W100" s="15">
        <v>1</v>
      </c>
      <c r="X100" s="16">
        <v>56.5</v>
      </c>
      <c r="Y100" s="16">
        <v>30.8</v>
      </c>
      <c r="Z100" s="16">
        <v>25.7</v>
      </c>
      <c r="AA100" s="15">
        <v>0.09</v>
      </c>
      <c r="AB100" s="15"/>
      <c r="AC100" s="15"/>
      <c r="AD100" s="4"/>
      <c r="AE100" s="15"/>
      <c r="AF100" s="4"/>
      <c r="AG100" s="6"/>
      <c r="AH100" s="6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15">
        <v>2.76</v>
      </c>
      <c r="AY100" s="15">
        <v>1.91</v>
      </c>
      <c r="AZ100" s="15">
        <v>1.43</v>
      </c>
      <c r="BA100" s="16">
        <v>48.2</v>
      </c>
      <c r="BB100" s="15">
        <v>0.93</v>
      </c>
      <c r="BC100" s="16">
        <v>33.299999999999997</v>
      </c>
      <c r="BD100" s="15">
        <v>0.99</v>
      </c>
      <c r="BE100" s="16">
        <v>56.5</v>
      </c>
      <c r="BF100" s="16">
        <v>30.8</v>
      </c>
      <c r="BG100" s="16">
        <v>25.7</v>
      </c>
      <c r="BH100" s="15">
        <v>0.1</v>
      </c>
      <c r="BI100" s="4"/>
      <c r="BJ100" s="4"/>
      <c r="BK100" s="4"/>
      <c r="BL100" s="8"/>
      <c r="CE100" s="2">
        <v>19</v>
      </c>
      <c r="CF100" s="2">
        <v>14.6</v>
      </c>
      <c r="CG100" s="2">
        <v>0.77</v>
      </c>
      <c r="CH100" s="2">
        <v>4.2999999999999997E-2</v>
      </c>
      <c r="CI100" s="2">
        <v>14</v>
      </c>
      <c r="CJ100" s="2">
        <v>3.2000000000000001E-2</v>
      </c>
      <c r="CK100" s="2">
        <v>9</v>
      </c>
      <c r="EY100" s="5">
        <v>2.76</v>
      </c>
      <c r="EZ100" s="5">
        <v>1.8</v>
      </c>
      <c r="FA100" s="5">
        <v>1.27</v>
      </c>
      <c r="FB100" s="5">
        <v>53.9</v>
      </c>
      <c r="FC100" s="5">
        <v>1.17</v>
      </c>
      <c r="FD100" s="5">
        <v>41.4</v>
      </c>
      <c r="FE100" s="5">
        <v>0.98</v>
      </c>
      <c r="FF100" s="5">
        <v>56.5</v>
      </c>
      <c r="FG100" s="5">
        <v>30.8</v>
      </c>
      <c r="FH100" s="5">
        <v>25.7</v>
      </c>
      <c r="FI100" s="5">
        <v>0.41</v>
      </c>
      <c r="FO100" s="5">
        <v>7.5</v>
      </c>
      <c r="FP100" s="5">
        <v>6.1</v>
      </c>
      <c r="FQ100" s="5">
        <v>0.81</v>
      </c>
      <c r="FR100" s="5" t="str">
        <f t="shared" si="8"/>
        <v/>
      </c>
      <c r="FS100" s="5">
        <v>3.4000000000000002E-2</v>
      </c>
      <c r="GE100" s="5">
        <v>2.76</v>
      </c>
      <c r="GF100" s="5">
        <v>1.79</v>
      </c>
      <c r="GG100" s="5">
        <v>1.25</v>
      </c>
      <c r="GH100" s="5">
        <v>54.7</v>
      </c>
      <c r="GI100" s="5">
        <v>1.21</v>
      </c>
      <c r="GJ100" s="5">
        <v>43.1</v>
      </c>
      <c r="GK100" s="5">
        <v>0.99</v>
      </c>
      <c r="GL100" s="5">
        <v>56.5</v>
      </c>
      <c r="GM100" s="5">
        <v>30.8</v>
      </c>
      <c r="GN100" s="5">
        <v>25.7</v>
      </c>
      <c r="GO100" s="5">
        <v>0.48</v>
      </c>
      <c r="GU100" s="2">
        <v>8.1</v>
      </c>
      <c r="GV100" s="2">
        <v>6.4</v>
      </c>
      <c r="GW100" s="2">
        <v>0.79</v>
      </c>
      <c r="GX100" s="5" t="str">
        <f t="shared" si="9"/>
        <v/>
      </c>
      <c r="GY100" s="2">
        <v>2.5999999999999999E-2</v>
      </c>
    </row>
    <row r="101" spans="1:207" s="5" customFormat="1" ht="11.95" customHeight="1" x14ac:dyDescent="0.3">
      <c r="A101" s="10" t="s">
        <v>141</v>
      </c>
      <c r="B101" s="11">
        <v>5</v>
      </c>
      <c r="C101" s="12">
        <v>0.8</v>
      </c>
      <c r="D101" s="13" t="s">
        <v>410</v>
      </c>
      <c r="E101" s="124" t="s">
        <v>457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15">
        <v>2.72</v>
      </c>
      <c r="R101" s="15">
        <v>2.0299999999999998</v>
      </c>
      <c r="S101" s="15">
        <v>1.65</v>
      </c>
      <c r="T101" s="16">
        <v>39.4</v>
      </c>
      <c r="U101" s="15">
        <v>0.65</v>
      </c>
      <c r="V101" s="16">
        <v>23.2</v>
      </c>
      <c r="W101" s="15">
        <v>0.97</v>
      </c>
      <c r="X101" s="16">
        <v>42.9</v>
      </c>
      <c r="Y101" s="16">
        <v>24.3</v>
      </c>
      <c r="Z101" s="16">
        <v>18.600000000000001</v>
      </c>
      <c r="AA101" s="15">
        <v>-0.06</v>
      </c>
      <c r="AB101" s="15"/>
      <c r="AC101" s="15"/>
      <c r="AD101" s="4"/>
      <c r="AE101" s="15"/>
      <c r="AF101" s="4"/>
      <c r="AG101" s="6"/>
      <c r="AH101" s="6"/>
      <c r="AI101" s="2">
        <v>16.600000000000001</v>
      </c>
      <c r="AJ101" s="4">
        <v>18.3</v>
      </c>
      <c r="AK101" s="3">
        <v>0.24</v>
      </c>
      <c r="AL101" s="2">
        <v>9.4E-2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15">
        <v>2.72</v>
      </c>
      <c r="AY101" s="15">
        <v>2.02</v>
      </c>
      <c r="AZ101" s="15">
        <v>1.63</v>
      </c>
      <c r="BA101" s="16">
        <v>40.200000000000003</v>
      </c>
      <c r="BB101" s="15">
        <v>0.67</v>
      </c>
      <c r="BC101" s="16">
        <v>23.9</v>
      </c>
      <c r="BD101" s="15">
        <v>0.97</v>
      </c>
      <c r="BE101" s="16">
        <v>42.9</v>
      </c>
      <c r="BF101" s="16">
        <v>24.3</v>
      </c>
      <c r="BG101" s="16">
        <v>18.600000000000001</v>
      </c>
      <c r="BH101" s="15">
        <v>-0.02</v>
      </c>
      <c r="BI101" s="4"/>
      <c r="BJ101" s="4">
        <v>15.9</v>
      </c>
      <c r="BK101" s="2">
        <v>15.9</v>
      </c>
      <c r="BL101" s="3">
        <v>0.22</v>
      </c>
      <c r="BM101" s="2">
        <v>0.09</v>
      </c>
      <c r="BN101" s="17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>
        <v>2.72</v>
      </c>
      <c r="CX101" s="2">
        <v>1.96</v>
      </c>
      <c r="CY101" s="2">
        <v>1.52</v>
      </c>
      <c r="CZ101" s="2">
        <v>44.1</v>
      </c>
      <c r="DA101" s="2">
        <v>0.79</v>
      </c>
      <c r="DB101" s="2">
        <v>28.8</v>
      </c>
      <c r="DC101" s="2">
        <v>0.99</v>
      </c>
      <c r="DD101" s="2">
        <v>42.9</v>
      </c>
      <c r="DE101" s="2">
        <v>24.3</v>
      </c>
      <c r="DF101" s="2">
        <v>18.600000000000001</v>
      </c>
      <c r="DG101" s="2">
        <v>0.24</v>
      </c>
      <c r="DH101" s="2"/>
      <c r="DI101" s="3">
        <v>13.2</v>
      </c>
      <c r="DJ101" s="2">
        <v>15.2</v>
      </c>
      <c r="DK101" s="3">
        <v>0.33</v>
      </c>
      <c r="DL101" s="2">
        <v>6.8000000000000005E-2</v>
      </c>
      <c r="DM101" s="2"/>
      <c r="DN101" s="2"/>
      <c r="DO101" s="2"/>
      <c r="DP101" s="19"/>
      <c r="DX101" s="5">
        <v>2.72</v>
      </c>
      <c r="DY101" s="5">
        <v>1.93</v>
      </c>
      <c r="DZ101" s="5">
        <v>1.47</v>
      </c>
      <c r="EA101" s="5">
        <v>45.9</v>
      </c>
      <c r="EB101" s="5">
        <v>0.85</v>
      </c>
      <c r="EC101" s="5">
        <v>31.1</v>
      </c>
      <c r="ED101" s="5">
        <v>1</v>
      </c>
      <c r="EE101" s="5">
        <v>42.9</v>
      </c>
      <c r="EF101" s="5">
        <v>24.3</v>
      </c>
      <c r="EG101" s="5">
        <v>18.600000000000001</v>
      </c>
      <c r="EH101" s="5">
        <v>0.37</v>
      </c>
      <c r="EJ101" s="22">
        <v>8.8000000000000007</v>
      </c>
      <c r="EK101" s="22">
        <v>10.3</v>
      </c>
      <c r="EL101" s="22">
        <v>0.38</v>
      </c>
      <c r="EM101" s="5">
        <v>4.2999999999999997E-2</v>
      </c>
      <c r="EO101" s="2"/>
      <c r="EP101" s="2"/>
      <c r="EQ101" s="19"/>
      <c r="EY101" s="2">
        <v>2.72</v>
      </c>
      <c r="EZ101" s="2">
        <v>1.92</v>
      </c>
      <c r="FA101" s="2">
        <v>1.47</v>
      </c>
      <c r="FB101" s="2">
        <v>46</v>
      </c>
      <c r="FC101" s="2">
        <v>0.85</v>
      </c>
      <c r="FD101" s="2">
        <v>30.8</v>
      </c>
      <c r="FE101" s="2">
        <v>0.98</v>
      </c>
      <c r="FF101" s="2">
        <v>42.9</v>
      </c>
      <c r="FG101" s="2">
        <v>24.3</v>
      </c>
      <c r="FH101" s="2">
        <v>18.600000000000001</v>
      </c>
      <c r="FI101" s="2">
        <v>0.35</v>
      </c>
      <c r="FK101" s="22">
        <v>8.6999999999999993</v>
      </c>
      <c r="FL101" s="22">
        <v>9.9</v>
      </c>
      <c r="FM101" s="22">
        <v>0.37</v>
      </c>
      <c r="FN101" s="5">
        <v>4.3999999999999997E-2</v>
      </c>
      <c r="FR101" s="5">
        <f t="shared" si="8"/>
        <v>8.5</v>
      </c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>
        <v>2.72</v>
      </c>
      <c r="GF101" s="2">
        <v>1.9</v>
      </c>
      <c r="GG101" s="2">
        <v>1.44</v>
      </c>
      <c r="GH101" s="2">
        <v>47</v>
      </c>
      <c r="GI101" s="2">
        <v>0.89</v>
      </c>
      <c r="GJ101" s="2">
        <v>32</v>
      </c>
      <c r="GK101" s="2">
        <v>0.98</v>
      </c>
      <c r="GL101" s="2">
        <v>42.9</v>
      </c>
      <c r="GM101" s="2">
        <v>24.3</v>
      </c>
      <c r="GN101" s="2">
        <v>18.600000000000001</v>
      </c>
      <c r="GO101" s="2">
        <v>0.41</v>
      </c>
      <c r="GP101" s="2"/>
      <c r="GQ101" s="2">
        <v>8.1999999999999993</v>
      </c>
      <c r="GR101" s="2">
        <v>8.8000000000000007</v>
      </c>
      <c r="GS101" s="3">
        <v>0.36</v>
      </c>
      <c r="GT101" s="2">
        <v>3.1E-2</v>
      </c>
      <c r="GU101" s="4"/>
      <c r="GV101" s="4"/>
      <c r="GW101" s="9"/>
      <c r="GX101" s="5">
        <f t="shared" si="9"/>
        <v>7.3</v>
      </c>
    </row>
    <row r="102" spans="1:207" s="5" customFormat="1" ht="11.95" customHeight="1" x14ac:dyDescent="0.3">
      <c r="A102" s="10" t="s">
        <v>155</v>
      </c>
      <c r="B102" s="11">
        <v>6</v>
      </c>
      <c r="C102" s="12">
        <v>1.4</v>
      </c>
      <c r="D102" s="13" t="s">
        <v>411</v>
      </c>
      <c r="E102" s="124" t="s">
        <v>457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15">
        <v>2.73</v>
      </c>
      <c r="R102" s="15">
        <v>1.89</v>
      </c>
      <c r="S102" s="15">
        <v>1.44</v>
      </c>
      <c r="T102" s="16">
        <v>47.4</v>
      </c>
      <c r="U102" s="15">
        <v>0.9</v>
      </c>
      <c r="V102" s="16">
        <v>31.7</v>
      </c>
      <c r="W102" s="15">
        <v>0.96</v>
      </c>
      <c r="X102" s="16">
        <v>51.5</v>
      </c>
      <c r="Y102" s="16">
        <v>26.4</v>
      </c>
      <c r="Z102" s="16">
        <v>25.1</v>
      </c>
      <c r="AA102" s="15">
        <v>0.21</v>
      </c>
      <c r="AB102" s="15"/>
      <c r="AC102" s="15"/>
      <c r="AD102" s="4"/>
      <c r="AE102" s="15"/>
      <c r="AF102" s="4"/>
      <c r="AG102" s="6"/>
      <c r="AH102" s="6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15">
        <v>2.73</v>
      </c>
      <c r="AY102" s="15">
        <v>1.9</v>
      </c>
      <c r="AZ102" s="15">
        <v>1.44</v>
      </c>
      <c r="BA102" s="16">
        <v>47.4</v>
      </c>
      <c r="BB102" s="15">
        <v>0.9</v>
      </c>
      <c r="BC102" s="16">
        <v>32.299999999999997</v>
      </c>
      <c r="BD102" s="15">
        <v>0.98</v>
      </c>
      <c r="BE102" s="16">
        <v>51.5</v>
      </c>
      <c r="BF102" s="16">
        <v>26.4</v>
      </c>
      <c r="BG102" s="16">
        <v>25.1</v>
      </c>
      <c r="BH102" s="15">
        <v>0.24</v>
      </c>
      <c r="BI102" s="4"/>
      <c r="BJ102" s="4"/>
      <c r="BK102" s="4"/>
      <c r="BL102" s="8"/>
      <c r="CE102" s="2">
        <v>14.9</v>
      </c>
      <c r="CF102" s="2">
        <v>11.5</v>
      </c>
      <c r="CG102" s="2">
        <v>0.77</v>
      </c>
      <c r="CH102" s="2">
        <v>0.03</v>
      </c>
      <c r="CI102" s="2">
        <v>13</v>
      </c>
      <c r="CJ102" s="2">
        <v>2.1999999999999999E-2</v>
      </c>
      <c r="CK102" s="2">
        <v>8</v>
      </c>
      <c r="EY102" s="5">
        <v>2.73</v>
      </c>
      <c r="EZ102" s="5">
        <v>1.83</v>
      </c>
      <c r="FA102" s="5">
        <v>1.33</v>
      </c>
      <c r="FB102" s="5">
        <v>51.2</v>
      </c>
      <c r="FC102" s="5">
        <v>1.05</v>
      </c>
      <c r="FD102" s="5">
        <v>37.4</v>
      </c>
      <c r="FE102" s="5">
        <v>0.97</v>
      </c>
      <c r="FF102" s="5">
        <v>51.5</v>
      </c>
      <c r="FG102" s="5">
        <v>26.4</v>
      </c>
      <c r="FH102" s="5">
        <v>25.1</v>
      </c>
      <c r="FI102" s="5">
        <v>0.44</v>
      </c>
      <c r="FO102" s="5">
        <v>7.9</v>
      </c>
      <c r="FP102" s="5">
        <v>6.5</v>
      </c>
      <c r="FQ102" s="5">
        <v>0.82</v>
      </c>
      <c r="FR102" s="5" t="str">
        <f t="shared" si="8"/>
        <v/>
      </c>
      <c r="FS102" s="5">
        <v>3.2000000000000001E-2</v>
      </c>
      <c r="GE102" s="5">
        <v>2.73</v>
      </c>
      <c r="GF102" s="5">
        <v>1.83</v>
      </c>
      <c r="GG102" s="5">
        <v>1.33</v>
      </c>
      <c r="GH102" s="5">
        <v>51.3</v>
      </c>
      <c r="GI102" s="5">
        <v>1.05</v>
      </c>
      <c r="GJ102" s="5">
        <v>37.9</v>
      </c>
      <c r="GK102" s="5">
        <v>0.98</v>
      </c>
      <c r="GL102" s="5">
        <v>51.5</v>
      </c>
      <c r="GM102" s="5">
        <v>26.4</v>
      </c>
      <c r="GN102" s="5">
        <v>25.1</v>
      </c>
      <c r="GO102" s="5">
        <v>0.46</v>
      </c>
      <c r="GU102" s="2">
        <v>7.8</v>
      </c>
      <c r="GV102" s="2">
        <v>6.8</v>
      </c>
      <c r="GW102" s="2">
        <v>0.86</v>
      </c>
      <c r="GX102" s="5" t="str">
        <f t="shared" si="9"/>
        <v/>
      </c>
      <c r="GY102" s="2">
        <v>2.5999999999999999E-2</v>
      </c>
    </row>
    <row r="103" spans="1:207" s="5" customFormat="1" ht="11.95" customHeight="1" x14ac:dyDescent="0.3">
      <c r="A103" s="10" t="s">
        <v>191</v>
      </c>
      <c r="B103" s="11">
        <v>9</v>
      </c>
      <c r="C103" s="12">
        <v>0.4</v>
      </c>
      <c r="D103" s="13" t="s">
        <v>411</v>
      </c>
      <c r="E103" s="124" t="s">
        <v>457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15">
        <v>2.73</v>
      </c>
      <c r="R103" s="15">
        <v>1.95</v>
      </c>
      <c r="S103" s="15">
        <v>1.53</v>
      </c>
      <c r="T103" s="16">
        <v>43.9</v>
      </c>
      <c r="U103" s="15">
        <v>0.78</v>
      </c>
      <c r="V103" s="16">
        <v>27.3</v>
      </c>
      <c r="W103" s="15">
        <v>0.95</v>
      </c>
      <c r="X103" s="16">
        <v>49.2</v>
      </c>
      <c r="Y103" s="16">
        <v>25.4</v>
      </c>
      <c r="Z103" s="16">
        <v>23.8</v>
      </c>
      <c r="AA103" s="15">
        <v>0.08</v>
      </c>
      <c r="AB103" s="15"/>
      <c r="AC103" s="15"/>
      <c r="AD103" s="4"/>
      <c r="AE103" s="15"/>
      <c r="AF103" s="4"/>
      <c r="AG103" s="6"/>
      <c r="AH103" s="6"/>
      <c r="AI103" s="2">
        <v>14.3</v>
      </c>
      <c r="AJ103" s="4">
        <v>16.2</v>
      </c>
      <c r="AK103" s="3">
        <v>0.34</v>
      </c>
      <c r="AL103" s="2">
        <v>8.4000000000000005E-2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15">
        <v>2.73</v>
      </c>
      <c r="AY103" s="15">
        <v>1.96</v>
      </c>
      <c r="AZ103" s="15">
        <v>1.53</v>
      </c>
      <c r="BA103" s="16">
        <v>43.9</v>
      </c>
      <c r="BB103" s="15">
        <v>0.78</v>
      </c>
      <c r="BC103" s="16">
        <v>27.8</v>
      </c>
      <c r="BD103" s="15">
        <v>0.97</v>
      </c>
      <c r="BE103" s="16">
        <v>49.2</v>
      </c>
      <c r="BF103" s="16">
        <v>25.4</v>
      </c>
      <c r="BG103" s="16">
        <v>23.8</v>
      </c>
      <c r="BH103" s="15">
        <v>0.1</v>
      </c>
      <c r="BI103" s="4"/>
      <c r="BJ103" s="4">
        <v>14.7</v>
      </c>
      <c r="BK103" s="2">
        <v>14.7</v>
      </c>
      <c r="BL103" s="3">
        <v>0.31</v>
      </c>
      <c r="BM103" s="2">
        <v>6.8000000000000005E-2</v>
      </c>
      <c r="BN103" s="17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>
        <v>2.73</v>
      </c>
      <c r="CX103" s="2">
        <v>1.92</v>
      </c>
      <c r="CY103" s="2">
        <v>1.46</v>
      </c>
      <c r="CZ103" s="2">
        <v>46.5</v>
      </c>
      <c r="DA103" s="2">
        <v>0.87</v>
      </c>
      <c r="DB103" s="2">
        <v>31.4</v>
      </c>
      <c r="DC103" s="2">
        <v>0.99</v>
      </c>
      <c r="DD103" s="2">
        <v>49.2</v>
      </c>
      <c r="DE103" s="2">
        <v>25.4</v>
      </c>
      <c r="DF103" s="2">
        <v>23.8</v>
      </c>
      <c r="DG103" s="2">
        <v>0.25</v>
      </c>
      <c r="DH103" s="2"/>
      <c r="DI103" s="3">
        <v>12.9</v>
      </c>
      <c r="DJ103" s="2">
        <v>13.7</v>
      </c>
      <c r="DK103" s="3">
        <v>0.31</v>
      </c>
      <c r="DL103" s="2">
        <v>5.6000000000000001E-2</v>
      </c>
      <c r="DM103" s="2"/>
      <c r="DN103" s="2"/>
      <c r="DO103" s="2"/>
      <c r="DP103" s="19"/>
      <c r="DX103" s="5">
        <v>2.73</v>
      </c>
      <c r="DY103" s="5">
        <v>1.88</v>
      </c>
      <c r="DZ103" s="5">
        <v>1.4</v>
      </c>
      <c r="EA103" s="5">
        <v>48.7</v>
      </c>
      <c r="EB103" s="5">
        <v>0.95</v>
      </c>
      <c r="EC103" s="5">
        <v>34.200000000000003</v>
      </c>
      <c r="ED103" s="5">
        <v>0.98</v>
      </c>
      <c r="EE103" s="5">
        <v>49.2</v>
      </c>
      <c r="EF103" s="5">
        <v>25.4</v>
      </c>
      <c r="EG103" s="5">
        <v>23.8</v>
      </c>
      <c r="EH103" s="5">
        <v>0.37</v>
      </c>
      <c r="EJ103" s="22">
        <v>8.3000000000000007</v>
      </c>
      <c r="EK103" s="22">
        <v>9.4</v>
      </c>
      <c r="EL103" s="22">
        <v>0.41</v>
      </c>
      <c r="EM103" s="5">
        <v>3.5000000000000003E-2</v>
      </c>
      <c r="EO103" s="2"/>
      <c r="EP103" s="2"/>
      <c r="EQ103" s="19"/>
      <c r="EY103" s="2">
        <v>2.73</v>
      </c>
      <c r="EZ103" s="2">
        <v>1.86</v>
      </c>
      <c r="FA103" s="2">
        <v>1.38</v>
      </c>
      <c r="FB103" s="2">
        <v>49.5</v>
      </c>
      <c r="FC103" s="2">
        <v>0.98</v>
      </c>
      <c r="FD103" s="2">
        <v>35</v>
      </c>
      <c r="FE103" s="2">
        <v>0.97</v>
      </c>
      <c r="FF103" s="2">
        <v>49.2</v>
      </c>
      <c r="FG103" s="2">
        <v>25.4</v>
      </c>
      <c r="FH103" s="2">
        <v>23.8</v>
      </c>
      <c r="FI103" s="2">
        <v>0.4</v>
      </c>
      <c r="FK103" s="22">
        <v>8.4</v>
      </c>
      <c r="FL103" s="22">
        <v>9</v>
      </c>
      <c r="FM103" s="22">
        <v>0.37</v>
      </c>
      <c r="FN103" s="5">
        <v>3.5999999999999997E-2</v>
      </c>
      <c r="FR103" s="5">
        <f t="shared" si="8"/>
        <v>7.7</v>
      </c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>
        <v>2.73</v>
      </c>
      <c r="GF103" s="2">
        <v>1.87</v>
      </c>
      <c r="GG103" s="2">
        <v>1.38</v>
      </c>
      <c r="GH103" s="2">
        <v>49.6</v>
      </c>
      <c r="GI103" s="2">
        <v>0.98</v>
      </c>
      <c r="GJ103" s="2">
        <v>35.799999999999997</v>
      </c>
      <c r="GK103" s="2">
        <v>0.99</v>
      </c>
      <c r="GL103" s="2">
        <v>49.2</v>
      </c>
      <c r="GM103" s="2">
        <v>25.4</v>
      </c>
      <c r="GN103" s="2">
        <v>23.8</v>
      </c>
      <c r="GO103" s="2">
        <v>0.44</v>
      </c>
      <c r="GP103" s="2"/>
      <c r="GQ103" s="2">
        <v>7.5</v>
      </c>
      <c r="GR103" s="2">
        <v>7.8</v>
      </c>
      <c r="GS103" s="3">
        <v>0.41</v>
      </c>
      <c r="GT103" s="2">
        <v>0.03</v>
      </c>
      <c r="GU103" s="4"/>
      <c r="GV103" s="4"/>
      <c r="GW103" s="9"/>
      <c r="GX103" s="5">
        <f t="shared" si="9"/>
        <v>6.5</v>
      </c>
    </row>
    <row r="104" spans="1:207" s="5" customFormat="1" ht="11.95" customHeight="1" x14ac:dyDescent="0.3">
      <c r="A104" s="10" t="s">
        <v>192</v>
      </c>
      <c r="B104" s="11">
        <v>9</v>
      </c>
      <c r="C104" s="12">
        <v>0.8</v>
      </c>
      <c r="D104" s="13" t="s">
        <v>410</v>
      </c>
      <c r="E104" s="124" t="s">
        <v>457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5">
        <v>2.73</v>
      </c>
      <c r="R104" s="15">
        <v>1.96</v>
      </c>
      <c r="S104" s="15">
        <v>1.53</v>
      </c>
      <c r="T104" s="16">
        <v>44</v>
      </c>
      <c r="U104" s="15">
        <v>0.79</v>
      </c>
      <c r="V104" s="16">
        <v>28.2</v>
      </c>
      <c r="W104" s="15">
        <v>0.98</v>
      </c>
      <c r="X104" s="16">
        <v>56.3</v>
      </c>
      <c r="Y104" s="16">
        <v>31.2</v>
      </c>
      <c r="Z104" s="16">
        <v>25.1</v>
      </c>
      <c r="AA104" s="15">
        <v>-0.12</v>
      </c>
      <c r="AB104" s="15"/>
      <c r="AC104" s="15"/>
      <c r="AD104" s="4"/>
      <c r="AE104" s="15"/>
      <c r="AF104" s="4"/>
      <c r="AG104" s="6"/>
      <c r="AH104" s="6"/>
      <c r="AI104" s="2">
        <v>18.2</v>
      </c>
      <c r="AJ104" s="4">
        <v>20.100000000000001</v>
      </c>
      <c r="AK104" s="3">
        <v>0.28999999999999998</v>
      </c>
      <c r="AL104" s="2">
        <v>0.09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15">
        <v>2.73</v>
      </c>
      <c r="AY104" s="15">
        <v>1.96</v>
      </c>
      <c r="AZ104" s="15">
        <v>1.52</v>
      </c>
      <c r="BA104" s="16">
        <v>44.5</v>
      </c>
      <c r="BB104" s="15">
        <v>0.8</v>
      </c>
      <c r="BC104" s="16">
        <v>29</v>
      </c>
      <c r="BD104" s="15">
        <v>0.99</v>
      </c>
      <c r="BE104" s="16">
        <v>56.3</v>
      </c>
      <c r="BF104" s="16">
        <v>31.2</v>
      </c>
      <c r="BG104" s="16">
        <v>25.1</v>
      </c>
      <c r="BH104" s="15">
        <v>-0.09</v>
      </c>
      <c r="BI104" s="4"/>
      <c r="BJ104" s="4">
        <v>17.600000000000001</v>
      </c>
      <c r="BK104" s="2">
        <v>17.600000000000001</v>
      </c>
      <c r="BL104" s="3">
        <v>0.24</v>
      </c>
      <c r="BM104" s="2">
        <v>8.2000000000000003E-2</v>
      </c>
      <c r="BN104" s="17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>
        <v>2.73</v>
      </c>
      <c r="CX104" s="2">
        <v>1.89</v>
      </c>
      <c r="CY104" s="2">
        <v>1.41</v>
      </c>
      <c r="CZ104" s="2">
        <v>48.2</v>
      </c>
      <c r="DA104" s="2">
        <v>0.93</v>
      </c>
      <c r="DB104" s="2">
        <v>33.700000000000003</v>
      </c>
      <c r="DC104" s="2">
        <v>0.99</v>
      </c>
      <c r="DD104" s="2">
        <v>56.3</v>
      </c>
      <c r="DE104" s="2">
        <v>31.2</v>
      </c>
      <c r="DF104" s="2">
        <v>25.1</v>
      </c>
      <c r="DG104" s="2">
        <v>0.1</v>
      </c>
      <c r="DH104" s="2"/>
      <c r="DI104" s="3">
        <v>15.8</v>
      </c>
      <c r="DJ104" s="2">
        <v>17.600000000000001</v>
      </c>
      <c r="DK104" s="3">
        <v>0.34</v>
      </c>
      <c r="DL104" s="2">
        <v>6.6000000000000003E-2</v>
      </c>
      <c r="DM104" s="2"/>
      <c r="DN104" s="2"/>
      <c r="DO104" s="2"/>
      <c r="DP104" s="19"/>
      <c r="DX104" s="5">
        <v>2.73</v>
      </c>
      <c r="DY104" s="5">
        <v>1.83</v>
      </c>
      <c r="DZ104" s="5">
        <v>1.33</v>
      </c>
      <c r="EA104" s="5">
        <v>51.2</v>
      </c>
      <c r="EB104" s="5">
        <v>1.05</v>
      </c>
      <c r="EC104" s="5">
        <v>37.299999999999997</v>
      </c>
      <c r="ED104" s="5">
        <v>0.97</v>
      </c>
      <c r="EE104" s="5">
        <v>56.3</v>
      </c>
      <c r="EF104" s="5">
        <v>31.2</v>
      </c>
      <c r="EG104" s="5">
        <v>25.1</v>
      </c>
      <c r="EH104" s="5">
        <v>0.24</v>
      </c>
      <c r="EJ104" s="22">
        <v>9.1</v>
      </c>
      <c r="EK104" s="22">
        <v>9.6999999999999993</v>
      </c>
      <c r="EL104" s="22">
        <v>0.36</v>
      </c>
      <c r="EM104" s="5">
        <v>4.2000000000000003E-2</v>
      </c>
      <c r="EO104" s="2"/>
      <c r="EP104" s="2"/>
      <c r="EQ104" s="19"/>
      <c r="EY104" s="2">
        <v>2.73</v>
      </c>
      <c r="EZ104" s="2">
        <v>1.82</v>
      </c>
      <c r="FA104" s="2">
        <v>1.3</v>
      </c>
      <c r="FB104" s="2">
        <v>52.4</v>
      </c>
      <c r="FC104" s="2">
        <v>1.1000000000000001</v>
      </c>
      <c r="FD104" s="2">
        <v>40.1</v>
      </c>
      <c r="FE104" s="2">
        <v>0.99</v>
      </c>
      <c r="FF104" s="2">
        <v>56.3</v>
      </c>
      <c r="FG104" s="2">
        <v>31.2</v>
      </c>
      <c r="FH104" s="2">
        <v>25.1</v>
      </c>
      <c r="FI104" s="2">
        <v>0.35</v>
      </c>
      <c r="FK104" s="22">
        <v>9.1999999999999993</v>
      </c>
      <c r="FL104" s="22">
        <v>10.8</v>
      </c>
      <c r="FM104" s="22">
        <v>0.37</v>
      </c>
      <c r="FN104" s="5">
        <v>3.7999999999999999E-2</v>
      </c>
      <c r="FR104" s="5">
        <f t="shared" si="8"/>
        <v>9.3000000000000007</v>
      </c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>
        <v>2.73</v>
      </c>
      <c r="GF104" s="2">
        <v>1.83</v>
      </c>
      <c r="GG104" s="2">
        <v>1.31</v>
      </c>
      <c r="GH104" s="2">
        <v>52.1</v>
      </c>
      <c r="GI104" s="2">
        <v>1.0900000000000001</v>
      </c>
      <c r="GJ104" s="2">
        <v>39.4</v>
      </c>
      <c r="GK104" s="2">
        <v>0.99</v>
      </c>
      <c r="GL104" s="2">
        <v>56.3</v>
      </c>
      <c r="GM104" s="2">
        <v>31.2</v>
      </c>
      <c r="GN104" s="2">
        <v>25.1</v>
      </c>
      <c r="GO104" s="2">
        <v>0.33</v>
      </c>
      <c r="GP104" s="2"/>
      <c r="GQ104" s="2">
        <v>9.5</v>
      </c>
      <c r="GR104" s="2">
        <v>11.1</v>
      </c>
      <c r="GS104" s="3">
        <v>0.39</v>
      </c>
      <c r="GT104" s="2">
        <v>3.2000000000000001E-2</v>
      </c>
      <c r="GU104" s="4"/>
      <c r="GV104" s="4"/>
      <c r="GW104" s="9"/>
      <c r="GX104" s="5">
        <f t="shared" si="9"/>
        <v>9.1999999999999993</v>
      </c>
    </row>
    <row r="105" spans="1:207" s="5" customFormat="1" ht="11.95" customHeight="1" x14ac:dyDescent="0.3">
      <c r="A105" s="10" t="s">
        <v>193</v>
      </c>
      <c r="B105" s="11">
        <v>9</v>
      </c>
      <c r="C105" s="12">
        <v>5.4</v>
      </c>
      <c r="D105" s="13" t="s">
        <v>411</v>
      </c>
      <c r="E105" s="124" t="s">
        <v>457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5">
        <v>2.69</v>
      </c>
      <c r="R105" s="15">
        <v>1.91</v>
      </c>
      <c r="S105" s="15">
        <v>1.45</v>
      </c>
      <c r="T105" s="16">
        <v>46</v>
      </c>
      <c r="U105" s="15">
        <v>0.85</v>
      </c>
      <c r="V105" s="16">
        <v>31.4</v>
      </c>
      <c r="W105" s="15">
        <v>0.99</v>
      </c>
      <c r="X105" s="16">
        <v>55.2</v>
      </c>
      <c r="Y105" s="16">
        <v>29.5</v>
      </c>
      <c r="Z105" s="16">
        <v>25.7</v>
      </c>
      <c r="AA105" s="15">
        <v>7.0000000000000007E-2</v>
      </c>
      <c r="AB105" s="15"/>
      <c r="AC105" s="15"/>
      <c r="AD105" s="4"/>
      <c r="AE105" s="15"/>
      <c r="AF105" s="4"/>
      <c r="AG105" s="6"/>
      <c r="AH105" s="6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15">
        <v>2.69</v>
      </c>
      <c r="AY105" s="15">
        <v>1.9</v>
      </c>
      <c r="AZ105" s="15">
        <v>1.45</v>
      </c>
      <c r="BA105" s="16">
        <v>46.2</v>
      </c>
      <c r="BB105" s="15">
        <v>0.86</v>
      </c>
      <c r="BC105" s="16">
        <v>31.6</v>
      </c>
      <c r="BD105" s="15">
        <v>0.99</v>
      </c>
      <c r="BE105" s="16">
        <v>55.2</v>
      </c>
      <c r="BF105" s="16">
        <v>29.5</v>
      </c>
      <c r="BG105" s="16">
        <v>25.7</v>
      </c>
      <c r="BH105" s="15">
        <v>0.08</v>
      </c>
      <c r="BI105" s="4"/>
      <c r="BJ105" s="4"/>
      <c r="BK105" s="4"/>
      <c r="BL105" s="8"/>
      <c r="CE105" s="2">
        <v>22.1</v>
      </c>
      <c r="CF105" s="2">
        <v>16.7</v>
      </c>
      <c r="CG105" s="2">
        <v>0.76</v>
      </c>
      <c r="CH105" s="2">
        <v>5.2999999999999999E-2</v>
      </c>
      <c r="CI105" s="2">
        <v>16</v>
      </c>
      <c r="CJ105" s="2">
        <v>3.5999999999999997E-2</v>
      </c>
      <c r="CK105" s="2">
        <v>10</v>
      </c>
      <c r="EY105" s="5">
        <v>2.69</v>
      </c>
      <c r="EZ105" s="5">
        <v>1.79</v>
      </c>
      <c r="FA105" s="5">
        <v>1.27</v>
      </c>
      <c r="FB105" s="5">
        <v>52.7</v>
      </c>
      <c r="FC105" s="5">
        <v>1.1100000000000001</v>
      </c>
      <c r="FD105" s="5">
        <v>40.6</v>
      </c>
      <c r="FE105" s="5">
        <v>0.98</v>
      </c>
      <c r="FF105" s="5">
        <v>55.2</v>
      </c>
      <c r="FG105" s="5">
        <v>29.5</v>
      </c>
      <c r="FH105" s="5">
        <v>25.7</v>
      </c>
      <c r="FI105" s="5">
        <v>0.43</v>
      </c>
      <c r="FO105" s="5">
        <v>7.8</v>
      </c>
      <c r="FP105" s="5">
        <v>7.1</v>
      </c>
      <c r="FQ105" s="5">
        <v>0.91</v>
      </c>
      <c r="FR105" s="5" t="str">
        <f t="shared" si="8"/>
        <v/>
      </c>
      <c r="FS105" s="5">
        <v>3.2000000000000001E-2</v>
      </c>
      <c r="GE105" s="5">
        <v>2.69</v>
      </c>
      <c r="GF105" s="5">
        <v>1.78</v>
      </c>
      <c r="GG105" s="5">
        <v>1.26</v>
      </c>
      <c r="GH105" s="5">
        <v>53.2</v>
      </c>
      <c r="GI105" s="5">
        <v>1.1399999999999999</v>
      </c>
      <c r="GJ105" s="5">
        <v>41.8</v>
      </c>
      <c r="GK105" s="5">
        <v>0.99</v>
      </c>
      <c r="GL105" s="5">
        <v>55.2</v>
      </c>
      <c r="GM105" s="5">
        <v>29.5</v>
      </c>
      <c r="GN105" s="5">
        <v>25.7</v>
      </c>
      <c r="GO105" s="5">
        <v>0.48</v>
      </c>
      <c r="GU105" s="2">
        <v>7.7</v>
      </c>
      <c r="GV105" s="2">
        <v>6.4</v>
      </c>
      <c r="GW105" s="2">
        <v>0.83</v>
      </c>
      <c r="GX105" s="5" t="str">
        <f t="shared" si="9"/>
        <v/>
      </c>
      <c r="GY105" s="2">
        <v>2.8000000000000001E-2</v>
      </c>
    </row>
    <row r="106" spans="1:207" s="5" customFormat="1" ht="11.95" customHeight="1" x14ac:dyDescent="0.3">
      <c r="A106" s="10" t="s">
        <v>206</v>
      </c>
      <c r="B106" s="11">
        <v>10</v>
      </c>
      <c r="C106" s="12">
        <v>0.4</v>
      </c>
      <c r="D106" s="13" t="s">
        <v>411</v>
      </c>
      <c r="E106" s="124" t="s">
        <v>457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5">
        <v>2.72</v>
      </c>
      <c r="R106" s="15">
        <v>1.97</v>
      </c>
      <c r="S106" s="15">
        <v>1.55</v>
      </c>
      <c r="T106" s="16">
        <v>43</v>
      </c>
      <c r="U106" s="15">
        <v>0.75</v>
      </c>
      <c r="V106" s="16">
        <v>27</v>
      </c>
      <c r="W106" s="15">
        <v>0.97</v>
      </c>
      <c r="X106" s="16">
        <v>48.7</v>
      </c>
      <c r="Y106" s="16">
        <v>25.1</v>
      </c>
      <c r="Z106" s="16">
        <v>23.6</v>
      </c>
      <c r="AA106" s="15">
        <v>0.08</v>
      </c>
      <c r="AB106" s="15"/>
      <c r="AC106" s="15"/>
      <c r="AD106" s="4"/>
      <c r="AE106" s="15"/>
      <c r="AF106" s="4"/>
      <c r="AG106" s="6"/>
      <c r="AH106" s="6"/>
      <c r="AI106" s="2">
        <v>15.8</v>
      </c>
      <c r="AJ106" s="4">
        <v>17.8</v>
      </c>
      <c r="AK106" s="3">
        <v>0.35</v>
      </c>
      <c r="AL106" s="2">
        <v>8.5999999999999993E-2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15">
        <v>2.72</v>
      </c>
      <c r="AY106" s="15">
        <v>1.97</v>
      </c>
      <c r="AZ106" s="15">
        <v>1.55</v>
      </c>
      <c r="BA106" s="16">
        <v>43</v>
      </c>
      <c r="BB106" s="15">
        <v>0.75</v>
      </c>
      <c r="BC106" s="16">
        <v>26.9</v>
      </c>
      <c r="BD106" s="15">
        <v>0.97</v>
      </c>
      <c r="BE106" s="16">
        <v>48.7</v>
      </c>
      <c r="BF106" s="16">
        <v>25.1</v>
      </c>
      <c r="BG106" s="16">
        <v>23.6</v>
      </c>
      <c r="BH106" s="15">
        <v>0.08</v>
      </c>
      <c r="BI106" s="4"/>
      <c r="BJ106" s="4">
        <v>16.899999999999999</v>
      </c>
      <c r="BK106" s="2">
        <v>16.899999999999999</v>
      </c>
      <c r="BL106" s="3">
        <v>0.32</v>
      </c>
      <c r="BM106" s="2">
        <v>7.5999999999999998E-2</v>
      </c>
      <c r="BN106" s="17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>
        <v>2.72</v>
      </c>
      <c r="CX106" s="2">
        <v>1.92</v>
      </c>
      <c r="CY106" s="2">
        <v>1.47</v>
      </c>
      <c r="CZ106" s="2">
        <v>45.9</v>
      </c>
      <c r="DA106" s="2">
        <v>0.85</v>
      </c>
      <c r="DB106" s="2">
        <v>30.4</v>
      </c>
      <c r="DC106" s="2">
        <v>0.98</v>
      </c>
      <c r="DD106" s="2">
        <v>48.7</v>
      </c>
      <c r="DE106" s="2">
        <v>25.1</v>
      </c>
      <c r="DF106" s="2">
        <v>23.6</v>
      </c>
      <c r="DG106" s="2">
        <v>0.22</v>
      </c>
      <c r="DH106" s="2"/>
      <c r="DI106" s="3">
        <v>13.2</v>
      </c>
      <c r="DJ106" s="2">
        <v>14.4</v>
      </c>
      <c r="DK106" s="3">
        <v>0.33</v>
      </c>
      <c r="DL106" s="2">
        <v>7.0000000000000007E-2</v>
      </c>
      <c r="DM106" s="2"/>
      <c r="DN106" s="2"/>
      <c r="DO106" s="2"/>
      <c r="DP106" s="19"/>
      <c r="DX106" s="5">
        <v>2.72</v>
      </c>
      <c r="DY106" s="5">
        <v>1.9</v>
      </c>
      <c r="DZ106" s="5">
        <v>1.45</v>
      </c>
      <c r="EA106" s="5">
        <v>46.7</v>
      </c>
      <c r="EB106" s="5">
        <v>0.88</v>
      </c>
      <c r="EC106" s="5">
        <v>31</v>
      </c>
      <c r="ED106" s="5">
        <v>0.96</v>
      </c>
      <c r="EE106" s="5">
        <v>48.7</v>
      </c>
      <c r="EF106" s="5">
        <v>25.1</v>
      </c>
      <c r="EG106" s="5">
        <v>23.6</v>
      </c>
      <c r="EH106" s="5">
        <v>0.25</v>
      </c>
      <c r="EJ106" s="22">
        <v>9.6999999999999993</v>
      </c>
      <c r="EK106" s="22">
        <v>10.199999999999999</v>
      </c>
      <c r="EL106" s="22">
        <v>0.35</v>
      </c>
      <c r="EM106" s="5">
        <v>0.04</v>
      </c>
      <c r="EO106" s="2"/>
      <c r="EP106" s="2"/>
      <c r="EQ106" s="19"/>
      <c r="EY106" s="2">
        <v>2.72</v>
      </c>
      <c r="EZ106" s="2">
        <v>1.9</v>
      </c>
      <c r="FA106" s="2">
        <v>1.44</v>
      </c>
      <c r="FB106" s="2">
        <v>47.2</v>
      </c>
      <c r="FC106" s="2">
        <v>0.89</v>
      </c>
      <c r="FD106" s="2">
        <v>32.200000000000003</v>
      </c>
      <c r="FE106" s="2">
        <v>0.98</v>
      </c>
      <c r="FF106" s="2">
        <v>48.7</v>
      </c>
      <c r="FG106" s="2">
        <v>25.1</v>
      </c>
      <c r="FH106" s="2">
        <v>23.6</v>
      </c>
      <c r="FI106" s="2">
        <v>0.3</v>
      </c>
      <c r="FK106" s="22">
        <v>9.3000000000000007</v>
      </c>
      <c r="FL106" s="22">
        <v>10</v>
      </c>
      <c r="FM106" s="22">
        <v>0.34</v>
      </c>
      <c r="FN106" s="5">
        <v>0.04</v>
      </c>
      <c r="FR106" s="5">
        <f t="shared" si="8"/>
        <v>8.6</v>
      </c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>
        <v>2.72</v>
      </c>
      <c r="GF106" s="2">
        <v>1.89</v>
      </c>
      <c r="GG106" s="2">
        <v>1.42</v>
      </c>
      <c r="GH106" s="2">
        <v>47.9</v>
      </c>
      <c r="GI106" s="2">
        <v>0.92</v>
      </c>
      <c r="GJ106" s="2">
        <v>33.200000000000003</v>
      </c>
      <c r="GK106" s="2">
        <v>0.98</v>
      </c>
      <c r="GL106" s="2">
        <v>48.7</v>
      </c>
      <c r="GM106" s="2">
        <v>25.1</v>
      </c>
      <c r="GN106" s="2">
        <v>23.6</v>
      </c>
      <c r="GO106" s="2">
        <v>0.34</v>
      </c>
      <c r="GP106" s="2"/>
      <c r="GQ106" s="2">
        <v>8.9</v>
      </c>
      <c r="GR106" s="2">
        <v>9.6</v>
      </c>
      <c r="GS106" s="3">
        <v>0.37</v>
      </c>
      <c r="GT106" s="2">
        <v>3.5999999999999997E-2</v>
      </c>
      <c r="GU106" s="4"/>
      <c r="GV106" s="4"/>
      <c r="GW106" s="9"/>
      <c r="GX106" s="5">
        <f t="shared" si="9"/>
        <v>8</v>
      </c>
    </row>
    <row r="107" spans="1:207" s="5" customFormat="1" ht="11.95" customHeight="1" x14ac:dyDescent="0.3">
      <c r="A107" s="10" t="s">
        <v>312</v>
      </c>
      <c r="B107" s="11">
        <v>17</v>
      </c>
      <c r="C107" s="12">
        <v>5.8</v>
      </c>
      <c r="D107" s="13" t="s">
        <v>411</v>
      </c>
      <c r="E107" s="124" t="s">
        <v>457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5">
        <v>2.71</v>
      </c>
      <c r="R107" s="15">
        <v>2.0099999999999998</v>
      </c>
      <c r="S107" s="15">
        <v>1.6</v>
      </c>
      <c r="T107" s="16">
        <v>40.799999999999997</v>
      </c>
      <c r="U107" s="15">
        <v>0.69</v>
      </c>
      <c r="V107" s="16">
        <v>25.3</v>
      </c>
      <c r="W107" s="15">
        <v>0.99</v>
      </c>
      <c r="X107" s="16">
        <v>43.4</v>
      </c>
      <c r="Y107" s="16">
        <v>22.9</v>
      </c>
      <c r="Z107" s="16">
        <v>20.5</v>
      </c>
      <c r="AA107" s="15">
        <v>0.12</v>
      </c>
      <c r="AB107" s="15"/>
      <c r="AC107" s="15"/>
      <c r="AD107" s="4"/>
      <c r="AE107" s="15"/>
      <c r="AF107" s="4"/>
      <c r="AG107" s="6"/>
      <c r="AH107" s="6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15">
        <v>2.71</v>
      </c>
      <c r="AY107" s="15">
        <v>2</v>
      </c>
      <c r="AZ107" s="15">
        <v>1.6</v>
      </c>
      <c r="BA107" s="16">
        <v>41</v>
      </c>
      <c r="BB107" s="15">
        <v>0.7</v>
      </c>
      <c r="BC107" s="16">
        <v>25.1</v>
      </c>
      <c r="BD107" s="15">
        <v>0.98</v>
      </c>
      <c r="BE107" s="16">
        <v>43.4</v>
      </c>
      <c r="BF107" s="16">
        <v>22.9</v>
      </c>
      <c r="BG107" s="16">
        <v>20.5</v>
      </c>
      <c r="BH107" s="15">
        <v>0.11</v>
      </c>
      <c r="BI107" s="4"/>
      <c r="BJ107" s="4"/>
      <c r="BK107" s="4"/>
      <c r="BL107" s="8"/>
      <c r="CE107" s="2">
        <v>21.1</v>
      </c>
      <c r="CF107" s="2">
        <v>17.399999999999999</v>
      </c>
      <c r="CG107" s="2">
        <v>0.83</v>
      </c>
      <c r="CH107" s="2">
        <v>6.0999999999999999E-2</v>
      </c>
      <c r="CI107" s="2">
        <v>17</v>
      </c>
      <c r="CJ107" s="2">
        <v>4.3999999999999997E-2</v>
      </c>
      <c r="CK107" s="2">
        <v>11</v>
      </c>
      <c r="EY107" s="5">
        <v>2.71</v>
      </c>
      <c r="EZ107" s="5">
        <v>1.88</v>
      </c>
      <c r="FA107" s="5">
        <v>1.4</v>
      </c>
      <c r="FB107" s="5">
        <v>48.4</v>
      </c>
      <c r="FC107" s="5">
        <v>0.94</v>
      </c>
      <c r="FD107" s="5">
        <v>34.4</v>
      </c>
      <c r="FE107" s="5">
        <v>0.99</v>
      </c>
      <c r="FF107" s="5">
        <v>43.4</v>
      </c>
      <c r="FG107" s="5">
        <v>22.9</v>
      </c>
      <c r="FH107" s="5">
        <v>20.5</v>
      </c>
      <c r="FI107" s="5">
        <v>0.56000000000000005</v>
      </c>
      <c r="FO107" s="5">
        <v>8.4</v>
      </c>
      <c r="FP107" s="5">
        <v>7.6</v>
      </c>
      <c r="FQ107" s="5">
        <v>0.9</v>
      </c>
      <c r="FR107" s="5" t="str">
        <f t="shared" si="8"/>
        <v/>
      </c>
      <c r="FS107" s="5">
        <v>2.7E-2</v>
      </c>
      <c r="GE107" s="5">
        <v>2.71</v>
      </c>
      <c r="GF107" s="5">
        <v>1.86</v>
      </c>
      <c r="GG107" s="5">
        <v>1.37</v>
      </c>
      <c r="GH107" s="5">
        <v>49.3</v>
      </c>
      <c r="GI107" s="5">
        <v>0.97</v>
      </c>
      <c r="GJ107" s="5">
        <v>35.299999999999997</v>
      </c>
      <c r="GK107" s="5">
        <v>0.98</v>
      </c>
      <c r="GL107" s="5">
        <v>43.4</v>
      </c>
      <c r="GM107" s="5">
        <v>22.9</v>
      </c>
      <c r="GN107" s="5">
        <v>20.5</v>
      </c>
      <c r="GO107" s="5">
        <v>0.6</v>
      </c>
      <c r="GU107" s="2">
        <v>6.8</v>
      </c>
      <c r="GV107" s="2">
        <v>5.3</v>
      </c>
      <c r="GW107" s="2">
        <v>0.79</v>
      </c>
      <c r="GX107" s="5" t="str">
        <f t="shared" si="9"/>
        <v/>
      </c>
      <c r="GY107" s="2">
        <v>3.2000000000000001E-2</v>
      </c>
    </row>
    <row r="108" spans="1:207" s="5" customFormat="1" ht="11.95" customHeight="1" x14ac:dyDescent="0.3">
      <c r="A108" s="10" t="s">
        <v>339</v>
      </c>
      <c r="B108" s="11">
        <v>19</v>
      </c>
      <c r="C108" s="12">
        <v>5.8</v>
      </c>
      <c r="D108" s="13" t="s">
        <v>411</v>
      </c>
      <c r="E108" s="124" t="s">
        <v>457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5">
        <v>2.71</v>
      </c>
      <c r="R108" s="15">
        <v>1.86</v>
      </c>
      <c r="S108" s="15">
        <v>1.39</v>
      </c>
      <c r="T108" s="16">
        <v>48.7</v>
      </c>
      <c r="U108" s="15">
        <v>0.95</v>
      </c>
      <c r="V108" s="16">
        <v>33.9</v>
      </c>
      <c r="W108" s="15">
        <v>0.97</v>
      </c>
      <c r="X108" s="16">
        <v>59.7</v>
      </c>
      <c r="Y108" s="16">
        <v>33.4</v>
      </c>
      <c r="Z108" s="16">
        <v>26.3</v>
      </c>
      <c r="AA108" s="15">
        <v>0.02</v>
      </c>
      <c r="AB108" s="15"/>
      <c r="AC108" s="15"/>
      <c r="AD108" s="4"/>
      <c r="AE108" s="15"/>
      <c r="AF108" s="4"/>
      <c r="AG108" s="6"/>
      <c r="AH108" s="6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15">
        <v>2.71</v>
      </c>
      <c r="AY108" s="15">
        <v>1.85</v>
      </c>
      <c r="AZ108" s="15">
        <v>1.38</v>
      </c>
      <c r="BA108" s="16">
        <v>49.2</v>
      </c>
      <c r="BB108" s="15">
        <v>0.97</v>
      </c>
      <c r="BC108" s="16">
        <v>34.700000000000003</v>
      </c>
      <c r="BD108" s="15">
        <v>0.97</v>
      </c>
      <c r="BE108" s="16">
        <v>59.7</v>
      </c>
      <c r="BF108" s="16">
        <v>33.4</v>
      </c>
      <c r="BG108" s="16">
        <v>26.3</v>
      </c>
      <c r="BH108" s="15">
        <v>0.05</v>
      </c>
      <c r="BI108" s="4"/>
      <c r="BJ108" s="4"/>
      <c r="BK108" s="4"/>
      <c r="BL108" s="8"/>
      <c r="CE108" s="2">
        <v>20.3</v>
      </c>
      <c r="CF108" s="2">
        <v>14.7</v>
      </c>
      <c r="CG108" s="2">
        <v>0.72</v>
      </c>
      <c r="CH108" s="2">
        <v>4.9000000000000002E-2</v>
      </c>
      <c r="CI108" s="2">
        <v>12</v>
      </c>
      <c r="CJ108" s="2">
        <v>3.4000000000000002E-2</v>
      </c>
      <c r="CK108" s="2">
        <v>7</v>
      </c>
      <c r="EY108" s="5">
        <v>2.71</v>
      </c>
      <c r="EZ108" s="5">
        <v>1.76</v>
      </c>
      <c r="FA108" s="5">
        <v>1.23</v>
      </c>
      <c r="FB108" s="5">
        <v>54.6</v>
      </c>
      <c r="FC108" s="5">
        <v>1.2</v>
      </c>
      <c r="FD108" s="5">
        <v>43.1</v>
      </c>
      <c r="FE108" s="5">
        <v>0.97</v>
      </c>
      <c r="FF108" s="5">
        <v>59.7</v>
      </c>
      <c r="FG108" s="5">
        <v>33.4</v>
      </c>
      <c r="FH108" s="5">
        <v>26.3</v>
      </c>
      <c r="FI108" s="5">
        <v>0.37</v>
      </c>
      <c r="FO108" s="5">
        <v>9.1</v>
      </c>
      <c r="FP108" s="5">
        <v>7.5</v>
      </c>
      <c r="FQ108" s="5">
        <v>0.82</v>
      </c>
      <c r="FR108" s="5" t="str">
        <f t="shared" si="8"/>
        <v/>
      </c>
      <c r="FS108" s="5">
        <v>3.4000000000000002E-2</v>
      </c>
      <c r="GE108" s="5">
        <v>2.71</v>
      </c>
      <c r="GF108" s="5">
        <v>1.76</v>
      </c>
      <c r="GG108" s="5">
        <v>1.22</v>
      </c>
      <c r="GH108" s="5">
        <v>55</v>
      </c>
      <c r="GI108" s="5">
        <v>1.22</v>
      </c>
      <c r="GJ108" s="5">
        <v>44.4</v>
      </c>
      <c r="GK108" s="5">
        <v>0.98</v>
      </c>
      <c r="GL108" s="5">
        <v>59.7</v>
      </c>
      <c r="GM108" s="5">
        <v>33.4</v>
      </c>
      <c r="GN108" s="5">
        <v>26.3</v>
      </c>
      <c r="GO108" s="5">
        <v>0.42</v>
      </c>
      <c r="GU108" s="2">
        <v>9.1</v>
      </c>
      <c r="GV108" s="2">
        <v>7.5</v>
      </c>
      <c r="GW108" s="2">
        <v>0.83</v>
      </c>
      <c r="GX108" s="5" t="str">
        <f t="shared" si="9"/>
        <v/>
      </c>
      <c r="GY108" s="2">
        <v>0.03</v>
      </c>
    </row>
    <row r="109" spans="1:207" s="5" customFormat="1" ht="11.95" customHeight="1" x14ac:dyDescent="0.3">
      <c r="A109" s="10" t="s">
        <v>378</v>
      </c>
      <c r="B109" s="11">
        <v>21</v>
      </c>
      <c r="C109" s="12">
        <v>0.8</v>
      </c>
      <c r="D109" s="13" t="s">
        <v>410</v>
      </c>
      <c r="E109" s="124" t="s">
        <v>457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15">
        <v>2.73</v>
      </c>
      <c r="R109" s="15">
        <v>1.94</v>
      </c>
      <c r="S109" s="15">
        <v>1.59</v>
      </c>
      <c r="T109" s="16">
        <v>41.7</v>
      </c>
      <c r="U109" s="15">
        <v>0.71</v>
      </c>
      <c r="V109" s="16">
        <v>21.8</v>
      </c>
      <c r="W109" s="15">
        <v>0.83</v>
      </c>
      <c r="X109" s="16">
        <v>51.5</v>
      </c>
      <c r="Y109" s="16">
        <v>28.1</v>
      </c>
      <c r="Z109" s="16">
        <v>23.4</v>
      </c>
      <c r="AA109" s="15">
        <v>-0.27</v>
      </c>
      <c r="AB109" s="15"/>
      <c r="AC109" s="15"/>
      <c r="AD109" s="4"/>
      <c r="AE109" s="15"/>
      <c r="AF109" s="4"/>
      <c r="AG109" s="6"/>
      <c r="AH109" s="6"/>
      <c r="AI109" s="2">
        <v>22.1</v>
      </c>
      <c r="AJ109" s="4">
        <v>22.9</v>
      </c>
      <c r="AK109" s="3">
        <v>0.23</v>
      </c>
      <c r="AL109" s="2">
        <v>0.11600000000000001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15">
        <v>2.73</v>
      </c>
      <c r="AY109" s="15">
        <v>2</v>
      </c>
      <c r="AZ109" s="15">
        <v>1.59</v>
      </c>
      <c r="BA109" s="16">
        <v>41.7</v>
      </c>
      <c r="BB109" s="15">
        <v>0.72</v>
      </c>
      <c r="BC109" s="16">
        <v>25.7</v>
      </c>
      <c r="BD109" s="15">
        <v>0.98</v>
      </c>
      <c r="BE109" s="16">
        <v>51.5</v>
      </c>
      <c r="BF109" s="16">
        <v>28.1</v>
      </c>
      <c r="BG109" s="16">
        <v>23.4</v>
      </c>
      <c r="BH109" s="15">
        <v>-0.1</v>
      </c>
      <c r="BI109" s="4"/>
      <c r="BJ109" s="4">
        <v>17.600000000000001</v>
      </c>
      <c r="BK109" s="2">
        <v>17.600000000000001</v>
      </c>
      <c r="BL109" s="3">
        <v>0.22</v>
      </c>
      <c r="BM109" s="2">
        <v>9.0999999999999998E-2</v>
      </c>
      <c r="BN109" s="17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>
        <v>2.73</v>
      </c>
      <c r="CX109" s="2">
        <v>1.93</v>
      </c>
      <c r="CY109" s="2">
        <v>1.48</v>
      </c>
      <c r="CZ109" s="2">
        <v>45.8</v>
      </c>
      <c r="DA109" s="2">
        <v>0.85</v>
      </c>
      <c r="DB109" s="2">
        <v>30.5</v>
      </c>
      <c r="DC109" s="2">
        <v>0.98</v>
      </c>
      <c r="DD109" s="2">
        <v>51.5</v>
      </c>
      <c r="DE109" s="2">
        <v>28.1</v>
      </c>
      <c r="DF109" s="2">
        <v>23.4</v>
      </c>
      <c r="DG109" s="2">
        <v>0.1</v>
      </c>
      <c r="DH109" s="2"/>
      <c r="DI109" s="3">
        <v>15</v>
      </c>
      <c r="DJ109" s="2">
        <v>16.600000000000001</v>
      </c>
      <c r="DK109" s="3">
        <v>0.36</v>
      </c>
      <c r="DL109" s="2">
        <v>0.08</v>
      </c>
      <c r="DM109" s="2"/>
      <c r="DN109" s="2"/>
      <c r="DO109" s="2"/>
      <c r="DP109" s="19"/>
      <c r="DX109" s="5">
        <v>2.73</v>
      </c>
      <c r="DY109" s="5">
        <v>1.89</v>
      </c>
      <c r="DZ109" s="5">
        <v>1.41</v>
      </c>
      <c r="EA109" s="5">
        <v>48.2</v>
      </c>
      <c r="EB109" s="5">
        <v>0.93</v>
      </c>
      <c r="EC109" s="5">
        <v>33.700000000000003</v>
      </c>
      <c r="ED109" s="5">
        <v>0.99</v>
      </c>
      <c r="EE109" s="5">
        <v>51.5</v>
      </c>
      <c r="EF109" s="5">
        <v>28.1</v>
      </c>
      <c r="EG109" s="5">
        <v>23.4</v>
      </c>
      <c r="EH109" s="5">
        <v>0.24</v>
      </c>
      <c r="EJ109" s="22">
        <v>9.3000000000000007</v>
      </c>
      <c r="EK109" s="22">
        <v>10</v>
      </c>
      <c r="EL109" s="22">
        <v>0.37</v>
      </c>
      <c r="EM109" s="5">
        <v>3.7999999999999999E-2</v>
      </c>
      <c r="EO109" s="2"/>
      <c r="EP109" s="2"/>
      <c r="EQ109" s="19"/>
      <c r="EY109" s="2">
        <v>2.73</v>
      </c>
      <c r="EZ109" s="2">
        <v>1.85</v>
      </c>
      <c r="FA109" s="2">
        <v>1.36</v>
      </c>
      <c r="FB109" s="2">
        <v>50.2</v>
      </c>
      <c r="FC109" s="2">
        <v>1.01</v>
      </c>
      <c r="FD109" s="2">
        <v>36.200000000000003</v>
      </c>
      <c r="FE109" s="2">
        <v>0.98</v>
      </c>
      <c r="FF109" s="2">
        <v>51.5</v>
      </c>
      <c r="FG109" s="2">
        <v>28.1</v>
      </c>
      <c r="FH109" s="2">
        <v>23.4</v>
      </c>
      <c r="FI109" s="2">
        <v>0.35</v>
      </c>
      <c r="FK109" s="22">
        <v>9.3000000000000007</v>
      </c>
      <c r="FL109" s="22">
        <v>9.9</v>
      </c>
      <c r="FM109" s="22">
        <v>0.35</v>
      </c>
      <c r="FN109" s="5">
        <v>3.9E-2</v>
      </c>
      <c r="FR109" s="5">
        <f t="shared" si="8"/>
        <v>8.5</v>
      </c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>
        <v>2.73</v>
      </c>
      <c r="GF109" s="2">
        <v>1.86</v>
      </c>
      <c r="GG109" s="2">
        <v>1.37</v>
      </c>
      <c r="GH109" s="2">
        <v>49.7</v>
      </c>
      <c r="GI109" s="2">
        <v>0.99</v>
      </c>
      <c r="GJ109" s="2">
        <v>35.700000000000003</v>
      </c>
      <c r="GK109" s="2">
        <v>0.99</v>
      </c>
      <c r="GL109" s="2">
        <v>51.5</v>
      </c>
      <c r="GM109" s="2">
        <v>28.1</v>
      </c>
      <c r="GN109" s="2">
        <v>23.4</v>
      </c>
      <c r="GO109" s="2">
        <v>0.32</v>
      </c>
      <c r="GP109" s="2"/>
      <c r="GQ109" s="2">
        <v>10.4</v>
      </c>
      <c r="GR109" s="2">
        <v>11.8</v>
      </c>
      <c r="GS109" s="3">
        <v>0.36</v>
      </c>
      <c r="GT109" s="2">
        <v>3.7999999999999999E-2</v>
      </c>
      <c r="GU109" s="4"/>
      <c r="GV109" s="4"/>
      <c r="GW109" s="9"/>
      <c r="GX109" s="5">
        <f t="shared" si="9"/>
        <v>9.8000000000000007</v>
      </c>
    </row>
    <row r="110" spans="1:207" s="5" customFormat="1" ht="11.95" customHeight="1" x14ac:dyDescent="0.3">
      <c r="A110" s="10" t="s">
        <v>77</v>
      </c>
      <c r="B110" s="10" t="s">
        <v>431</v>
      </c>
      <c r="C110" s="12">
        <v>1.8</v>
      </c>
      <c r="D110" s="13" t="s">
        <v>410</v>
      </c>
      <c r="E110" s="124" t="s">
        <v>457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15">
        <v>2.74</v>
      </c>
      <c r="R110" s="15">
        <v>2.0499999999999998</v>
      </c>
      <c r="S110" s="15">
        <v>1.66</v>
      </c>
      <c r="T110" s="16">
        <v>39.5</v>
      </c>
      <c r="U110" s="15">
        <v>0.65</v>
      </c>
      <c r="V110" s="16">
        <v>23.6</v>
      </c>
      <c r="W110" s="15">
        <v>0.99</v>
      </c>
      <c r="X110" s="16">
        <v>48.5</v>
      </c>
      <c r="Y110" s="16">
        <v>25.4</v>
      </c>
      <c r="Z110" s="16">
        <v>23.1</v>
      </c>
      <c r="AA110" s="15">
        <v>-0.08</v>
      </c>
      <c r="AB110" s="15"/>
      <c r="AC110" s="15"/>
      <c r="AD110" s="4"/>
      <c r="AE110" s="15"/>
      <c r="AF110" s="4"/>
      <c r="AG110" s="6"/>
      <c r="AH110" s="6"/>
      <c r="AI110" s="4"/>
      <c r="AJ110" s="4"/>
      <c r="AK110" s="4"/>
      <c r="AL110" s="7"/>
      <c r="AM110" s="23"/>
      <c r="AN110" s="23"/>
      <c r="AV110" s="24"/>
      <c r="AW110" s="24"/>
      <c r="AX110" s="24"/>
      <c r="AY110" s="24"/>
      <c r="FR110" s="5" t="str">
        <f t="shared" si="8"/>
        <v/>
      </c>
      <c r="GX110" s="5" t="str">
        <f t="shared" si="9"/>
        <v/>
      </c>
    </row>
    <row r="111" spans="1:207" s="5" customFormat="1" ht="11.95" customHeight="1" x14ac:dyDescent="0.3">
      <c r="A111" s="10" t="s">
        <v>105</v>
      </c>
      <c r="B111" s="10" t="s">
        <v>433</v>
      </c>
      <c r="C111" s="12">
        <v>1.8</v>
      </c>
      <c r="D111" s="13" t="s">
        <v>410</v>
      </c>
      <c r="E111" s="124" t="s">
        <v>457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15">
        <v>2.73</v>
      </c>
      <c r="R111" s="15">
        <v>1.94</v>
      </c>
      <c r="S111" s="15">
        <v>1.53</v>
      </c>
      <c r="T111" s="16">
        <v>43.8</v>
      </c>
      <c r="U111" s="15">
        <v>0.78</v>
      </c>
      <c r="V111" s="16">
        <v>26.5</v>
      </c>
      <c r="W111" s="15">
        <v>0.93</v>
      </c>
      <c r="X111" s="16">
        <v>53.3</v>
      </c>
      <c r="Y111" s="16">
        <v>30.2</v>
      </c>
      <c r="Z111" s="16">
        <v>23.1</v>
      </c>
      <c r="AA111" s="15">
        <v>-0.16</v>
      </c>
      <c r="AB111" s="15"/>
      <c r="AC111" s="15"/>
      <c r="AD111" s="4"/>
      <c r="AE111" s="15"/>
      <c r="AF111" s="4"/>
      <c r="AG111" s="6"/>
      <c r="AH111" s="6"/>
      <c r="AI111" s="4"/>
      <c r="AJ111" s="4"/>
      <c r="AK111" s="4"/>
      <c r="AL111" s="4"/>
      <c r="AM111" s="23"/>
      <c r="AN111" s="23"/>
      <c r="AV111" s="24"/>
      <c r="AW111" s="24"/>
      <c r="AX111" s="24"/>
      <c r="AY111" s="24"/>
      <c r="FR111" s="5" t="str">
        <f t="shared" si="8"/>
        <v/>
      </c>
      <c r="GX111" s="5" t="str">
        <f t="shared" si="9"/>
        <v/>
      </c>
    </row>
    <row r="112" spans="1:207" s="5" customFormat="1" ht="11.95" customHeight="1" x14ac:dyDescent="0.3">
      <c r="A112" s="10" t="s">
        <v>107</v>
      </c>
      <c r="B112" s="10" t="s">
        <v>433</v>
      </c>
      <c r="C112" s="12">
        <v>6.4</v>
      </c>
      <c r="D112" s="13" t="s">
        <v>410</v>
      </c>
      <c r="E112" s="124" t="s">
        <v>457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15">
        <v>2.71</v>
      </c>
      <c r="R112" s="15">
        <v>1.94</v>
      </c>
      <c r="S112" s="15">
        <v>1.5</v>
      </c>
      <c r="T112" s="16">
        <v>44.8</v>
      </c>
      <c r="U112" s="15">
        <v>0.81</v>
      </c>
      <c r="V112" s="16">
        <v>29.6</v>
      </c>
      <c r="W112" s="15">
        <v>0.99</v>
      </c>
      <c r="X112" s="16">
        <v>55.4</v>
      </c>
      <c r="Y112" s="16">
        <v>30.3</v>
      </c>
      <c r="Z112" s="16">
        <v>25.1</v>
      </c>
      <c r="AA112" s="15">
        <v>-0.03</v>
      </c>
      <c r="AB112" s="15"/>
      <c r="AC112" s="15"/>
      <c r="AD112" s="4"/>
      <c r="AE112" s="15"/>
      <c r="AF112" s="4"/>
      <c r="AG112" s="6"/>
      <c r="AH112" s="6"/>
      <c r="AI112" s="4"/>
      <c r="AJ112" s="4"/>
      <c r="AK112" s="4"/>
      <c r="AL112" s="4"/>
      <c r="AM112" s="23"/>
      <c r="AN112" s="23"/>
      <c r="AV112" s="24"/>
      <c r="AW112" s="24"/>
      <c r="AX112" s="24"/>
      <c r="AY112" s="24"/>
      <c r="FR112" s="5" t="str">
        <f t="shared" si="8"/>
        <v/>
      </c>
      <c r="GX112" s="5" t="str">
        <f t="shared" si="9"/>
        <v/>
      </c>
    </row>
    <row r="113" spans="1:206" s="5" customFormat="1" ht="11.95" customHeight="1" x14ac:dyDescent="0.3">
      <c r="A113" s="10" t="s">
        <v>110</v>
      </c>
      <c r="B113" s="10" t="s">
        <v>433</v>
      </c>
      <c r="C113" s="12">
        <v>8.8000000000000007</v>
      </c>
      <c r="D113" s="13" t="s">
        <v>411</v>
      </c>
      <c r="E113" s="124" t="s">
        <v>457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5">
        <v>2.71</v>
      </c>
      <c r="R113" s="15">
        <v>1.82</v>
      </c>
      <c r="S113" s="15">
        <v>1.37</v>
      </c>
      <c r="T113" s="16">
        <v>49.3</v>
      </c>
      <c r="U113" s="15">
        <v>0.97</v>
      </c>
      <c r="V113" s="16">
        <v>32.5</v>
      </c>
      <c r="W113" s="15">
        <v>0.91</v>
      </c>
      <c r="X113" s="16">
        <v>54.4</v>
      </c>
      <c r="Y113" s="16">
        <v>28.1</v>
      </c>
      <c r="Z113" s="16">
        <v>26.3</v>
      </c>
      <c r="AA113" s="15">
        <v>0.17</v>
      </c>
      <c r="AB113" s="15"/>
      <c r="AC113" s="15"/>
      <c r="AD113" s="4"/>
      <c r="AE113" s="15"/>
      <c r="AF113" s="4"/>
      <c r="AG113" s="6"/>
      <c r="AH113" s="6"/>
      <c r="AI113" s="4"/>
      <c r="AJ113" s="4"/>
      <c r="AK113" s="4"/>
      <c r="AL113" s="4"/>
      <c r="AM113" s="23"/>
      <c r="AN113" s="23"/>
      <c r="AV113" s="24"/>
      <c r="AW113" s="24"/>
      <c r="AX113" s="24"/>
      <c r="AY113" s="24"/>
      <c r="FR113" s="5" t="str">
        <f t="shared" si="8"/>
        <v/>
      </c>
      <c r="GX113" s="5" t="str">
        <f t="shared" si="9"/>
        <v/>
      </c>
    </row>
    <row r="114" spans="1:206" s="5" customFormat="1" ht="11.95" customHeight="1" x14ac:dyDescent="0.3">
      <c r="A114" s="10" t="s">
        <v>112</v>
      </c>
      <c r="B114" s="10" t="s">
        <v>433</v>
      </c>
      <c r="C114" s="12">
        <v>9.8000000000000007</v>
      </c>
      <c r="D114" s="13" t="s">
        <v>410</v>
      </c>
      <c r="E114" s="124" t="s">
        <v>457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5">
        <v>2.7</v>
      </c>
      <c r="R114" s="15">
        <v>1.92</v>
      </c>
      <c r="S114" s="15">
        <v>1.54</v>
      </c>
      <c r="T114" s="16">
        <v>42.8</v>
      </c>
      <c r="U114" s="15">
        <v>0.75</v>
      </c>
      <c r="V114" s="16">
        <v>24.4</v>
      </c>
      <c r="W114" s="15">
        <v>0.88</v>
      </c>
      <c r="X114" s="16">
        <v>44.4</v>
      </c>
      <c r="Y114" s="16">
        <v>26.5</v>
      </c>
      <c r="Z114" s="16">
        <v>17.899999999999999</v>
      </c>
      <c r="AA114" s="15">
        <v>-0.12</v>
      </c>
      <c r="AB114" s="15"/>
      <c r="AC114" s="15"/>
      <c r="AD114" s="4"/>
      <c r="AE114" s="15"/>
      <c r="AF114" s="4"/>
      <c r="AG114" s="6"/>
      <c r="AH114" s="6"/>
      <c r="AI114" s="4"/>
      <c r="AJ114" s="4"/>
      <c r="AK114" s="4"/>
      <c r="AL114" s="4"/>
      <c r="AM114" s="23"/>
      <c r="AN114" s="23"/>
      <c r="AV114" s="24"/>
      <c r="AW114" s="24"/>
      <c r="AX114" s="24"/>
      <c r="AY114" s="24"/>
      <c r="FR114" s="5" t="str">
        <f t="shared" si="8"/>
        <v/>
      </c>
      <c r="GX114" s="5" t="str">
        <f t="shared" si="9"/>
        <v/>
      </c>
    </row>
    <row r="115" spans="1:206" s="5" customFormat="1" ht="11.95" customHeight="1" x14ac:dyDescent="0.3">
      <c r="A115" s="10" t="s">
        <v>115</v>
      </c>
      <c r="B115" s="10" t="s">
        <v>433</v>
      </c>
      <c r="C115" s="12">
        <v>11.4</v>
      </c>
      <c r="D115" s="13" t="s">
        <v>410</v>
      </c>
      <c r="E115" s="124" t="s">
        <v>457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5">
        <v>2.68</v>
      </c>
      <c r="R115" s="15">
        <v>1.93</v>
      </c>
      <c r="S115" s="15">
        <v>1.54</v>
      </c>
      <c r="T115" s="16">
        <v>42.6</v>
      </c>
      <c r="U115" s="15">
        <v>0.74</v>
      </c>
      <c r="V115" s="16">
        <v>25.4</v>
      </c>
      <c r="W115" s="15">
        <v>0.92</v>
      </c>
      <c r="X115" s="16">
        <v>46.9</v>
      </c>
      <c r="Y115" s="16">
        <v>27.7</v>
      </c>
      <c r="Z115" s="16">
        <v>19.2</v>
      </c>
      <c r="AA115" s="15">
        <v>-0.12</v>
      </c>
      <c r="AB115" s="15"/>
      <c r="AC115" s="15"/>
      <c r="AD115" s="4"/>
      <c r="AE115" s="15"/>
      <c r="AF115" s="4"/>
      <c r="AG115" s="6"/>
      <c r="AH115" s="6"/>
      <c r="AI115" s="4"/>
      <c r="AJ115" s="4"/>
      <c r="AK115" s="4"/>
      <c r="AL115" s="4"/>
      <c r="AM115" s="23"/>
      <c r="AN115" s="23"/>
      <c r="AV115" s="24"/>
      <c r="AW115" s="24"/>
      <c r="AX115" s="24"/>
      <c r="AY115" s="24"/>
      <c r="FR115" s="5" t="str">
        <f t="shared" si="8"/>
        <v/>
      </c>
      <c r="GX115" s="5" t="str">
        <f t="shared" si="9"/>
        <v/>
      </c>
    </row>
    <row r="116" spans="1:206" s="5" customFormat="1" ht="11.95" customHeight="1" x14ac:dyDescent="0.3">
      <c r="A116" s="10" t="s">
        <v>135</v>
      </c>
      <c r="B116" s="10" t="s">
        <v>435</v>
      </c>
      <c r="C116" s="12">
        <v>15.4</v>
      </c>
      <c r="D116" s="13" t="s">
        <v>411</v>
      </c>
      <c r="E116" s="14" t="s">
        <v>457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15">
        <v>2.72</v>
      </c>
      <c r="R116" s="15">
        <v>2.04</v>
      </c>
      <c r="S116" s="15">
        <v>1.65</v>
      </c>
      <c r="T116" s="16">
        <v>39.299999999999997</v>
      </c>
      <c r="U116" s="15">
        <v>0.65</v>
      </c>
      <c r="V116" s="16">
        <v>23.5</v>
      </c>
      <c r="W116" s="15">
        <v>0.99</v>
      </c>
      <c r="X116" s="16">
        <v>42.1</v>
      </c>
      <c r="Y116" s="16">
        <v>22.9</v>
      </c>
      <c r="Z116" s="16">
        <v>19.2</v>
      </c>
      <c r="AA116" s="15">
        <v>0.03</v>
      </c>
      <c r="AB116" s="15"/>
      <c r="AC116" s="15"/>
      <c r="AD116" s="4"/>
      <c r="AE116" s="15"/>
      <c r="AF116" s="4"/>
      <c r="AG116" s="6"/>
      <c r="AH116" s="6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15">
        <v>2.72</v>
      </c>
      <c r="AY116" s="15">
        <v>2.0299999999999998</v>
      </c>
      <c r="AZ116" s="15">
        <v>1.64</v>
      </c>
      <c r="BA116" s="16">
        <v>39.700000000000003</v>
      </c>
      <c r="BB116" s="15">
        <v>0.66</v>
      </c>
      <c r="BC116" s="16">
        <v>23.5</v>
      </c>
      <c r="BD116" s="15">
        <v>0.97</v>
      </c>
      <c r="BE116" s="16">
        <v>42.1</v>
      </c>
      <c r="BF116" s="16">
        <v>22.9</v>
      </c>
      <c r="BG116" s="16">
        <v>19.2</v>
      </c>
      <c r="BH116" s="15">
        <v>0.03</v>
      </c>
      <c r="BI116" s="4"/>
      <c r="BJ116" s="4"/>
      <c r="BK116" s="4"/>
      <c r="BL116" s="8"/>
      <c r="BN116" s="20">
        <v>5.1400000000000001E-2</v>
      </c>
      <c r="BO116" s="21">
        <v>1.83E-3</v>
      </c>
      <c r="BP116" s="5">
        <v>7.8137127176229526E-6</v>
      </c>
      <c r="BQ116" s="5">
        <v>100</v>
      </c>
      <c r="BR116" s="5">
        <v>0.63</v>
      </c>
      <c r="BS116" s="5">
        <v>13500</v>
      </c>
      <c r="BT116" s="5">
        <v>0.73499999999999999</v>
      </c>
      <c r="BU116" s="5">
        <v>22400</v>
      </c>
      <c r="BV116" s="5">
        <v>90</v>
      </c>
      <c r="BW116" s="5">
        <v>23</v>
      </c>
      <c r="BX116" s="2">
        <v>57</v>
      </c>
      <c r="BY116" s="2">
        <v>13</v>
      </c>
      <c r="BZ116" s="5">
        <v>92800</v>
      </c>
      <c r="CA116" s="5">
        <v>0.22</v>
      </c>
      <c r="CB116" s="5">
        <v>0.2</v>
      </c>
      <c r="CC116" s="5">
        <v>1.3149999999999999</v>
      </c>
      <c r="CD116" s="5">
        <v>72.999999999999986</v>
      </c>
      <c r="FR116" s="5" t="str">
        <f t="shared" si="8"/>
        <v/>
      </c>
      <c r="GX116" s="5" t="str">
        <f t="shared" si="9"/>
        <v/>
      </c>
    </row>
    <row r="117" spans="1:206" s="5" customFormat="1" ht="11.95" customHeight="1" x14ac:dyDescent="0.3">
      <c r="A117" s="10" t="s">
        <v>142</v>
      </c>
      <c r="B117" s="10" t="s">
        <v>437</v>
      </c>
      <c r="C117" s="12">
        <v>3.8</v>
      </c>
      <c r="D117" s="13" t="s">
        <v>411</v>
      </c>
      <c r="E117" s="14" t="s">
        <v>457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15">
        <v>2.74</v>
      </c>
      <c r="R117" s="15">
        <v>1.98</v>
      </c>
      <c r="S117" s="15">
        <v>1.56</v>
      </c>
      <c r="T117" s="16">
        <v>43.2</v>
      </c>
      <c r="U117" s="15">
        <v>0.76</v>
      </c>
      <c r="V117" s="16">
        <v>27.2</v>
      </c>
      <c r="W117" s="15">
        <v>0.98</v>
      </c>
      <c r="X117" s="16">
        <v>47.1</v>
      </c>
      <c r="Y117" s="16">
        <v>25.5</v>
      </c>
      <c r="Z117" s="16">
        <v>21.6</v>
      </c>
      <c r="AA117" s="15">
        <v>0.08</v>
      </c>
      <c r="AB117" s="15"/>
      <c r="AC117" s="15"/>
      <c r="AD117" s="4"/>
      <c r="AE117" s="15"/>
      <c r="AF117" s="4"/>
      <c r="AG117" s="6"/>
      <c r="AH117" s="6"/>
      <c r="AI117" s="4"/>
      <c r="AJ117" s="4"/>
      <c r="AK117" s="4"/>
      <c r="AL117" s="4"/>
      <c r="AM117" s="23"/>
      <c r="AN117" s="23"/>
      <c r="AV117" s="24"/>
      <c r="AW117" s="24"/>
      <c r="AX117" s="24"/>
      <c r="AY117" s="24"/>
      <c r="FR117" s="5" t="str">
        <f t="shared" si="8"/>
        <v/>
      </c>
      <c r="GX117" s="5" t="str">
        <f t="shared" si="9"/>
        <v/>
      </c>
    </row>
    <row r="118" spans="1:206" s="5" customFormat="1" ht="11.95" customHeight="1" x14ac:dyDescent="0.3">
      <c r="A118" s="10" t="s">
        <v>143</v>
      </c>
      <c r="B118" s="10" t="s">
        <v>437</v>
      </c>
      <c r="C118" s="12">
        <v>6.8</v>
      </c>
      <c r="D118" s="13" t="s">
        <v>410</v>
      </c>
      <c r="E118" s="14" t="s">
        <v>457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15">
        <v>2.72</v>
      </c>
      <c r="R118" s="15">
        <v>1.95</v>
      </c>
      <c r="S118" s="15">
        <v>1.5</v>
      </c>
      <c r="T118" s="16">
        <v>44.7</v>
      </c>
      <c r="U118" s="15">
        <v>0.81</v>
      </c>
      <c r="V118" s="16">
        <v>29.6</v>
      </c>
      <c r="W118" s="15">
        <v>1</v>
      </c>
      <c r="X118" s="16">
        <v>53.2</v>
      </c>
      <c r="Y118" s="16">
        <v>30.8</v>
      </c>
      <c r="Z118" s="16">
        <v>22.4</v>
      </c>
      <c r="AA118" s="15">
        <v>-0.05</v>
      </c>
      <c r="AB118" s="15"/>
      <c r="AC118" s="15"/>
      <c r="AD118" s="4"/>
      <c r="AE118" s="15"/>
      <c r="AF118" s="4"/>
      <c r="AG118" s="6"/>
      <c r="AH118" s="6"/>
      <c r="AI118" s="4"/>
      <c r="AJ118" s="4"/>
      <c r="AK118" s="4"/>
      <c r="AL118" s="4"/>
      <c r="AM118" s="23"/>
      <c r="AN118" s="23"/>
      <c r="AV118" s="24"/>
      <c r="AW118" s="24"/>
      <c r="AX118" s="24"/>
      <c r="AY118" s="24"/>
      <c r="FR118" s="5" t="str">
        <f t="shared" si="8"/>
        <v/>
      </c>
      <c r="GX118" s="5" t="str">
        <f t="shared" si="9"/>
        <v/>
      </c>
    </row>
    <row r="119" spans="1:206" s="5" customFormat="1" ht="11.95" customHeight="1" x14ac:dyDescent="0.3">
      <c r="A119" s="10" t="s">
        <v>156</v>
      </c>
      <c r="B119" s="10" t="s">
        <v>438</v>
      </c>
      <c r="C119" s="12">
        <v>4.4000000000000004</v>
      </c>
      <c r="D119" s="13" t="s">
        <v>411</v>
      </c>
      <c r="E119" s="14" t="s">
        <v>457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15">
        <v>2.73</v>
      </c>
      <c r="R119" s="15">
        <v>1.94</v>
      </c>
      <c r="S119" s="15">
        <v>1.51</v>
      </c>
      <c r="T119" s="16">
        <v>44.8</v>
      </c>
      <c r="U119" s="15">
        <v>0.81</v>
      </c>
      <c r="V119" s="16">
        <v>28.8</v>
      </c>
      <c r="W119" s="15">
        <v>0.97</v>
      </c>
      <c r="X119" s="16">
        <v>53.6</v>
      </c>
      <c r="Y119" s="16">
        <v>27.5</v>
      </c>
      <c r="Z119" s="16">
        <v>26.1</v>
      </c>
      <c r="AA119" s="15">
        <v>0.05</v>
      </c>
      <c r="AB119" s="15"/>
      <c r="AC119" s="15"/>
      <c r="AD119" s="4"/>
      <c r="AE119" s="15"/>
      <c r="AF119" s="4"/>
      <c r="AG119" s="6"/>
      <c r="AH119" s="6"/>
      <c r="AI119" s="4"/>
      <c r="AJ119" s="4"/>
      <c r="AK119" s="4"/>
      <c r="AL119" s="4"/>
      <c r="AM119" s="23"/>
      <c r="AN119" s="23"/>
      <c r="AV119" s="24"/>
      <c r="AW119" s="24"/>
      <c r="AX119" s="24"/>
      <c r="AY119" s="24"/>
      <c r="FR119" s="5" t="str">
        <f t="shared" si="8"/>
        <v/>
      </c>
      <c r="GX119" s="5" t="str">
        <f t="shared" si="9"/>
        <v/>
      </c>
    </row>
    <row r="120" spans="1:206" s="5" customFormat="1" ht="11.95" customHeight="1" x14ac:dyDescent="0.3">
      <c r="A120" s="10" t="s">
        <v>157</v>
      </c>
      <c r="B120" s="10" t="s">
        <v>438</v>
      </c>
      <c r="C120" s="12">
        <v>5.8</v>
      </c>
      <c r="D120" s="13" t="s">
        <v>411</v>
      </c>
      <c r="E120" s="14" t="s">
        <v>457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15">
        <v>2.72</v>
      </c>
      <c r="R120" s="15">
        <v>1.89</v>
      </c>
      <c r="S120" s="15">
        <v>1.45</v>
      </c>
      <c r="T120" s="16">
        <v>46.8</v>
      </c>
      <c r="U120" s="15">
        <v>0.88</v>
      </c>
      <c r="V120" s="16">
        <v>30.7</v>
      </c>
      <c r="W120" s="15">
        <v>0.95</v>
      </c>
      <c r="X120" s="16">
        <v>52.8</v>
      </c>
      <c r="Y120" s="16">
        <v>27.1</v>
      </c>
      <c r="Z120" s="16">
        <v>25.7</v>
      </c>
      <c r="AA120" s="15">
        <v>0.14000000000000001</v>
      </c>
      <c r="AB120" s="15"/>
      <c r="AC120" s="15"/>
      <c r="AD120" s="4"/>
      <c r="AE120" s="15"/>
      <c r="AF120" s="4"/>
      <c r="AG120" s="6"/>
      <c r="AH120" s="6"/>
      <c r="AI120" s="4"/>
      <c r="AJ120" s="4"/>
      <c r="AK120" s="4"/>
      <c r="AL120" s="4"/>
      <c r="AM120" s="23"/>
      <c r="AN120" s="23"/>
      <c r="AV120" s="24"/>
      <c r="AW120" s="24"/>
      <c r="AX120" s="24"/>
      <c r="AY120" s="24"/>
      <c r="FR120" s="5" t="str">
        <f t="shared" si="8"/>
        <v/>
      </c>
      <c r="GX120" s="5" t="str">
        <f t="shared" si="9"/>
        <v/>
      </c>
    </row>
    <row r="121" spans="1:206" s="5" customFormat="1" ht="11.95" customHeight="1" x14ac:dyDescent="0.3">
      <c r="A121" s="10" t="s">
        <v>158</v>
      </c>
      <c r="B121" s="10" t="s">
        <v>438</v>
      </c>
      <c r="C121" s="12">
        <v>6.8</v>
      </c>
      <c r="D121" s="13" t="s">
        <v>411</v>
      </c>
      <c r="E121" s="14" t="s">
        <v>457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5">
        <v>2.73</v>
      </c>
      <c r="R121" s="15">
        <v>1.92</v>
      </c>
      <c r="S121" s="15">
        <v>1.5</v>
      </c>
      <c r="T121" s="16">
        <v>45.2</v>
      </c>
      <c r="U121" s="15">
        <v>0.83</v>
      </c>
      <c r="V121" s="16">
        <v>28.4</v>
      </c>
      <c r="W121" s="15">
        <v>0.94</v>
      </c>
      <c r="X121" s="16">
        <v>51.2</v>
      </c>
      <c r="Y121" s="16">
        <v>26.9</v>
      </c>
      <c r="Z121" s="16">
        <v>24.3</v>
      </c>
      <c r="AA121" s="15">
        <v>0.06</v>
      </c>
      <c r="AB121" s="15"/>
      <c r="AC121" s="15"/>
      <c r="AD121" s="4"/>
      <c r="AE121" s="15"/>
      <c r="AF121" s="4"/>
      <c r="AG121" s="6"/>
      <c r="AH121" s="6"/>
      <c r="AI121" s="4"/>
      <c r="AJ121" s="4"/>
      <c r="AK121" s="4"/>
      <c r="AL121" s="4"/>
      <c r="AM121" s="23"/>
      <c r="AN121" s="23"/>
      <c r="AV121" s="24"/>
      <c r="AW121" s="24"/>
      <c r="AX121" s="24"/>
      <c r="AY121" s="24"/>
      <c r="FR121" s="5" t="str">
        <f t="shared" si="8"/>
        <v/>
      </c>
      <c r="GX121" s="5" t="str">
        <f t="shared" si="9"/>
        <v/>
      </c>
    </row>
    <row r="122" spans="1:206" s="5" customFormat="1" ht="11.95" customHeight="1" x14ac:dyDescent="0.3">
      <c r="A122" s="10" t="s">
        <v>159</v>
      </c>
      <c r="B122" s="10" t="s">
        <v>438</v>
      </c>
      <c r="C122" s="12">
        <v>7.8</v>
      </c>
      <c r="D122" s="13" t="s">
        <v>411</v>
      </c>
      <c r="E122" s="14" t="s">
        <v>457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15">
        <v>2.73</v>
      </c>
      <c r="R122" s="15">
        <v>1.85</v>
      </c>
      <c r="S122" s="15">
        <v>1.4</v>
      </c>
      <c r="T122" s="16">
        <v>48.9</v>
      </c>
      <c r="U122" s="15">
        <v>0.96</v>
      </c>
      <c r="V122" s="16">
        <v>32.6</v>
      </c>
      <c r="W122" s="15">
        <v>0.93</v>
      </c>
      <c r="X122" s="16">
        <v>51.8</v>
      </c>
      <c r="Y122" s="16">
        <v>27.5</v>
      </c>
      <c r="Z122" s="16">
        <v>24.3</v>
      </c>
      <c r="AA122" s="15">
        <v>0.21</v>
      </c>
      <c r="AB122" s="15"/>
      <c r="AC122" s="15"/>
      <c r="AD122" s="4"/>
      <c r="AE122" s="15"/>
      <c r="AF122" s="4"/>
      <c r="AG122" s="6"/>
      <c r="AH122" s="6"/>
      <c r="AI122" s="4"/>
      <c r="AJ122" s="4"/>
      <c r="AK122" s="4"/>
      <c r="AL122" s="4"/>
      <c r="AM122" s="23"/>
      <c r="AN122" s="23"/>
      <c r="AV122" s="24"/>
      <c r="AW122" s="24"/>
      <c r="AX122" s="24"/>
      <c r="AY122" s="24"/>
      <c r="FR122" s="5" t="str">
        <f t="shared" si="8"/>
        <v/>
      </c>
      <c r="GX122" s="5" t="str">
        <f t="shared" si="9"/>
        <v/>
      </c>
    </row>
    <row r="123" spans="1:206" s="5" customFormat="1" ht="11.95" customHeight="1" x14ac:dyDescent="0.3">
      <c r="A123" s="10" t="s">
        <v>161</v>
      </c>
      <c r="B123" s="10" t="s">
        <v>438</v>
      </c>
      <c r="C123" s="12">
        <v>8.8000000000000007</v>
      </c>
      <c r="D123" s="13" t="s">
        <v>411</v>
      </c>
      <c r="E123" s="14" t="s">
        <v>457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5">
        <v>2.7</v>
      </c>
      <c r="R123" s="15">
        <v>1.93</v>
      </c>
      <c r="S123" s="15">
        <v>1.52</v>
      </c>
      <c r="T123" s="16">
        <v>43.7</v>
      </c>
      <c r="U123" s="15">
        <v>0.78</v>
      </c>
      <c r="V123" s="16">
        <v>27</v>
      </c>
      <c r="W123" s="15">
        <v>0.94</v>
      </c>
      <c r="X123" s="16">
        <v>42.8</v>
      </c>
      <c r="Y123" s="16">
        <v>22.8</v>
      </c>
      <c r="Z123" s="16">
        <v>20</v>
      </c>
      <c r="AA123" s="15">
        <v>0.21</v>
      </c>
      <c r="AB123" s="15"/>
      <c r="AC123" s="15"/>
      <c r="AD123" s="4"/>
      <c r="AE123" s="15"/>
      <c r="AF123" s="4"/>
      <c r="AG123" s="6"/>
      <c r="AH123" s="6"/>
      <c r="AI123" s="4"/>
      <c r="AJ123" s="4"/>
      <c r="AK123" s="4"/>
      <c r="AL123" s="4"/>
      <c r="AM123" s="23"/>
      <c r="AN123" s="23"/>
      <c r="AV123" s="24"/>
      <c r="AW123" s="24"/>
      <c r="AX123" s="24"/>
      <c r="AY123" s="24"/>
      <c r="FR123" s="5" t="str">
        <f t="shared" si="8"/>
        <v/>
      </c>
      <c r="GX123" s="5" t="str">
        <f t="shared" si="9"/>
        <v/>
      </c>
    </row>
    <row r="124" spans="1:206" s="5" customFormat="1" ht="11.95" customHeight="1" x14ac:dyDescent="0.3">
      <c r="A124" s="10" t="s">
        <v>162</v>
      </c>
      <c r="B124" s="10" t="s">
        <v>438</v>
      </c>
      <c r="C124" s="12">
        <v>9.8000000000000007</v>
      </c>
      <c r="D124" s="13" t="s">
        <v>411</v>
      </c>
      <c r="E124" s="14" t="s">
        <v>457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5">
        <v>2.7</v>
      </c>
      <c r="R124" s="15">
        <v>1.87</v>
      </c>
      <c r="S124" s="15">
        <v>1.44</v>
      </c>
      <c r="T124" s="16">
        <v>46.8</v>
      </c>
      <c r="U124" s="15">
        <v>0.88</v>
      </c>
      <c r="V124" s="16">
        <v>30.2</v>
      </c>
      <c r="W124" s="15">
        <v>0.93</v>
      </c>
      <c r="X124" s="16">
        <v>44.4</v>
      </c>
      <c r="Y124" s="16">
        <v>25.7</v>
      </c>
      <c r="Z124" s="16">
        <v>18.7</v>
      </c>
      <c r="AA124" s="15">
        <v>0.24</v>
      </c>
      <c r="AB124" s="15"/>
      <c r="AC124" s="15"/>
      <c r="AD124" s="4"/>
      <c r="AE124" s="15"/>
      <c r="AF124" s="4"/>
      <c r="AG124" s="6"/>
      <c r="AH124" s="6"/>
      <c r="AI124" s="4"/>
      <c r="AJ124" s="4"/>
      <c r="AK124" s="4"/>
      <c r="AL124" s="4"/>
      <c r="AM124" s="23"/>
      <c r="AN124" s="23"/>
      <c r="AV124" s="24"/>
      <c r="AW124" s="24"/>
      <c r="AX124" s="24"/>
      <c r="AY124" s="24"/>
      <c r="FR124" s="5" t="str">
        <f t="shared" si="8"/>
        <v/>
      </c>
      <c r="GX124" s="5" t="str">
        <f t="shared" si="9"/>
        <v/>
      </c>
    </row>
    <row r="125" spans="1:206" s="5" customFormat="1" ht="11.95" customHeight="1" x14ac:dyDescent="0.3">
      <c r="A125" s="10" t="s">
        <v>194</v>
      </c>
      <c r="B125" s="10" t="s">
        <v>441</v>
      </c>
      <c r="C125" s="12">
        <v>5.8</v>
      </c>
      <c r="D125" s="13" t="s">
        <v>411</v>
      </c>
      <c r="E125" s="14" t="s">
        <v>457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5">
        <v>2.73</v>
      </c>
      <c r="R125" s="15">
        <v>1.91</v>
      </c>
      <c r="S125" s="15">
        <v>1.44</v>
      </c>
      <c r="T125" s="16">
        <v>47.3</v>
      </c>
      <c r="U125" s="15">
        <v>0.9</v>
      </c>
      <c r="V125" s="16">
        <v>32.799999999999997</v>
      </c>
      <c r="W125" s="15">
        <v>1</v>
      </c>
      <c r="X125" s="16">
        <v>53.7</v>
      </c>
      <c r="Y125" s="16">
        <v>28</v>
      </c>
      <c r="Z125" s="16">
        <v>25.7</v>
      </c>
      <c r="AA125" s="15">
        <v>0.19</v>
      </c>
      <c r="AB125" s="15"/>
      <c r="AC125" s="15"/>
      <c r="AD125" s="4"/>
      <c r="AE125" s="15"/>
      <c r="AF125" s="4"/>
      <c r="AG125" s="6"/>
      <c r="AH125" s="6"/>
      <c r="AI125" s="4"/>
      <c r="AJ125" s="4"/>
      <c r="AK125" s="4"/>
      <c r="AL125" s="4"/>
      <c r="AM125" s="23"/>
      <c r="AN125" s="23"/>
      <c r="AV125" s="24"/>
      <c r="AW125" s="24"/>
      <c r="AX125" s="24"/>
      <c r="AY125" s="24"/>
      <c r="FR125" s="5" t="str">
        <f t="shared" si="8"/>
        <v/>
      </c>
      <c r="GX125" s="5" t="str">
        <f t="shared" si="9"/>
        <v/>
      </c>
    </row>
    <row r="126" spans="1:206" s="5" customFormat="1" ht="11.95" customHeight="1" x14ac:dyDescent="0.3">
      <c r="A126" s="10" t="s">
        <v>195</v>
      </c>
      <c r="B126" s="10" t="s">
        <v>441</v>
      </c>
      <c r="C126" s="12">
        <v>6.8</v>
      </c>
      <c r="D126" s="13" t="s">
        <v>411</v>
      </c>
      <c r="E126" s="14" t="s">
        <v>457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5">
        <v>2.72</v>
      </c>
      <c r="R126" s="15">
        <v>1.88</v>
      </c>
      <c r="S126" s="15">
        <v>1.44</v>
      </c>
      <c r="T126" s="16">
        <v>47.1</v>
      </c>
      <c r="U126" s="15">
        <v>0.89</v>
      </c>
      <c r="V126" s="16">
        <v>30.7</v>
      </c>
      <c r="W126" s="15">
        <v>0.94</v>
      </c>
      <c r="X126" s="16">
        <v>54.4</v>
      </c>
      <c r="Y126" s="16">
        <v>29.5</v>
      </c>
      <c r="Z126" s="16">
        <v>24.9</v>
      </c>
      <c r="AA126" s="15">
        <v>0.05</v>
      </c>
      <c r="AB126" s="15"/>
      <c r="AC126" s="15"/>
      <c r="AD126" s="4"/>
      <c r="AE126" s="15"/>
      <c r="AF126" s="4"/>
      <c r="AG126" s="6"/>
      <c r="AH126" s="6"/>
      <c r="AI126" s="4"/>
      <c r="AJ126" s="4"/>
      <c r="AK126" s="4"/>
      <c r="AL126" s="4"/>
      <c r="AM126" s="23"/>
      <c r="AN126" s="23"/>
      <c r="AV126" s="24"/>
      <c r="AW126" s="24"/>
      <c r="AX126" s="24"/>
      <c r="AY126" s="24"/>
      <c r="FR126" s="5" t="str">
        <f t="shared" si="8"/>
        <v/>
      </c>
      <c r="GX126" s="5" t="str">
        <f t="shared" si="9"/>
        <v/>
      </c>
    </row>
    <row r="127" spans="1:206" s="5" customFormat="1" ht="11.95" customHeight="1" x14ac:dyDescent="0.3">
      <c r="A127" s="10" t="s">
        <v>196</v>
      </c>
      <c r="B127" s="10" t="s">
        <v>441</v>
      </c>
      <c r="C127" s="12">
        <v>8.4</v>
      </c>
      <c r="D127" s="13" t="s">
        <v>411</v>
      </c>
      <c r="E127" s="14" t="s">
        <v>457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5">
        <v>2.72</v>
      </c>
      <c r="R127" s="15">
        <v>2.0299999999999998</v>
      </c>
      <c r="S127" s="15">
        <v>1.65</v>
      </c>
      <c r="T127" s="16">
        <v>39.4</v>
      </c>
      <c r="U127" s="15">
        <v>0.65</v>
      </c>
      <c r="V127" s="16">
        <v>23.2</v>
      </c>
      <c r="W127" s="15">
        <v>0.97</v>
      </c>
      <c r="X127" s="16">
        <v>42.5</v>
      </c>
      <c r="Y127" s="16">
        <v>21.6</v>
      </c>
      <c r="Z127" s="16">
        <v>20.9</v>
      </c>
      <c r="AA127" s="15">
        <v>0.08</v>
      </c>
      <c r="AB127" s="15"/>
      <c r="AC127" s="15"/>
      <c r="AD127" s="4"/>
      <c r="AE127" s="15"/>
      <c r="AF127" s="4"/>
      <c r="AG127" s="6"/>
      <c r="AH127" s="6"/>
      <c r="AI127" s="4"/>
      <c r="AJ127" s="4"/>
      <c r="AK127" s="4"/>
      <c r="AL127" s="4"/>
      <c r="AM127" s="23"/>
      <c r="AN127" s="23"/>
      <c r="AV127" s="24"/>
      <c r="AW127" s="24"/>
      <c r="AX127" s="24"/>
      <c r="AY127" s="24"/>
      <c r="FR127" s="5" t="str">
        <f t="shared" si="8"/>
        <v/>
      </c>
      <c r="GX127" s="5" t="str">
        <f t="shared" si="9"/>
        <v/>
      </c>
    </row>
    <row r="128" spans="1:206" s="5" customFormat="1" ht="11.95" customHeight="1" x14ac:dyDescent="0.3">
      <c r="A128" s="10" t="s">
        <v>198</v>
      </c>
      <c r="B128" s="10" t="s">
        <v>441</v>
      </c>
      <c r="C128" s="12">
        <v>12.8</v>
      </c>
      <c r="D128" s="13" t="s">
        <v>410</v>
      </c>
      <c r="E128" s="14" t="s">
        <v>457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5">
        <v>2.71</v>
      </c>
      <c r="R128" s="15">
        <v>2.04</v>
      </c>
      <c r="S128" s="15">
        <v>1.66</v>
      </c>
      <c r="T128" s="16">
        <v>38.9</v>
      </c>
      <c r="U128" s="15">
        <v>0.64</v>
      </c>
      <c r="V128" s="16">
        <v>23.2</v>
      </c>
      <c r="W128" s="15">
        <v>0.99</v>
      </c>
      <c r="X128" s="16">
        <v>41.7</v>
      </c>
      <c r="Y128" s="16">
        <v>24.1</v>
      </c>
      <c r="Z128" s="16">
        <v>17.600000000000001</v>
      </c>
      <c r="AA128" s="15">
        <v>-0.05</v>
      </c>
      <c r="AB128" s="15"/>
      <c r="AC128" s="15"/>
      <c r="AD128" s="4"/>
      <c r="AE128" s="15"/>
      <c r="AF128" s="4"/>
      <c r="AG128" s="6"/>
      <c r="AH128" s="6"/>
      <c r="AI128" s="4"/>
      <c r="AJ128" s="4"/>
      <c r="AK128" s="4"/>
      <c r="AL128" s="4"/>
      <c r="AM128" s="23"/>
      <c r="AN128" s="23"/>
      <c r="AV128" s="24"/>
      <c r="AW128" s="24"/>
      <c r="AX128" s="24"/>
      <c r="AY128" s="24"/>
      <c r="FR128" s="5" t="str">
        <f t="shared" si="8"/>
        <v/>
      </c>
      <c r="GX128" s="5" t="str">
        <f t="shared" si="9"/>
        <v/>
      </c>
    </row>
    <row r="129" spans="1:206" s="5" customFormat="1" ht="11.95" customHeight="1" x14ac:dyDescent="0.3">
      <c r="A129" s="10" t="s">
        <v>288</v>
      </c>
      <c r="B129" s="10" t="s">
        <v>447</v>
      </c>
      <c r="C129" s="12">
        <v>5.8</v>
      </c>
      <c r="D129" s="13" t="s">
        <v>411</v>
      </c>
      <c r="E129" s="14" t="s">
        <v>457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15">
        <v>2.71</v>
      </c>
      <c r="R129" s="15">
        <v>1.91</v>
      </c>
      <c r="S129" s="15">
        <v>1.44</v>
      </c>
      <c r="T129" s="16">
        <v>46.7</v>
      </c>
      <c r="U129" s="15">
        <v>0.88</v>
      </c>
      <c r="V129" s="16">
        <v>32.200000000000003</v>
      </c>
      <c r="W129" s="15">
        <v>1</v>
      </c>
      <c r="X129" s="16">
        <v>56.5</v>
      </c>
      <c r="Y129" s="16">
        <v>31.7</v>
      </c>
      <c r="Z129" s="16">
        <v>24.8</v>
      </c>
      <c r="AA129" s="15">
        <v>0.02</v>
      </c>
      <c r="AB129" s="15"/>
      <c r="AC129" s="15"/>
      <c r="AD129" s="4"/>
      <c r="AE129" s="15"/>
      <c r="AF129" s="4"/>
      <c r="AG129" s="6"/>
      <c r="AH129" s="6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15">
        <v>2.71</v>
      </c>
      <c r="AY129" s="15">
        <v>1.89</v>
      </c>
      <c r="AZ129" s="15">
        <v>1.44</v>
      </c>
      <c r="BA129" s="16">
        <v>46.9</v>
      </c>
      <c r="BB129" s="15">
        <v>0.88</v>
      </c>
      <c r="BC129" s="16">
        <v>31.6</v>
      </c>
      <c r="BD129" s="15">
        <v>0.97</v>
      </c>
      <c r="BE129" s="16">
        <v>56.5</v>
      </c>
      <c r="BF129" s="16">
        <v>31.7</v>
      </c>
      <c r="BG129" s="16">
        <v>24.8</v>
      </c>
      <c r="BH129" s="15">
        <v>-0.01</v>
      </c>
      <c r="BI129" s="4"/>
      <c r="BJ129" s="4"/>
      <c r="BK129" s="4"/>
      <c r="BL129" s="8"/>
      <c r="BN129" s="20">
        <v>1.77E-2</v>
      </c>
      <c r="BO129" s="21">
        <v>1.6000000000000001E-3</v>
      </c>
      <c r="BP129" s="5">
        <v>3.355432988313757E-6</v>
      </c>
      <c r="BQ129" s="5">
        <v>100</v>
      </c>
      <c r="BR129" s="5">
        <v>0.7</v>
      </c>
      <c r="BS129" s="5">
        <v>15000</v>
      </c>
      <c r="BT129" s="5">
        <v>0.76200000000000001</v>
      </c>
      <c r="BU129" s="5">
        <v>18500</v>
      </c>
      <c r="BV129" s="5">
        <v>67</v>
      </c>
      <c r="BW129" s="5">
        <v>18</v>
      </c>
      <c r="BX129" s="2">
        <v>45</v>
      </c>
      <c r="BY129" s="2">
        <v>11</v>
      </c>
      <c r="BZ129" s="5">
        <v>71300</v>
      </c>
      <c r="CA129" s="5">
        <v>0.23</v>
      </c>
      <c r="CB129" s="5">
        <v>-0.4</v>
      </c>
      <c r="CC129" s="5">
        <v>1.8069999999999999</v>
      </c>
      <c r="CD129" s="5">
        <v>91.999999999999986</v>
      </c>
      <c r="FR129" s="5" t="str">
        <f t="shared" si="8"/>
        <v/>
      </c>
      <c r="GX129" s="5" t="str">
        <f t="shared" si="9"/>
        <v/>
      </c>
    </row>
    <row r="130" spans="1:206" s="5" customFormat="1" ht="11.95" customHeight="1" x14ac:dyDescent="0.3">
      <c r="A130" s="10" t="s">
        <v>289</v>
      </c>
      <c r="B130" s="10" t="s">
        <v>447</v>
      </c>
      <c r="C130" s="12">
        <v>6.8</v>
      </c>
      <c r="D130" s="13" t="s">
        <v>411</v>
      </c>
      <c r="E130" s="14" t="s">
        <v>457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15">
        <v>2.71</v>
      </c>
      <c r="R130" s="15">
        <v>1.87</v>
      </c>
      <c r="S130" s="15">
        <v>1.41</v>
      </c>
      <c r="T130" s="16">
        <v>48.1</v>
      </c>
      <c r="U130" s="15">
        <v>0.93</v>
      </c>
      <c r="V130" s="16">
        <v>32.9</v>
      </c>
      <c r="W130" s="15">
        <v>0.96</v>
      </c>
      <c r="X130" s="16">
        <v>58.9</v>
      </c>
      <c r="Y130" s="16">
        <v>32.1</v>
      </c>
      <c r="Z130" s="16">
        <v>26.8</v>
      </c>
      <c r="AA130" s="15">
        <v>0.03</v>
      </c>
      <c r="AB130" s="15"/>
      <c r="AC130" s="15"/>
      <c r="AD130" s="4"/>
      <c r="AE130" s="15"/>
      <c r="AF130" s="4"/>
      <c r="AG130" s="6"/>
      <c r="AH130" s="6"/>
      <c r="AI130" s="4"/>
      <c r="AJ130" s="4"/>
      <c r="AK130" s="4"/>
      <c r="AL130" s="4"/>
      <c r="AM130" s="23"/>
      <c r="AN130" s="23"/>
      <c r="FR130" s="5" t="str">
        <f t="shared" si="8"/>
        <v/>
      </c>
      <c r="GX130" s="5" t="str">
        <f t="shared" si="9"/>
        <v/>
      </c>
    </row>
    <row r="131" spans="1:206" s="5" customFormat="1" ht="11.95" customHeight="1" x14ac:dyDescent="0.3">
      <c r="A131" s="10" t="s">
        <v>290</v>
      </c>
      <c r="B131" s="10" t="s">
        <v>447</v>
      </c>
      <c r="C131" s="12">
        <v>8.4</v>
      </c>
      <c r="D131" s="13" t="s">
        <v>410</v>
      </c>
      <c r="E131" s="14" t="s">
        <v>457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15">
        <v>2.73</v>
      </c>
      <c r="R131" s="15">
        <v>1.96</v>
      </c>
      <c r="S131" s="15">
        <v>1.52</v>
      </c>
      <c r="T131" s="16">
        <v>44.3</v>
      </c>
      <c r="U131" s="15">
        <v>0.8</v>
      </c>
      <c r="V131" s="16">
        <v>29</v>
      </c>
      <c r="W131" s="15">
        <v>0.99</v>
      </c>
      <c r="X131" s="16">
        <v>51.4</v>
      </c>
      <c r="Y131" s="16">
        <v>30.3</v>
      </c>
      <c r="Z131" s="16">
        <v>21.1</v>
      </c>
      <c r="AA131" s="15">
        <v>-0.06</v>
      </c>
      <c r="AB131" s="15"/>
      <c r="AC131" s="15"/>
      <c r="AD131" s="4"/>
      <c r="AE131" s="15"/>
      <c r="AF131" s="4"/>
      <c r="AG131" s="6"/>
      <c r="AH131" s="6"/>
      <c r="AI131" s="4"/>
      <c r="AJ131" s="4"/>
      <c r="AK131" s="4"/>
      <c r="AL131" s="4"/>
      <c r="AM131" s="23"/>
      <c r="AN131" s="23"/>
      <c r="FR131" s="5" t="str">
        <f t="shared" si="8"/>
        <v/>
      </c>
      <c r="GX131" s="5" t="str">
        <f t="shared" si="9"/>
        <v/>
      </c>
    </row>
    <row r="132" spans="1:206" s="5" customFormat="1" ht="11.95" customHeight="1" x14ac:dyDescent="0.3">
      <c r="A132" s="10" t="s">
        <v>292</v>
      </c>
      <c r="B132" s="10" t="s">
        <v>447</v>
      </c>
      <c r="C132" s="12">
        <v>10.4</v>
      </c>
      <c r="D132" s="13" t="s">
        <v>410</v>
      </c>
      <c r="E132" s="14" t="s">
        <v>457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15">
        <v>2.72</v>
      </c>
      <c r="R132" s="15">
        <v>2.0099999999999998</v>
      </c>
      <c r="S132" s="15">
        <v>1.61</v>
      </c>
      <c r="T132" s="16">
        <v>40.700000000000003</v>
      </c>
      <c r="U132" s="15">
        <v>0.69</v>
      </c>
      <c r="V132" s="16">
        <v>24.7</v>
      </c>
      <c r="W132" s="15">
        <v>0.98</v>
      </c>
      <c r="X132" s="16">
        <v>43.4</v>
      </c>
      <c r="Y132" s="16">
        <v>25.8</v>
      </c>
      <c r="Z132" s="16">
        <v>17.600000000000001</v>
      </c>
      <c r="AA132" s="15">
        <v>-0.06</v>
      </c>
      <c r="AB132" s="15"/>
      <c r="AC132" s="15"/>
      <c r="AD132" s="4"/>
      <c r="AE132" s="15"/>
      <c r="AF132" s="4"/>
      <c r="AG132" s="6"/>
      <c r="AH132" s="6"/>
      <c r="AI132" s="4"/>
      <c r="AJ132" s="4"/>
      <c r="AK132" s="4"/>
      <c r="AL132" s="4"/>
      <c r="FR132" s="5" t="str">
        <f t="shared" si="8"/>
        <v/>
      </c>
      <c r="GX132" s="5" t="str">
        <f t="shared" si="9"/>
        <v/>
      </c>
    </row>
    <row r="133" spans="1:206" s="5" customFormat="1" ht="11.95" customHeight="1" x14ac:dyDescent="0.3">
      <c r="A133" s="10" t="s">
        <v>294</v>
      </c>
      <c r="B133" s="10" t="s">
        <v>447</v>
      </c>
      <c r="C133" s="12">
        <v>13.8</v>
      </c>
      <c r="D133" s="13" t="s">
        <v>410</v>
      </c>
      <c r="E133" s="14" t="s">
        <v>457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15">
        <v>2.72</v>
      </c>
      <c r="R133" s="15">
        <v>1.97</v>
      </c>
      <c r="S133" s="15">
        <v>1.63</v>
      </c>
      <c r="T133" s="16">
        <v>40.200000000000003</v>
      </c>
      <c r="U133" s="15">
        <v>0.67</v>
      </c>
      <c r="V133" s="16">
        <v>21.1</v>
      </c>
      <c r="W133" s="15">
        <v>0.85</v>
      </c>
      <c r="X133" s="16">
        <v>46.7</v>
      </c>
      <c r="Y133" s="16">
        <v>24.6</v>
      </c>
      <c r="Z133" s="16">
        <v>22.1</v>
      </c>
      <c r="AA133" s="15">
        <v>-0.16</v>
      </c>
      <c r="AB133" s="15"/>
      <c r="AC133" s="15"/>
      <c r="AD133" s="4"/>
      <c r="AE133" s="15"/>
      <c r="AF133" s="4"/>
      <c r="AG133" s="6"/>
      <c r="AH133" s="6"/>
      <c r="AI133" s="4"/>
      <c r="AJ133" s="4"/>
      <c r="AK133" s="4"/>
      <c r="AL133" s="4"/>
      <c r="FR133" s="5" t="str">
        <f t="shared" si="8"/>
        <v/>
      </c>
      <c r="GX133" s="5" t="str">
        <f t="shared" si="9"/>
        <v/>
      </c>
    </row>
    <row r="134" spans="1:206" s="5" customFormat="1" ht="11.95" customHeight="1" x14ac:dyDescent="0.3">
      <c r="A134" s="10" t="s">
        <v>320</v>
      </c>
      <c r="B134" s="10" t="s">
        <v>450</v>
      </c>
      <c r="C134" s="12">
        <v>1.8</v>
      </c>
      <c r="D134" s="13" t="s">
        <v>410</v>
      </c>
      <c r="E134" s="14" t="s">
        <v>457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15">
        <v>2.73</v>
      </c>
      <c r="R134" s="15">
        <v>1.88</v>
      </c>
      <c r="S134" s="15">
        <v>1.61</v>
      </c>
      <c r="T134" s="16">
        <v>40.9</v>
      </c>
      <c r="U134" s="15">
        <v>0.69</v>
      </c>
      <c r="V134" s="16">
        <v>16.600000000000001</v>
      </c>
      <c r="W134" s="15">
        <v>0.65</v>
      </c>
      <c r="X134" s="16">
        <v>50.1</v>
      </c>
      <c r="Y134" s="16">
        <v>27.3</v>
      </c>
      <c r="Z134" s="16">
        <v>22.8</v>
      </c>
      <c r="AA134" s="15">
        <v>-0.47</v>
      </c>
      <c r="AB134" s="15"/>
      <c r="AC134" s="15"/>
      <c r="AD134" s="4"/>
      <c r="AE134" s="15"/>
      <c r="AF134" s="4"/>
      <c r="AG134" s="6"/>
      <c r="AH134" s="6"/>
      <c r="AI134" s="4"/>
      <c r="AJ134" s="4"/>
      <c r="AK134" s="4"/>
      <c r="AL134" s="4"/>
      <c r="FR134" s="5" t="str">
        <f t="shared" si="8"/>
        <v/>
      </c>
      <c r="GX134" s="5" t="str">
        <f t="shared" si="9"/>
        <v/>
      </c>
    </row>
    <row r="135" spans="1:206" s="5" customFormat="1" ht="11.95" customHeight="1" x14ac:dyDescent="0.3">
      <c r="A135" s="10" t="s">
        <v>321</v>
      </c>
      <c r="B135" s="10" t="s">
        <v>450</v>
      </c>
      <c r="C135" s="12">
        <v>2.8</v>
      </c>
      <c r="D135" s="13" t="s">
        <v>410</v>
      </c>
      <c r="E135" s="14" t="s">
        <v>457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15">
        <v>2.75</v>
      </c>
      <c r="R135" s="15">
        <v>1.97</v>
      </c>
      <c r="S135" s="15">
        <v>1.61</v>
      </c>
      <c r="T135" s="16">
        <v>41.5</v>
      </c>
      <c r="U135" s="15">
        <v>0.71</v>
      </c>
      <c r="V135" s="16">
        <v>22.5</v>
      </c>
      <c r="W135" s="15">
        <v>0.87</v>
      </c>
      <c r="X135" s="16">
        <v>53.4</v>
      </c>
      <c r="Y135" s="16">
        <v>30.3</v>
      </c>
      <c r="Z135" s="16">
        <v>23.1</v>
      </c>
      <c r="AA135" s="15">
        <v>-0.34</v>
      </c>
      <c r="AB135" s="15"/>
      <c r="AC135" s="15"/>
      <c r="AD135" s="4"/>
      <c r="AE135" s="15"/>
      <c r="AF135" s="4"/>
      <c r="AG135" s="6"/>
      <c r="AH135" s="6"/>
      <c r="AI135" s="4"/>
      <c r="AJ135" s="4"/>
      <c r="AK135" s="4"/>
      <c r="AL135" s="4"/>
      <c r="FR135" s="5" t="str">
        <f t="shared" si="8"/>
        <v/>
      </c>
      <c r="GX135" s="5" t="str">
        <f t="shared" si="9"/>
        <v/>
      </c>
    </row>
    <row r="136" spans="1:206" s="5" customFormat="1" ht="11.95" customHeight="1" x14ac:dyDescent="0.3">
      <c r="A136" s="10" t="s">
        <v>324</v>
      </c>
      <c r="B136" s="10" t="s">
        <v>450</v>
      </c>
      <c r="C136" s="12">
        <v>5.8</v>
      </c>
      <c r="D136" s="13" t="s">
        <v>410</v>
      </c>
      <c r="E136" s="14" t="s">
        <v>457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15">
        <v>2.72</v>
      </c>
      <c r="R136" s="15">
        <v>1.84</v>
      </c>
      <c r="S136" s="15">
        <v>1.38</v>
      </c>
      <c r="T136" s="16">
        <v>49.4</v>
      </c>
      <c r="U136" s="15">
        <v>0.97</v>
      </c>
      <c r="V136" s="16">
        <v>33.6</v>
      </c>
      <c r="W136" s="15">
        <v>0.94</v>
      </c>
      <c r="X136" s="16">
        <v>59.3</v>
      </c>
      <c r="Y136" s="16">
        <v>34.4</v>
      </c>
      <c r="Z136" s="16">
        <v>24.9</v>
      </c>
      <c r="AA136" s="15">
        <v>-0.03</v>
      </c>
      <c r="AB136" s="15"/>
      <c r="AC136" s="15"/>
      <c r="AD136" s="4"/>
      <c r="AE136" s="15"/>
      <c r="AF136" s="4"/>
      <c r="AG136" s="6"/>
      <c r="AH136" s="6"/>
      <c r="AI136" s="4"/>
      <c r="AJ136" s="4"/>
      <c r="AK136" s="4"/>
      <c r="AL136" s="4"/>
      <c r="FR136" s="5" t="str">
        <f t="shared" si="8"/>
        <v/>
      </c>
      <c r="GX136" s="5" t="str">
        <f t="shared" si="9"/>
        <v/>
      </c>
    </row>
    <row r="137" spans="1:206" s="5" customFormat="1" ht="11.95" customHeight="1" x14ac:dyDescent="0.3">
      <c r="A137" s="10" t="s">
        <v>337</v>
      </c>
      <c r="B137" s="10" t="s">
        <v>451</v>
      </c>
      <c r="C137" s="12">
        <v>1.8</v>
      </c>
      <c r="D137" s="13" t="s">
        <v>410</v>
      </c>
      <c r="E137" s="14" t="s">
        <v>457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15">
        <v>2.69</v>
      </c>
      <c r="R137" s="15">
        <v>1.95</v>
      </c>
      <c r="S137" s="15">
        <v>1.52</v>
      </c>
      <c r="T137" s="16">
        <v>43.3</v>
      </c>
      <c r="U137" s="15">
        <v>0.76</v>
      </c>
      <c r="V137" s="16">
        <v>27.9</v>
      </c>
      <c r="W137" s="15">
        <v>0.98</v>
      </c>
      <c r="X137" s="16">
        <v>55</v>
      </c>
      <c r="Y137" s="16">
        <v>29.9</v>
      </c>
      <c r="Z137" s="16">
        <v>25.1</v>
      </c>
      <c r="AA137" s="15">
        <v>-0.08</v>
      </c>
      <c r="AB137" s="15"/>
      <c r="AC137" s="15"/>
      <c r="AD137" s="4"/>
      <c r="AE137" s="15"/>
      <c r="AF137" s="4"/>
      <c r="AG137" s="6"/>
      <c r="AH137" s="6"/>
      <c r="AI137" s="4"/>
      <c r="AJ137" s="4"/>
      <c r="AK137" s="4"/>
      <c r="AL137" s="4"/>
      <c r="FR137" s="5" t="str">
        <f t="shared" si="8"/>
        <v/>
      </c>
      <c r="GX137" s="5" t="str">
        <f t="shared" si="9"/>
        <v/>
      </c>
    </row>
    <row r="138" spans="1:206" s="5" customFormat="1" ht="11.95" customHeight="1" x14ac:dyDescent="0.3">
      <c r="A138" s="10" t="s">
        <v>338</v>
      </c>
      <c r="B138" s="10" t="s">
        <v>451</v>
      </c>
      <c r="C138" s="12">
        <v>4.4000000000000004</v>
      </c>
      <c r="D138" s="13" t="s">
        <v>410</v>
      </c>
      <c r="E138" s="14" t="s">
        <v>457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15">
        <v>2.72</v>
      </c>
      <c r="R138" s="15">
        <v>1.91</v>
      </c>
      <c r="S138" s="15">
        <v>1.47</v>
      </c>
      <c r="T138" s="16">
        <v>46.1</v>
      </c>
      <c r="U138" s="15">
        <v>0.85</v>
      </c>
      <c r="V138" s="16">
        <v>30.2</v>
      </c>
      <c r="W138" s="15">
        <v>0.96</v>
      </c>
      <c r="X138" s="16">
        <v>55.7</v>
      </c>
      <c r="Y138" s="16">
        <v>31.4</v>
      </c>
      <c r="Z138" s="16">
        <v>24.3</v>
      </c>
      <c r="AA138" s="15">
        <v>-0.05</v>
      </c>
      <c r="AB138" s="15"/>
      <c r="AC138" s="15"/>
      <c r="AD138" s="4"/>
      <c r="AE138" s="15"/>
      <c r="AF138" s="4"/>
      <c r="AG138" s="6"/>
      <c r="AH138" s="6"/>
      <c r="AI138" s="4"/>
      <c r="AJ138" s="4"/>
      <c r="AK138" s="4"/>
      <c r="AL138" s="4"/>
      <c r="FR138" s="5" t="str">
        <f t="shared" si="8"/>
        <v/>
      </c>
      <c r="GX138" s="5" t="str">
        <f t="shared" si="9"/>
        <v/>
      </c>
    </row>
    <row r="139" spans="1:206" s="5" customFormat="1" ht="11.95" customHeight="1" x14ac:dyDescent="0.3">
      <c r="A139" s="10" t="s">
        <v>340</v>
      </c>
      <c r="B139" s="10" t="s">
        <v>451</v>
      </c>
      <c r="C139" s="12">
        <v>7.4</v>
      </c>
      <c r="D139" s="13" t="s">
        <v>410</v>
      </c>
      <c r="E139" s="14" t="s">
        <v>457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15">
        <v>2.71</v>
      </c>
      <c r="R139" s="15">
        <v>1.9</v>
      </c>
      <c r="S139" s="15">
        <v>1.46</v>
      </c>
      <c r="T139" s="16">
        <v>45.9</v>
      </c>
      <c r="U139" s="15">
        <v>0.85</v>
      </c>
      <c r="V139" s="16">
        <v>29.7</v>
      </c>
      <c r="W139" s="15">
        <v>0.95</v>
      </c>
      <c r="X139" s="16">
        <v>58.9</v>
      </c>
      <c r="Y139" s="16">
        <v>33.799999999999997</v>
      </c>
      <c r="Z139" s="16">
        <v>25.1</v>
      </c>
      <c r="AA139" s="15">
        <v>-0.16</v>
      </c>
      <c r="AB139" s="15"/>
      <c r="AC139" s="15"/>
      <c r="AD139" s="4"/>
      <c r="AE139" s="15"/>
      <c r="AF139" s="4"/>
      <c r="AG139" s="6"/>
      <c r="AH139" s="6"/>
      <c r="AI139" s="4"/>
      <c r="AJ139" s="4"/>
      <c r="AK139" s="4"/>
      <c r="AL139" s="4"/>
      <c r="FR139" s="5" t="str">
        <f t="shared" si="8"/>
        <v/>
      </c>
      <c r="GX139" s="5" t="str">
        <f t="shared" si="9"/>
        <v/>
      </c>
    </row>
    <row r="140" spans="1:206" s="5" customFormat="1" ht="11.95" customHeight="1" x14ac:dyDescent="0.3">
      <c r="A140" s="10" t="s">
        <v>341</v>
      </c>
      <c r="B140" s="10" t="s">
        <v>451</v>
      </c>
      <c r="C140" s="12">
        <v>8.8000000000000007</v>
      </c>
      <c r="D140" s="13" t="s">
        <v>411</v>
      </c>
      <c r="E140" s="14" t="s">
        <v>457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15">
        <v>2.69</v>
      </c>
      <c r="R140" s="15">
        <v>1.88</v>
      </c>
      <c r="S140" s="15">
        <v>1.46</v>
      </c>
      <c r="T140" s="16">
        <v>45.9</v>
      </c>
      <c r="U140" s="15">
        <v>0.85</v>
      </c>
      <c r="V140" s="16">
        <v>29.2</v>
      </c>
      <c r="W140" s="15">
        <v>0.93</v>
      </c>
      <c r="X140" s="16">
        <v>54.2</v>
      </c>
      <c r="Y140" s="16">
        <v>28.1</v>
      </c>
      <c r="Z140" s="16">
        <v>26.1</v>
      </c>
      <c r="AA140" s="15">
        <v>0.04</v>
      </c>
      <c r="AB140" s="15"/>
      <c r="AC140" s="15"/>
      <c r="AD140" s="4"/>
      <c r="AE140" s="15"/>
      <c r="AF140" s="4"/>
      <c r="AG140" s="6"/>
      <c r="AH140" s="6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15">
        <v>2.69</v>
      </c>
      <c r="AY140" s="15">
        <v>1.9</v>
      </c>
      <c r="AZ140" s="15">
        <v>1.45</v>
      </c>
      <c r="BA140" s="16">
        <v>46.3</v>
      </c>
      <c r="BB140" s="15">
        <v>0.86</v>
      </c>
      <c r="BC140" s="16">
        <v>31.7</v>
      </c>
      <c r="BD140" s="15">
        <v>0.99</v>
      </c>
      <c r="BE140" s="16">
        <v>54.2</v>
      </c>
      <c r="BF140" s="16">
        <v>28.1</v>
      </c>
      <c r="BG140" s="16">
        <v>26.1</v>
      </c>
      <c r="BH140" s="15">
        <v>0.14000000000000001</v>
      </c>
      <c r="BI140" s="4"/>
      <c r="BJ140" s="4"/>
      <c r="BK140" s="4"/>
      <c r="BL140" s="8"/>
      <c r="BN140" s="20">
        <v>8.9999999999999993E-3</v>
      </c>
      <c r="BO140" s="21">
        <v>1.6100000000000001E-3</v>
      </c>
      <c r="BP140" s="5">
        <v>1.887572769221833E-6</v>
      </c>
      <c r="BQ140" s="5">
        <v>100</v>
      </c>
      <c r="BR140" s="5">
        <v>0.67</v>
      </c>
      <c r="BS140" s="5">
        <v>13300</v>
      </c>
      <c r="BT140" s="5">
        <v>0.69</v>
      </c>
      <c r="BU140" s="5">
        <v>17100</v>
      </c>
      <c r="BV140" s="5">
        <v>64</v>
      </c>
      <c r="BW140" s="5">
        <v>19</v>
      </c>
      <c r="BX140" s="2">
        <v>33</v>
      </c>
      <c r="BY140" s="2">
        <v>9</v>
      </c>
      <c r="BZ140" s="5">
        <v>95400</v>
      </c>
      <c r="CA140" s="5">
        <v>0.19</v>
      </c>
      <c r="CB140" s="5">
        <v>-0.8</v>
      </c>
      <c r="CC140" s="5">
        <v>1.353</v>
      </c>
      <c r="CD140" s="5">
        <v>61.000000000000028</v>
      </c>
      <c r="FR140" s="5" t="str">
        <f t="shared" si="8"/>
        <v/>
      </c>
      <c r="GX140" s="5" t="str">
        <f t="shared" si="9"/>
        <v/>
      </c>
    </row>
    <row r="141" spans="1:206" s="5" customFormat="1" ht="11.95" customHeight="1" x14ac:dyDescent="0.3">
      <c r="A141" s="10" t="s">
        <v>342</v>
      </c>
      <c r="B141" s="10" t="s">
        <v>451</v>
      </c>
      <c r="C141" s="12">
        <v>9.8000000000000007</v>
      </c>
      <c r="D141" s="13" t="s">
        <v>411</v>
      </c>
      <c r="E141" s="14" t="s">
        <v>457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15">
        <v>2.72</v>
      </c>
      <c r="R141" s="15">
        <v>1.91</v>
      </c>
      <c r="S141" s="15">
        <v>1.51</v>
      </c>
      <c r="T141" s="16">
        <v>44.7</v>
      </c>
      <c r="U141" s="15">
        <v>0.81</v>
      </c>
      <c r="V141" s="16">
        <v>26.9</v>
      </c>
      <c r="W141" s="15">
        <v>0.91</v>
      </c>
      <c r="X141" s="16">
        <v>43.6</v>
      </c>
      <c r="Y141" s="16">
        <v>24</v>
      </c>
      <c r="Z141" s="16">
        <v>19.600000000000001</v>
      </c>
      <c r="AA141" s="15">
        <v>0.15</v>
      </c>
      <c r="AB141" s="15"/>
      <c r="AC141" s="15"/>
      <c r="AD141" s="4"/>
      <c r="AE141" s="15"/>
      <c r="AF141" s="4"/>
      <c r="AG141" s="6"/>
      <c r="AH141" s="6"/>
      <c r="AI141" s="4"/>
      <c r="AJ141" s="4"/>
      <c r="AK141" s="4"/>
      <c r="AL141" s="4"/>
      <c r="FR141" s="5" t="str">
        <f t="shared" si="8"/>
        <v/>
      </c>
      <c r="GX141" s="5" t="str">
        <f t="shared" si="9"/>
        <v/>
      </c>
    </row>
    <row r="142" spans="1:206" s="5" customFormat="1" ht="11.95" customHeight="1" x14ac:dyDescent="0.3">
      <c r="A142" s="10" t="s">
        <v>343</v>
      </c>
      <c r="B142" s="10" t="s">
        <v>451</v>
      </c>
      <c r="C142" s="12">
        <v>10.8</v>
      </c>
      <c r="D142" s="13" t="s">
        <v>410</v>
      </c>
      <c r="E142" s="14" t="s">
        <v>457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5">
        <v>2.71</v>
      </c>
      <c r="R142" s="15">
        <v>1.97</v>
      </c>
      <c r="S142" s="15">
        <v>1.58</v>
      </c>
      <c r="T142" s="16">
        <v>41.6</v>
      </c>
      <c r="U142" s="15">
        <v>0.71</v>
      </c>
      <c r="V142" s="16">
        <v>24.4</v>
      </c>
      <c r="W142" s="15">
        <v>0.93</v>
      </c>
      <c r="X142" s="16">
        <v>50.7</v>
      </c>
      <c r="Y142" s="16">
        <v>28.6</v>
      </c>
      <c r="Z142" s="16">
        <v>22.1</v>
      </c>
      <c r="AA142" s="15">
        <v>-0.19</v>
      </c>
      <c r="AB142" s="15"/>
      <c r="AC142" s="15"/>
      <c r="AD142" s="4"/>
      <c r="AE142" s="15"/>
      <c r="AF142" s="4"/>
      <c r="AG142" s="6"/>
      <c r="AH142" s="6"/>
      <c r="AI142" s="4"/>
      <c r="AJ142" s="4"/>
      <c r="AK142" s="4"/>
      <c r="AL142" s="4"/>
      <c r="FR142" s="5" t="str">
        <f t="shared" si="8"/>
        <v/>
      </c>
      <c r="GX142" s="5" t="str">
        <f t="shared" si="9"/>
        <v/>
      </c>
    </row>
    <row r="143" spans="1:206" s="5" customFormat="1" ht="11.95" customHeight="1" x14ac:dyDescent="0.3">
      <c r="A143" s="10" t="s">
        <v>344</v>
      </c>
      <c r="B143" s="10" t="s">
        <v>451</v>
      </c>
      <c r="C143" s="12">
        <v>11.8</v>
      </c>
      <c r="D143" s="13" t="s">
        <v>410</v>
      </c>
      <c r="E143" s="14" t="s">
        <v>457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5">
        <v>2.7</v>
      </c>
      <c r="R143" s="15">
        <v>1.96</v>
      </c>
      <c r="S143" s="15">
        <v>1.54</v>
      </c>
      <c r="T143" s="16">
        <v>42.9</v>
      </c>
      <c r="U143" s="15">
        <v>0.75</v>
      </c>
      <c r="V143" s="16">
        <v>27.1</v>
      </c>
      <c r="W143" s="15">
        <v>0.97</v>
      </c>
      <c r="X143" s="16">
        <v>47.6</v>
      </c>
      <c r="Y143" s="16">
        <v>28</v>
      </c>
      <c r="Z143" s="16">
        <v>19.600000000000001</v>
      </c>
      <c r="AA143" s="15">
        <v>-0.05</v>
      </c>
      <c r="AB143" s="15"/>
      <c r="AC143" s="15"/>
      <c r="AD143" s="4"/>
      <c r="AE143" s="15"/>
      <c r="AF143" s="4"/>
      <c r="AG143" s="6"/>
      <c r="AH143" s="6"/>
      <c r="AI143" s="4"/>
      <c r="AJ143" s="4"/>
      <c r="AK143" s="4"/>
      <c r="AL143" s="4"/>
      <c r="FR143" s="5" t="str">
        <f t="shared" si="8"/>
        <v/>
      </c>
      <c r="GX143" s="5" t="str">
        <f t="shared" si="9"/>
        <v/>
      </c>
    </row>
    <row r="144" spans="1:206" s="5" customFormat="1" ht="11.95" customHeight="1" x14ac:dyDescent="0.3">
      <c r="A144" s="10" t="s">
        <v>367</v>
      </c>
      <c r="B144" s="10" t="s">
        <v>452</v>
      </c>
      <c r="C144" s="12">
        <v>8.4</v>
      </c>
      <c r="D144" s="13" t="s">
        <v>411</v>
      </c>
      <c r="E144" s="14" t="s">
        <v>457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5">
        <v>2.74</v>
      </c>
      <c r="R144" s="15">
        <v>1.96</v>
      </c>
      <c r="S144" s="15">
        <v>1.53</v>
      </c>
      <c r="T144" s="16">
        <v>44.2</v>
      </c>
      <c r="U144" s="15">
        <v>0.79</v>
      </c>
      <c r="V144" s="16">
        <v>28.1</v>
      </c>
      <c r="W144" s="15">
        <v>0.97</v>
      </c>
      <c r="X144" s="16">
        <v>43.3</v>
      </c>
      <c r="Y144" s="16">
        <v>24</v>
      </c>
      <c r="Z144" s="16">
        <v>19.3</v>
      </c>
      <c r="AA144" s="15">
        <v>0.21</v>
      </c>
      <c r="AB144" s="15"/>
      <c r="AC144" s="15"/>
      <c r="AD144" s="4"/>
      <c r="AE144" s="15"/>
      <c r="AF144" s="4"/>
      <c r="AG144" s="6"/>
      <c r="AH144" s="6"/>
      <c r="AI144" s="4"/>
      <c r="AJ144" s="4"/>
      <c r="AK144" s="4"/>
      <c r="AL144" s="4"/>
      <c r="FR144" s="5" t="str">
        <f t="shared" si="8"/>
        <v/>
      </c>
      <c r="GX144" s="5" t="str">
        <f t="shared" si="9"/>
        <v/>
      </c>
    </row>
    <row r="145" spans="1:207" s="5" customFormat="1" ht="11.95" customHeight="1" x14ac:dyDescent="0.3">
      <c r="A145" s="10" t="s">
        <v>368</v>
      </c>
      <c r="B145" s="10" t="s">
        <v>452</v>
      </c>
      <c r="C145" s="12">
        <v>9.4</v>
      </c>
      <c r="D145" s="13" t="s">
        <v>411</v>
      </c>
      <c r="E145" s="14" t="s">
        <v>457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5">
        <v>2.72</v>
      </c>
      <c r="R145" s="15">
        <v>1.97</v>
      </c>
      <c r="S145" s="15">
        <v>1.54</v>
      </c>
      <c r="T145" s="16">
        <v>43.5</v>
      </c>
      <c r="U145" s="15">
        <v>0.77</v>
      </c>
      <c r="V145" s="16">
        <v>28.1</v>
      </c>
      <c r="W145" s="15">
        <v>0.99</v>
      </c>
      <c r="X145" s="16">
        <v>44.4</v>
      </c>
      <c r="Y145" s="16">
        <v>23.7</v>
      </c>
      <c r="Z145" s="16">
        <v>20.7</v>
      </c>
      <c r="AA145" s="15">
        <v>0.21</v>
      </c>
      <c r="AB145" s="15"/>
      <c r="AC145" s="15"/>
      <c r="AD145" s="4"/>
      <c r="AE145" s="15"/>
      <c r="AF145" s="4"/>
      <c r="AG145" s="6"/>
      <c r="AH145" s="6"/>
      <c r="AI145" s="4"/>
      <c r="AJ145" s="4"/>
      <c r="AK145" s="4"/>
      <c r="AL145" s="4"/>
      <c r="FR145" s="5" t="str">
        <f t="shared" si="8"/>
        <v/>
      </c>
      <c r="GX145" s="5" t="str">
        <f t="shared" si="9"/>
        <v/>
      </c>
    </row>
    <row r="146" spans="1:207" s="5" customFormat="1" ht="11.95" customHeight="1" x14ac:dyDescent="0.3">
      <c r="A146" s="10" t="s">
        <v>369</v>
      </c>
      <c r="B146" s="10" t="s">
        <v>452</v>
      </c>
      <c r="C146" s="12">
        <v>10.8</v>
      </c>
      <c r="D146" s="13" t="s">
        <v>410</v>
      </c>
      <c r="E146" s="14" t="s">
        <v>457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5">
        <v>2.71</v>
      </c>
      <c r="R146" s="15">
        <v>1.99</v>
      </c>
      <c r="S146" s="15">
        <v>1.58</v>
      </c>
      <c r="T146" s="16">
        <v>41.9</v>
      </c>
      <c r="U146" s="15">
        <v>0.72</v>
      </c>
      <c r="V146" s="16">
        <v>26.3</v>
      </c>
      <c r="W146" s="15">
        <v>0.99</v>
      </c>
      <c r="X146" s="16">
        <v>51.9</v>
      </c>
      <c r="Y146" s="16">
        <v>27</v>
      </c>
      <c r="Z146" s="16">
        <v>24.9</v>
      </c>
      <c r="AA146" s="15">
        <v>-0.03</v>
      </c>
      <c r="AB146" s="15"/>
      <c r="AC146" s="15"/>
      <c r="AD146" s="4"/>
      <c r="AE146" s="15"/>
      <c r="AF146" s="4"/>
      <c r="AG146" s="6"/>
      <c r="AH146" s="6"/>
      <c r="AI146" s="4"/>
      <c r="AJ146" s="4"/>
      <c r="AK146" s="4"/>
      <c r="AL146" s="4"/>
      <c r="FR146" s="5" t="str">
        <f t="shared" si="8"/>
        <v/>
      </c>
      <c r="GX146" s="5" t="str">
        <f t="shared" si="9"/>
        <v/>
      </c>
    </row>
    <row r="147" spans="1:207" s="5" customFormat="1" ht="11.95" customHeight="1" x14ac:dyDescent="0.3">
      <c r="A147" s="10" t="s">
        <v>381</v>
      </c>
      <c r="B147" s="10" t="s">
        <v>453</v>
      </c>
      <c r="C147" s="12">
        <v>8.8000000000000007</v>
      </c>
      <c r="D147" s="13" t="s">
        <v>411</v>
      </c>
      <c r="E147" s="14" t="s">
        <v>457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5">
        <v>2.72</v>
      </c>
      <c r="R147" s="15">
        <v>1.99</v>
      </c>
      <c r="S147" s="15">
        <v>1.58</v>
      </c>
      <c r="T147" s="16">
        <v>41.8</v>
      </c>
      <c r="U147" s="15">
        <v>0.72</v>
      </c>
      <c r="V147" s="16">
        <v>25.8</v>
      </c>
      <c r="W147" s="15">
        <v>0.98</v>
      </c>
      <c r="X147" s="16">
        <v>46.5</v>
      </c>
      <c r="Y147" s="16">
        <v>23.8</v>
      </c>
      <c r="Z147" s="16">
        <v>22.7</v>
      </c>
      <c r="AA147" s="15">
        <v>0.09</v>
      </c>
      <c r="AB147" s="15"/>
      <c r="AC147" s="15"/>
      <c r="AD147" s="4"/>
      <c r="AE147" s="15"/>
      <c r="AF147" s="4"/>
      <c r="AG147" s="6"/>
      <c r="AH147" s="6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15">
        <v>2.72</v>
      </c>
      <c r="AY147" s="15">
        <v>1.99</v>
      </c>
      <c r="AZ147" s="15">
        <v>1.58</v>
      </c>
      <c r="BA147" s="16">
        <v>41.9</v>
      </c>
      <c r="BB147" s="15">
        <v>0.72</v>
      </c>
      <c r="BC147" s="16">
        <v>25.9</v>
      </c>
      <c r="BD147" s="15">
        <v>0.98</v>
      </c>
      <c r="BE147" s="16">
        <v>46.5</v>
      </c>
      <c r="BF147" s="16">
        <v>23.8</v>
      </c>
      <c r="BG147" s="16">
        <v>22.7</v>
      </c>
      <c r="BH147" s="15">
        <v>0.09</v>
      </c>
      <c r="BI147" s="4"/>
      <c r="BJ147" s="4"/>
      <c r="BK147" s="4"/>
      <c r="BL147" s="8"/>
      <c r="BN147" s="20">
        <v>3.85E-2</v>
      </c>
      <c r="BO147" s="21">
        <v>1.91E-3</v>
      </c>
      <c r="BP147" s="5">
        <v>9.1171676089868001E-6</v>
      </c>
      <c r="BQ147" s="5">
        <v>100</v>
      </c>
      <c r="BR147" s="5">
        <v>0.66</v>
      </c>
      <c r="BS147" s="5">
        <v>13100</v>
      </c>
      <c r="BT147" s="5">
        <v>0.73299999999999998</v>
      </c>
      <c r="BU147" s="5">
        <v>19500</v>
      </c>
      <c r="BV147" s="5">
        <v>69</v>
      </c>
      <c r="BW147" s="5">
        <v>20</v>
      </c>
      <c r="BX147" s="2">
        <v>39</v>
      </c>
      <c r="BY147" s="2">
        <v>10</v>
      </c>
      <c r="BZ147" s="5">
        <v>73000</v>
      </c>
      <c r="CA147" s="5">
        <v>0.17</v>
      </c>
      <c r="CB147" s="5">
        <v>-0.3</v>
      </c>
      <c r="CC147" s="5">
        <v>1.748</v>
      </c>
      <c r="CD147" s="5">
        <v>95</v>
      </c>
      <c r="FR147" s="5" t="str">
        <f t="shared" si="8"/>
        <v/>
      </c>
      <c r="GX147" s="5" t="str">
        <f t="shared" si="9"/>
        <v/>
      </c>
    </row>
    <row r="148" spans="1:207" s="5" customFormat="1" ht="11.95" customHeight="1" x14ac:dyDescent="0.3">
      <c r="A148" s="10" t="s">
        <v>382</v>
      </c>
      <c r="B148" s="10" t="s">
        <v>453</v>
      </c>
      <c r="C148" s="12">
        <v>9.8000000000000007</v>
      </c>
      <c r="D148" s="13" t="s">
        <v>411</v>
      </c>
      <c r="E148" s="14" t="s">
        <v>457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5">
        <v>2.71</v>
      </c>
      <c r="R148" s="15">
        <v>1.99</v>
      </c>
      <c r="S148" s="15">
        <v>1.59</v>
      </c>
      <c r="T148" s="16">
        <v>41.3</v>
      </c>
      <c r="U148" s="15">
        <v>0.7</v>
      </c>
      <c r="V148" s="16">
        <v>25.2</v>
      </c>
      <c r="W148" s="15">
        <v>0.97</v>
      </c>
      <c r="X148" s="16">
        <v>43.7</v>
      </c>
      <c r="Y148" s="16">
        <v>22.9</v>
      </c>
      <c r="Z148" s="16">
        <v>20.8</v>
      </c>
      <c r="AA148" s="15">
        <v>0.11</v>
      </c>
      <c r="AB148" s="15"/>
      <c r="AC148" s="15"/>
      <c r="AD148" s="4"/>
      <c r="AE148" s="15"/>
      <c r="AF148" s="4"/>
      <c r="AG148" s="6"/>
      <c r="AH148" s="6"/>
      <c r="AI148" s="4"/>
      <c r="AJ148" s="4"/>
      <c r="AK148" s="4"/>
      <c r="AL148" s="4"/>
      <c r="FR148" s="5" t="str">
        <f t="shared" si="8"/>
        <v/>
      </c>
      <c r="GX148" s="5" t="str">
        <f t="shared" si="9"/>
        <v/>
      </c>
    </row>
    <row r="149" spans="1:207" s="5" customFormat="1" ht="11.95" customHeight="1" x14ac:dyDescent="0.3">
      <c r="A149" s="10" t="s">
        <v>389</v>
      </c>
      <c r="B149" s="10" t="s">
        <v>454</v>
      </c>
      <c r="C149" s="12">
        <v>1.8</v>
      </c>
      <c r="D149" s="13" t="s">
        <v>410</v>
      </c>
      <c r="E149" s="14" t="s">
        <v>457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5">
        <v>2.73</v>
      </c>
      <c r="R149" s="15">
        <v>1.85</v>
      </c>
      <c r="S149" s="15">
        <v>1.5</v>
      </c>
      <c r="T149" s="16">
        <v>45</v>
      </c>
      <c r="U149" s="15">
        <v>0.82</v>
      </c>
      <c r="V149" s="16">
        <v>23.1</v>
      </c>
      <c r="W149" s="15">
        <v>0.77</v>
      </c>
      <c r="X149" s="16">
        <v>48.4</v>
      </c>
      <c r="Y149" s="16">
        <v>26.6</v>
      </c>
      <c r="Z149" s="16">
        <v>21.8</v>
      </c>
      <c r="AA149" s="15">
        <v>-0.16</v>
      </c>
      <c r="AB149" s="15"/>
      <c r="AC149" s="15"/>
      <c r="AD149" s="4"/>
      <c r="AE149" s="15"/>
      <c r="AF149" s="4"/>
      <c r="AG149" s="6"/>
      <c r="AH149" s="6"/>
      <c r="AI149" s="4"/>
      <c r="AJ149" s="4"/>
      <c r="AK149" s="4"/>
      <c r="AL149" s="4"/>
      <c r="FR149" s="5" t="str">
        <f t="shared" si="8"/>
        <v/>
      </c>
      <c r="GX149" s="5" t="str">
        <f t="shared" si="9"/>
        <v/>
      </c>
    </row>
    <row r="150" spans="1:207" s="5" customFormat="1" ht="11.95" customHeight="1" x14ac:dyDescent="0.3">
      <c r="A150" s="10" t="s">
        <v>390</v>
      </c>
      <c r="B150" s="10" t="s">
        <v>454</v>
      </c>
      <c r="C150" s="12">
        <v>3.8</v>
      </c>
      <c r="D150" s="13" t="s">
        <v>411</v>
      </c>
      <c r="E150" s="14" t="s">
        <v>457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5">
        <v>2.71</v>
      </c>
      <c r="R150" s="15">
        <v>1.94</v>
      </c>
      <c r="S150" s="15">
        <v>1.5</v>
      </c>
      <c r="T150" s="16">
        <v>44.5</v>
      </c>
      <c r="U150" s="15">
        <v>0.8</v>
      </c>
      <c r="V150" s="16">
        <v>29.1</v>
      </c>
      <c r="W150" s="15">
        <v>0.98</v>
      </c>
      <c r="X150" s="16">
        <v>47.1</v>
      </c>
      <c r="Y150" s="16">
        <v>24.3</v>
      </c>
      <c r="Z150" s="16">
        <v>22.8</v>
      </c>
      <c r="AA150" s="15">
        <v>0.21</v>
      </c>
      <c r="AB150" s="15"/>
      <c r="AC150" s="15"/>
      <c r="AD150" s="4"/>
      <c r="AE150" s="15"/>
      <c r="AF150" s="4"/>
      <c r="AG150" s="6"/>
      <c r="AH150" s="6"/>
      <c r="AI150" s="4"/>
      <c r="AJ150" s="4"/>
      <c r="AK150" s="4"/>
      <c r="AL150" s="4"/>
      <c r="FR150" s="5" t="str">
        <f t="shared" si="8"/>
        <v/>
      </c>
      <c r="GX150" s="5" t="str">
        <f t="shared" si="9"/>
        <v/>
      </c>
    </row>
    <row r="151" spans="1:207" s="5" customFormat="1" ht="11.95" customHeight="1" x14ac:dyDescent="0.3">
      <c r="A151" s="10" t="s">
        <v>393</v>
      </c>
      <c r="B151" s="10" t="s">
        <v>454</v>
      </c>
      <c r="C151" s="12">
        <v>7.8</v>
      </c>
      <c r="D151" s="13" t="s">
        <v>411</v>
      </c>
      <c r="E151" s="14" t="s">
        <v>457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5">
        <v>2.72</v>
      </c>
      <c r="R151" s="15">
        <v>2.02</v>
      </c>
      <c r="S151" s="15">
        <v>1.62</v>
      </c>
      <c r="T151" s="16">
        <v>40.5</v>
      </c>
      <c r="U151" s="15">
        <v>0.68</v>
      </c>
      <c r="V151" s="16">
        <v>24.8</v>
      </c>
      <c r="W151" s="15">
        <v>0.99</v>
      </c>
      <c r="X151" s="16">
        <v>42.5</v>
      </c>
      <c r="Y151" s="16">
        <v>24.3</v>
      </c>
      <c r="Z151" s="16">
        <v>18.2</v>
      </c>
      <c r="AA151" s="15">
        <v>0.03</v>
      </c>
      <c r="AB151" s="15"/>
      <c r="AC151" s="15"/>
      <c r="AD151" s="4"/>
      <c r="AE151" s="15"/>
      <c r="AF151" s="4"/>
      <c r="AG151" s="6"/>
      <c r="AH151" s="6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15">
        <v>2.72</v>
      </c>
      <c r="AY151" s="15">
        <v>2.0099999999999998</v>
      </c>
      <c r="AZ151" s="15">
        <v>1.62</v>
      </c>
      <c r="BA151" s="16">
        <v>40.5</v>
      </c>
      <c r="BB151" s="15">
        <v>0.68</v>
      </c>
      <c r="BC151" s="16">
        <v>24.3</v>
      </c>
      <c r="BD151" s="15">
        <v>0.97</v>
      </c>
      <c r="BE151" s="16">
        <v>42.5</v>
      </c>
      <c r="BF151" s="16">
        <v>24.3</v>
      </c>
      <c r="BG151" s="16">
        <v>18.2</v>
      </c>
      <c r="BH151" s="15">
        <v>0</v>
      </c>
      <c r="BI151" s="4"/>
      <c r="BJ151" s="4"/>
      <c r="BK151" s="4"/>
      <c r="BL151" s="8"/>
      <c r="BN151" s="20">
        <v>4.0599999999999997E-2</v>
      </c>
      <c r="BO151" s="21">
        <v>1.47E-3</v>
      </c>
      <c r="BP151" s="5">
        <v>8.2601891204706628E-6</v>
      </c>
      <c r="BQ151" s="5">
        <v>100</v>
      </c>
      <c r="BR151" s="5">
        <v>0.65</v>
      </c>
      <c r="BS151" s="5">
        <v>14000</v>
      </c>
      <c r="BT151" s="5">
        <v>0.79100000000000004</v>
      </c>
      <c r="BU151" s="5">
        <v>19200</v>
      </c>
      <c r="BV151" s="5">
        <v>84</v>
      </c>
      <c r="BW151" s="5">
        <v>23</v>
      </c>
      <c r="BX151" s="2">
        <v>50</v>
      </c>
      <c r="BY151" s="2">
        <v>11</v>
      </c>
      <c r="BZ151" s="5">
        <v>72800</v>
      </c>
      <c r="CA151" s="5">
        <v>0.23</v>
      </c>
      <c r="CB151" s="5">
        <v>-0.2</v>
      </c>
      <c r="CC151" s="5">
        <v>1.51</v>
      </c>
      <c r="CD151" s="5">
        <v>78.000000000000014</v>
      </c>
      <c r="FR151" s="5" t="str">
        <f t="shared" si="8"/>
        <v/>
      </c>
      <c r="GX151" s="5" t="str">
        <f t="shared" si="9"/>
        <v/>
      </c>
    </row>
    <row r="152" spans="1:207" s="5" customFormat="1" ht="11.95" customHeight="1" x14ac:dyDescent="0.3">
      <c r="A152" s="10" t="s">
        <v>396</v>
      </c>
      <c r="B152" s="10" t="s">
        <v>454</v>
      </c>
      <c r="C152" s="12">
        <v>10.8</v>
      </c>
      <c r="D152" s="13" t="s">
        <v>411</v>
      </c>
      <c r="E152" s="14" t="s">
        <v>457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5">
        <v>2.75</v>
      </c>
      <c r="R152" s="15">
        <v>2.0099999999999998</v>
      </c>
      <c r="S152" s="15">
        <v>1.59</v>
      </c>
      <c r="T152" s="16">
        <v>42.2</v>
      </c>
      <c r="U152" s="15">
        <v>0.73</v>
      </c>
      <c r="V152" s="16">
        <v>26.4</v>
      </c>
      <c r="W152" s="15">
        <v>1</v>
      </c>
      <c r="X152" s="16">
        <v>44.6</v>
      </c>
      <c r="Y152" s="16">
        <v>26.1</v>
      </c>
      <c r="Z152" s="16">
        <v>18.5</v>
      </c>
      <c r="AA152" s="15">
        <v>0.02</v>
      </c>
      <c r="AB152" s="15"/>
      <c r="AC152" s="15"/>
      <c r="AD152" s="4"/>
      <c r="AE152" s="15"/>
      <c r="AF152" s="4"/>
      <c r="AG152" s="6"/>
      <c r="AH152" s="6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15">
        <v>2.75</v>
      </c>
      <c r="AY152" s="15">
        <v>2</v>
      </c>
      <c r="AZ152" s="15">
        <v>1.58</v>
      </c>
      <c r="BA152" s="16">
        <v>42.5</v>
      </c>
      <c r="BB152" s="15">
        <v>0.74</v>
      </c>
      <c r="BC152" s="16">
        <v>26.7</v>
      </c>
      <c r="BD152" s="15">
        <v>0.99</v>
      </c>
      <c r="BE152" s="16">
        <v>44.6</v>
      </c>
      <c r="BF152" s="16">
        <v>26.1</v>
      </c>
      <c r="BG152" s="16">
        <v>18.5</v>
      </c>
      <c r="BH152" s="15">
        <v>0.03</v>
      </c>
      <c r="BI152" s="4"/>
      <c r="BJ152" s="4"/>
      <c r="BK152" s="4"/>
      <c r="BL152" s="8"/>
      <c r="BN152" s="20">
        <v>3.73E-2</v>
      </c>
      <c r="BO152" s="21">
        <v>1.5E-3</v>
      </c>
      <c r="BP152" s="5">
        <v>8.0058157948728903E-6</v>
      </c>
      <c r="BQ152" s="5">
        <v>100</v>
      </c>
      <c r="BR152" s="5">
        <v>0.68</v>
      </c>
      <c r="BS152" s="5">
        <v>11400</v>
      </c>
      <c r="BT152" s="5">
        <v>0.66800000000000004</v>
      </c>
      <c r="BU152" s="5">
        <v>18200</v>
      </c>
      <c r="BV152" s="5">
        <v>72</v>
      </c>
      <c r="BW152" s="5">
        <v>20</v>
      </c>
      <c r="BX152" s="2">
        <v>42</v>
      </c>
      <c r="BY152" s="2">
        <v>10</v>
      </c>
      <c r="BZ152" s="5">
        <v>78000</v>
      </c>
      <c r="CA152" s="5">
        <v>0.19</v>
      </c>
      <c r="CB152" s="5">
        <v>-0.1</v>
      </c>
      <c r="CC152" s="5">
        <v>1.35</v>
      </c>
      <c r="CD152" s="5">
        <v>69</v>
      </c>
      <c r="FR152" s="5" t="str">
        <f t="shared" si="8"/>
        <v/>
      </c>
      <c r="GX152" s="5" t="str">
        <f t="shared" si="9"/>
        <v/>
      </c>
    </row>
    <row r="153" spans="1:207" s="5" customFormat="1" ht="11.95" customHeight="1" x14ac:dyDescent="0.3">
      <c r="A153" s="10" t="s">
        <v>318</v>
      </c>
      <c r="B153" s="11">
        <v>17</v>
      </c>
      <c r="C153" s="12">
        <v>14.8</v>
      </c>
      <c r="D153" s="13" t="s">
        <v>411</v>
      </c>
      <c r="E153" s="124" t="s">
        <v>462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5">
        <v>2.74</v>
      </c>
      <c r="R153" s="15">
        <v>1.97</v>
      </c>
      <c r="S153" s="15">
        <v>1.55</v>
      </c>
      <c r="T153" s="16">
        <v>43.3</v>
      </c>
      <c r="U153" s="15">
        <v>0.76</v>
      </c>
      <c r="V153" s="16">
        <v>26.8</v>
      </c>
      <c r="W153" s="15">
        <v>0.96</v>
      </c>
      <c r="X153" s="16">
        <v>48.6</v>
      </c>
      <c r="Y153" s="16">
        <v>25.9</v>
      </c>
      <c r="Z153" s="16">
        <v>22.7</v>
      </c>
      <c r="AA153" s="15">
        <v>0.04</v>
      </c>
      <c r="AB153" s="15"/>
      <c r="AC153" s="15"/>
      <c r="AD153" s="4"/>
      <c r="AE153" s="15"/>
      <c r="AF153" s="4"/>
      <c r="AG153" s="6"/>
      <c r="AH153" s="6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15">
        <v>2.74</v>
      </c>
      <c r="AY153" s="15">
        <v>1.96</v>
      </c>
      <c r="AZ153" s="15">
        <v>1.52</v>
      </c>
      <c r="BA153" s="16">
        <v>44.5</v>
      </c>
      <c r="BB153" s="15">
        <v>0.8</v>
      </c>
      <c r="BC153" s="16">
        <v>29</v>
      </c>
      <c r="BD153" s="15">
        <v>0.99</v>
      </c>
      <c r="BE153" s="16">
        <v>48.6</v>
      </c>
      <c r="BF153" s="16">
        <v>25.9</v>
      </c>
      <c r="BG153" s="16">
        <v>22.7</v>
      </c>
      <c r="BH153" s="15">
        <v>0.14000000000000001</v>
      </c>
      <c r="BI153" s="4"/>
      <c r="BJ153" s="4"/>
      <c r="BK153" s="4"/>
      <c r="BL153" s="8"/>
      <c r="CE153" s="2">
        <v>17.5</v>
      </c>
      <c r="CF153" s="2">
        <v>14.2</v>
      </c>
      <c r="CG153" s="2">
        <v>0.81</v>
      </c>
      <c r="CH153" s="2">
        <v>5.3999999999999999E-2</v>
      </c>
      <c r="CI153" s="2">
        <v>15</v>
      </c>
      <c r="CJ153" s="2">
        <v>3.1E-2</v>
      </c>
      <c r="CK153" s="2">
        <v>10</v>
      </c>
      <c r="EY153" s="5">
        <v>2.74</v>
      </c>
      <c r="EZ153" s="5">
        <v>1.81</v>
      </c>
      <c r="FA153" s="5">
        <v>1.3</v>
      </c>
      <c r="FB153" s="5">
        <v>52.6</v>
      </c>
      <c r="FC153" s="5">
        <v>1.1100000000000001</v>
      </c>
      <c r="FD153" s="5">
        <v>39.4</v>
      </c>
      <c r="FE153" s="5">
        <v>0.97</v>
      </c>
      <c r="FF153" s="5">
        <v>48.6</v>
      </c>
      <c r="FG153" s="5">
        <v>25.9</v>
      </c>
      <c r="FH153" s="5">
        <v>22.7</v>
      </c>
      <c r="FI153" s="5">
        <v>0.59</v>
      </c>
      <c r="FO153" s="5">
        <v>7.5</v>
      </c>
      <c r="FP153" s="5">
        <v>5.5</v>
      </c>
      <c r="FQ153" s="5">
        <v>0.73</v>
      </c>
      <c r="FR153" s="5" t="str">
        <f t="shared" ref="FR153:FR184" si="10">IF(FL153&gt;0,ROUND(FL153*0.8,1),"")</f>
        <v/>
      </c>
      <c r="FS153" s="5">
        <v>2.5000000000000001E-2</v>
      </c>
      <c r="GE153" s="5">
        <v>2.74</v>
      </c>
      <c r="GF153" s="5">
        <v>1.8</v>
      </c>
      <c r="GG153" s="5">
        <v>1.28</v>
      </c>
      <c r="GH153" s="5">
        <v>53.4</v>
      </c>
      <c r="GI153" s="5">
        <v>1.1499999999999999</v>
      </c>
      <c r="GJ153" s="5">
        <v>41</v>
      </c>
      <c r="GK153" s="5">
        <v>0.98</v>
      </c>
      <c r="GL153" s="5">
        <v>48.6</v>
      </c>
      <c r="GM153" s="5">
        <v>25.9</v>
      </c>
      <c r="GN153" s="5">
        <v>22.7</v>
      </c>
      <c r="GO153" s="5">
        <v>0.67</v>
      </c>
      <c r="GU153" s="2">
        <v>6.9</v>
      </c>
      <c r="GV153" s="2">
        <v>5.0999999999999996</v>
      </c>
      <c r="GW153" s="2">
        <v>0.74</v>
      </c>
      <c r="GX153" s="5" t="str">
        <f t="shared" ref="GX153:GX184" si="11">IF(GR153&gt;0,ROUND(GR153*0.76,1),"")</f>
        <v/>
      </c>
      <c r="GY153" s="2">
        <v>2.4E-2</v>
      </c>
    </row>
    <row r="154" spans="1:207" s="5" customFormat="1" ht="11.95" customHeight="1" x14ac:dyDescent="0.3">
      <c r="A154" s="10" t="s">
        <v>87</v>
      </c>
      <c r="B154" s="11">
        <v>2</v>
      </c>
      <c r="C154" s="12">
        <v>12.8</v>
      </c>
      <c r="D154" s="13" t="s">
        <v>410</v>
      </c>
      <c r="E154" s="124" t="s">
        <v>462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5">
        <v>2.72</v>
      </c>
      <c r="R154" s="15">
        <v>1.95</v>
      </c>
      <c r="S154" s="15">
        <v>1.55</v>
      </c>
      <c r="T154" s="16">
        <v>42.9</v>
      </c>
      <c r="U154" s="15">
        <v>0.75</v>
      </c>
      <c r="V154" s="16">
        <v>25.6</v>
      </c>
      <c r="W154" s="15">
        <v>0.93</v>
      </c>
      <c r="X154" s="16">
        <v>51.3</v>
      </c>
      <c r="Y154" s="16">
        <v>27.7</v>
      </c>
      <c r="Z154" s="16">
        <v>23.6</v>
      </c>
      <c r="AA154" s="15">
        <v>-0.09</v>
      </c>
      <c r="AB154" s="15"/>
      <c r="AC154" s="15"/>
      <c r="AD154" s="4"/>
      <c r="AE154" s="15"/>
      <c r="AF154" s="4"/>
      <c r="AG154" s="6"/>
      <c r="AH154" s="6"/>
      <c r="AI154" s="4"/>
      <c r="AJ154" s="4"/>
      <c r="AK154" s="4"/>
      <c r="AL154" s="7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15">
        <v>2.72</v>
      </c>
      <c r="AY154" s="15">
        <v>1.95</v>
      </c>
      <c r="AZ154" s="15">
        <v>1.51</v>
      </c>
      <c r="BA154" s="16">
        <v>44.4</v>
      </c>
      <c r="BB154" s="15">
        <v>0.8</v>
      </c>
      <c r="BC154" s="16">
        <v>28.7</v>
      </c>
      <c r="BD154" s="15">
        <v>0.98</v>
      </c>
      <c r="BE154" s="16">
        <v>51.3</v>
      </c>
      <c r="BF154" s="16">
        <v>27.7</v>
      </c>
      <c r="BG154" s="16">
        <v>23.6</v>
      </c>
      <c r="BH154" s="15">
        <v>0.04</v>
      </c>
      <c r="BI154" s="4"/>
      <c r="BJ154" s="4"/>
      <c r="BK154" s="4"/>
      <c r="BL154" s="8"/>
      <c r="CE154" s="2">
        <v>18</v>
      </c>
      <c r="CF154" s="2">
        <v>14.9</v>
      </c>
      <c r="CG154" s="2">
        <v>0.83</v>
      </c>
      <c r="CH154" s="2">
        <v>5.7000000000000002E-2</v>
      </c>
      <c r="CI154" s="2">
        <v>17</v>
      </c>
      <c r="CJ154" s="2">
        <v>3.4000000000000002E-2</v>
      </c>
      <c r="CK154" s="2">
        <v>11</v>
      </c>
      <c r="EY154" s="5">
        <v>2.72</v>
      </c>
      <c r="EZ154" s="5">
        <v>1.8</v>
      </c>
      <c r="FA154" s="5">
        <v>1.28</v>
      </c>
      <c r="FB154" s="5">
        <v>52.8</v>
      </c>
      <c r="FC154" s="5">
        <v>1.1200000000000001</v>
      </c>
      <c r="FD154" s="5">
        <v>40.299999999999997</v>
      </c>
      <c r="FE154" s="5">
        <v>0.98</v>
      </c>
      <c r="FF154" s="5">
        <v>51.3</v>
      </c>
      <c r="FG154" s="5">
        <v>27.7</v>
      </c>
      <c r="FH154" s="5">
        <v>23.6</v>
      </c>
      <c r="FI154" s="5">
        <v>0.53</v>
      </c>
      <c r="FO154" s="5">
        <v>6.7</v>
      </c>
      <c r="FP154" s="5">
        <v>5.3</v>
      </c>
      <c r="FQ154" s="5">
        <v>0.79</v>
      </c>
      <c r="FR154" s="5" t="str">
        <f t="shared" si="10"/>
        <v/>
      </c>
      <c r="FS154" s="5">
        <v>2.5999999999999999E-2</v>
      </c>
      <c r="GE154" s="5">
        <v>2.72</v>
      </c>
      <c r="GF154" s="5">
        <v>1.79</v>
      </c>
      <c r="GG154" s="5">
        <v>1.27</v>
      </c>
      <c r="GH154" s="5">
        <v>53.4</v>
      </c>
      <c r="GI154" s="5">
        <v>1.1399999999999999</v>
      </c>
      <c r="GJ154" s="5">
        <v>41.3</v>
      </c>
      <c r="GK154" s="5">
        <v>0.98</v>
      </c>
      <c r="GL154" s="5">
        <v>51.3</v>
      </c>
      <c r="GM154" s="5">
        <v>27.7</v>
      </c>
      <c r="GN154" s="5">
        <v>23.6</v>
      </c>
      <c r="GO154" s="5">
        <v>0.56999999999999995</v>
      </c>
      <c r="GU154" s="2">
        <v>8.6</v>
      </c>
      <c r="GV154" s="2">
        <v>6.1</v>
      </c>
      <c r="GW154" s="2">
        <v>0.71</v>
      </c>
      <c r="GX154" s="5" t="str">
        <f t="shared" si="11"/>
        <v/>
      </c>
      <c r="GY154" s="2">
        <v>0.02</v>
      </c>
    </row>
    <row r="155" spans="1:207" s="5" customFormat="1" ht="11.95" customHeight="1" x14ac:dyDescent="0.3">
      <c r="A155" s="10" t="s">
        <v>178</v>
      </c>
      <c r="B155" s="11">
        <v>7</v>
      </c>
      <c r="C155" s="12">
        <v>10.8</v>
      </c>
      <c r="D155" s="13" t="s">
        <v>410</v>
      </c>
      <c r="E155" s="124" t="s">
        <v>462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15">
        <v>2.74</v>
      </c>
      <c r="R155" s="15">
        <v>2.02</v>
      </c>
      <c r="S155" s="15">
        <v>1.61</v>
      </c>
      <c r="T155" s="16">
        <v>41.3</v>
      </c>
      <c r="U155" s="15">
        <v>0.7</v>
      </c>
      <c r="V155" s="16">
        <v>25.6</v>
      </c>
      <c r="W155" s="15">
        <v>1</v>
      </c>
      <c r="X155" s="16">
        <v>48.1</v>
      </c>
      <c r="Y155" s="16">
        <v>26.8</v>
      </c>
      <c r="Z155" s="16">
        <v>21.3</v>
      </c>
      <c r="AA155" s="15">
        <v>-0.06</v>
      </c>
      <c r="AB155" s="15"/>
      <c r="AC155" s="15"/>
      <c r="AD155" s="4"/>
      <c r="AE155" s="15"/>
      <c r="AF155" s="4"/>
      <c r="AG155" s="6"/>
      <c r="AH155" s="6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15">
        <v>2.74</v>
      </c>
      <c r="AY155" s="15">
        <v>1.99</v>
      </c>
      <c r="AZ155" s="15">
        <v>1.57</v>
      </c>
      <c r="BA155" s="16">
        <v>42.8</v>
      </c>
      <c r="BB155" s="15">
        <v>0.75</v>
      </c>
      <c r="BC155" s="16">
        <v>27.3</v>
      </c>
      <c r="BD155" s="15">
        <v>1</v>
      </c>
      <c r="BE155" s="16">
        <v>48.1</v>
      </c>
      <c r="BF155" s="16">
        <v>26.8</v>
      </c>
      <c r="BG155" s="16">
        <v>21.3</v>
      </c>
      <c r="BH155" s="15">
        <v>0.03</v>
      </c>
      <c r="BI155" s="4"/>
      <c r="BJ155" s="4"/>
      <c r="BK155" s="4"/>
      <c r="BL155" s="8"/>
      <c r="CE155" s="2">
        <v>20.8</v>
      </c>
      <c r="CF155" s="2">
        <v>17.600000000000001</v>
      </c>
      <c r="CG155" s="2">
        <v>0.84</v>
      </c>
      <c r="CH155" s="2">
        <v>6.7000000000000004E-2</v>
      </c>
      <c r="CI155" s="2">
        <v>18</v>
      </c>
      <c r="CJ155" s="2">
        <v>4.1000000000000002E-2</v>
      </c>
      <c r="CK155" s="2">
        <v>12</v>
      </c>
      <c r="EY155" s="5">
        <v>2.74</v>
      </c>
      <c r="EZ155" s="5">
        <v>1.8</v>
      </c>
      <c r="FA155" s="5">
        <v>1.28</v>
      </c>
      <c r="FB155" s="5">
        <v>53.3</v>
      </c>
      <c r="FC155" s="5">
        <v>1.1399999999999999</v>
      </c>
      <c r="FD155" s="5">
        <v>40.6</v>
      </c>
      <c r="FE155" s="5">
        <v>0.98</v>
      </c>
      <c r="FF155" s="5">
        <v>48.1</v>
      </c>
      <c r="FG155" s="5">
        <v>26.8</v>
      </c>
      <c r="FH155" s="5">
        <v>21.3</v>
      </c>
      <c r="FI155" s="5">
        <v>0.65</v>
      </c>
      <c r="FO155" s="5">
        <v>6.6</v>
      </c>
      <c r="FP155" s="5">
        <v>4.7</v>
      </c>
      <c r="FQ155" s="5">
        <v>0.71</v>
      </c>
      <c r="FR155" s="5" t="str">
        <f t="shared" si="10"/>
        <v/>
      </c>
      <c r="FS155" s="5">
        <v>0.02</v>
      </c>
      <c r="GE155" s="5">
        <v>2.74</v>
      </c>
      <c r="GF155" s="5">
        <v>1.8</v>
      </c>
      <c r="GG155" s="5">
        <v>1.27</v>
      </c>
      <c r="GH155" s="5">
        <v>53.6</v>
      </c>
      <c r="GI155" s="5">
        <v>1.1499999999999999</v>
      </c>
      <c r="GJ155" s="5">
        <v>41.8</v>
      </c>
      <c r="GK155" s="5">
        <v>0.99</v>
      </c>
      <c r="GL155" s="5">
        <v>48.1</v>
      </c>
      <c r="GM155" s="5">
        <v>26.8</v>
      </c>
      <c r="GN155" s="5">
        <v>21.3</v>
      </c>
      <c r="GO155" s="5">
        <v>0.7</v>
      </c>
      <c r="GU155" s="2">
        <v>6.4</v>
      </c>
      <c r="GV155" s="2">
        <v>4.4000000000000004</v>
      </c>
      <c r="GW155" s="2">
        <v>0.69</v>
      </c>
      <c r="GX155" s="5" t="str">
        <f t="shared" si="11"/>
        <v/>
      </c>
      <c r="GY155" s="2">
        <v>1.6E-2</v>
      </c>
    </row>
    <row r="156" spans="1:207" s="5" customFormat="1" ht="11.95" customHeight="1" x14ac:dyDescent="0.3">
      <c r="A156" s="10" t="s">
        <v>255</v>
      </c>
      <c r="B156" s="11">
        <v>12</v>
      </c>
      <c r="C156" s="12">
        <v>13.8</v>
      </c>
      <c r="D156" s="13" t="s">
        <v>410</v>
      </c>
      <c r="E156" s="124" t="s">
        <v>462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5">
        <v>2.73</v>
      </c>
      <c r="R156" s="15">
        <v>1.99</v>
      </c>
      <c r="S156" s="15">
        <v>1.62</v>
      </c>
      <c r="T156" s="16">
        <v>40.799999999999997</v>
      </c>
      <c r="U156" s="15">
        <v>0.69</v>
      </c>
      <c r="V156" s="16">
        <v>23.1</v>
      </c>
      <c r="W156" s="15">
        <v>0.92</v>
      </c>
      <c r="X156" s="16">
        <v>52.8</v>
      </c>
      <c r="Y156" s="16">
        <v>30.3</v>
      </c>
      <c r="Z156" s="16">
        <v>22.5</v>
      </c>
      <c r="AA156" s="15">
        <v>-0.32</v>
      </c>
      <c r="AB156" s="15"/>
      <c r="AC156" s="15"/>
      <c r="AD156" s="4"/>
      <c r="AE156" s="15"/>
      <c r="AF156" s="4"/>
      <c r="AG156" s="6"/>
      <c r="AH156" s="6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15">
        <v>2.73</v>
      </c>
      <c r="AY156" s="15">
        <v>1.99</v>
      </c>
      <c r="AZ156" s="15">
        <v>1.57</v>
      </c>
      <c r="BA156" s="16">
        <v>42.4</v>
      </c>
      <c r="BB156" s="15">
        <v>0.74</v>
      </c>
      <c r="BC156" s="16">
        <v>26.5</v>
      </c>
      <c r="BD156" s="15">
        <v>0.98</v>
      </c>
      <c r="BE156" s="16">
        <v>52.8</v>
      </c>
      <c r="BF156" s="16">
        <v>30.3</v>
      </c>
      <c r="BG156" s="16">
        <v>22.5</v>
      </c>
      <c r="BH156" s="15">
        <v>-0.17</v>
      </c>
      <c r="BI156" s="4"/>
      <c r="BJ156" s="4"/>
      <c r="BK156" s="4"/>
      <c r="BL156" s="8"/>
      <c r="CE156" s="2">
        <v>22.4</v>
      </c>
      <c r="CF156" s="2">
        <v>18.7</v>
      </c>
      <c r="CG156" s="2">
        <v>0.83</v>
      </c>
      <c r="CH156" s="2">
        <v>6.6000000000000003E-2</v>
      </c>
      <c r="CI156" s="2">
        <v>16</v>
      </c>
      <c r="CJ156" s="2">
        <v>3.7999999999999999E-2</v>
      </c>
      <c r="CK156" s="2">
        <v>11</v>
      </c>
      <c r="EY156" s="5">
        <v>2.73</v>
      </c>
      <c r="EZ156" s="5">
        <v>1.79</v>
      </c>
      <c r="FA156" s="5">
        <v>1.25</v>
      </c>
      <c r="FB156" s="5">
        <v>54.2</v>
      </c>
      <c r="FC156" s="5">
        <v>1.18</v>
      </c>
      <c r="FD156" s="5">
        <v>43.1</v>
      </c>
      <c r="FE156" s="5">
        <v>1</v>
      </c>
      <c r="FF156" s="5">
        <v>52.8</v>
      </c>
      <c r="FG156" s="5">
        <v>30.3</v>
      </c>
      <c r="FH156" s="5">
        <v>22.5</v>
      </c>
      <c r="FI156" s="5">
        <v>0.56999999999999995</v>
      </c>
      <c r="FO156" s="5">
        <v>6.3</v>
      </c>
      <c r="FP156" s="5">
        <v>5.0999999999999996</v>
      </c>
      <c r="FQ156" s="5">
        <v>0.81</v>
      </c>
      <c r="FR156" s="5" t="str">
        <f t="shared" si="10"/>
        <v/>
      </c>
      <c r="FS156" s="5">
        <v>2.1999999999999999E-2</v>
      </c>
      <c r="GE156" s="5">
        <v>2.73</v>
      </c>
      <c r="GF156" s="5">
        <v>1.78</v>
      </c>
      <c r="GG156" s="5">
        <v>1.24</v>
      </c>
      <c r="GH156" s="5">
        <v>54.5</v>
      </c>
      <c r="GI156" s="5">
        <v>1.2</v>
      </c>
      <c r="GJ156" s="5">
        <v>43.1</v>
      </c>
      <c r="GK156" s="5">
        <v>0.98</v>
      </c>
      <c r="GL156" s="5">
        <v>52.8</v>
      </c>
      <c r="GM156" s="5">
        <v>30.3</v>
      </c>
      <c r="GN156" s="5">
        <v>22.5</v>
      </c>
      <c r="GO156" s="5">
        <v>0.56999999999999995</v>
      </c>
      <c r="GU156" s="2">
        <v>6.9</v>
      </c>
      <c r="GV156" s="2">
        <v>5.2</v>
      </c>
      <c r="GW156" s="2">
        <v>0.76</v>
      </c>
      <c r="GX156" s="5" t="str">
        <f t="shared" si="11"/>
        <v/>
      </c>
      <c r="GY156" s="2">
        <v>0.02</v>
      </c>
    </row>
    <row r="157" spans="1:207" s="5" customFormat="1" ht="11.95" customHeight="1" x14ac:dyDescent="0.3">
      <c r="A157" s="10" t="s">
        <v>306</v>
      </c>
      <c r="B157" s="11">
        <v>16</v>
      </c>
      <c r="C157" s="12">
        <v>8.8000000000000007</v>
      </c>
      <c r="D157" s="13" t="s">
        <v>410</v>
      </c>
      <c r="E157" s="124" t="s">
        <v>462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5">
        <v>2.73</v>
      </c>
      <c r="R157" s="15">
        <v>2.06</v>
      </c>
      <c r="S157" s="15">
        <v>1.68</v>
      </c>
      <c r="T157" s="16">
        <v>38.5</v>
      </c>
      <c r="U157" s="15">
        <v>0.63</v>
      </c>
      <c r="V157" s="16">
        <v>22.7</v>
      </c>
      <c r="W157" s="15">
        <v>0.99</v>
      </c>
      <c r="X157" s="16">
        <v>56.7</v>
      </c>
      <c r="Y157" s="16">
        <v>32.299999999999997</v>
      </c>
      <c r="Z157" s="16">
        <v>24.4</v>
      </c>
      <c r="AA157" s="15">
        <v>-0.39</v>
      </c>
      <c r="AB157" s="15"/>
      <c r="AC157" s="15"/>
      <c r="AD157" s="4"/>
      <c r="AE157" s="15"/>
      <c r="AF157" s="4"/>
      <c r="AG157" s="6"/>
      <c r="AH157" s="6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15">
        <v>2.73</v>
      </c>
      <c r="AY157" s="15">
        <v>1.99</v>
      </c>
      <c r="AZ157" s="15">
        <v>1.57</v>
      </c>
      <c r="BA157" s="16">
        <v>42.7</v>
      </c>
      <c r="BB157" s="15">
        <v>0.74</v>
      </c>
      <c r="BC157" s="16">
        <v>27.2</v>
      </c>
      <c r="BD157" s="15">
        <v>1</v>
      </c>
      <c r="BE157" s="16">
        <v>56.7</v>
      </c>
      <c r="BF157" s="16">
        <v>32.299999999999997</v>
      </c>
      <c r="BG157" s="16">
        <v>24.4</v>
      </c>
      <c r="BH157" s="15">
        <v>-0.21</v>
      </c>
      <c r="BI157" s="4"/>
      <c r="BJ157" s="4"/>
      <c r="BK157" s="4"/>
      <c r="BL157" s="8"/>
      <c r="CE157" s="2">
        <v>23.1</v>
      </c>
      <c r="CF157" s="2">
        <v>19</v>
      </c>
      <c r="CG157" s="2">
        <v>0.82</v>
      </c>
      <c r="CH157" s="2">
        <v>6.6000000000000003E-2</v>
      </c>
      <c r="CI157" s="2">
        <v>16</v>
      </c>
      <c r="CJ157" s="2">
        <v>3.6999999999999998E-2</v>
      </c>
      <c r="CK157" s="2">
        <v>10</v>
      </c>
      <c r="EY157" s="5">
        <v>2.73</v>
      </c>
      <c r="EZ157" s="5">
        <v>1.78</v>
      </c>
      <c r="FA157" s="5">
        <v>1.25</v>
      </c>
      <c r="FB157" s="5">
        <v>54.3</v>
      </c>
      <c r="FC157" s="5">
        <v>1.19</v>
      </c>
      <c r="FD157" s="5">
        <v>42.7</v>
      </c>
      <c r="FE157" s="5">
        <v>0.98</v>
      </c>
      <c r="FF157" s="5">
        <v>56.7</v>
      </c>
      <c r="FG157" s="5">
        <v>32.299999999999997</v>
      </c>
      <c r="FH157" s="5">
        <v>24.4</v>
      </c>
      <c r="FI157" s="5">
        <v>0.43</v>
      </c>
      <c r="FO157" s="5">
        <v>7.2</v>
      </c>
      <c r="FP157" s="5">
        <v>6.5</v>
      </c>
      <c r="FQ157" s="5">
        <v>0.9</v>
      </c>
      <c r="FR157" s="5" t="str">
        <f t="shared" si="10"/>
        <v/>
      </c>
      <c r="FS157" s="5">
        <v>0.03</v>
      </c>
      <c r="GE157" s="5">
        <v>2.73</v>
      </c>
      <c r="GF157" s="5">
        <v>1.8</v>
      </c>
      <c r="GG157" s="5">
        <v>1.26</v>
      </c>
      <c r="GH157" s="5">
        <v>53.8</v>
      </c>
      <c r="GI157" s="5">
        <v>1.17</v>
      </c>
      <c r="GJ157" s="5">
        <v>42.4</v>
      </c>
      <c r="GK157" s="5">
        <v>0.99</v>
      </c>
      <c r="GL157" s="5">
        <v>56.7</v>
      </c>
      <c r="GM157" s="5">
        <v>32.299999999999997</v>
      </c>
      <c r="GN157" s="5">
        <v>24.4</v>
      </c>
      <c r="GO157" s="5">
        <v>0.41</v>
      </c>
      <c r="GU157" s="2">
        <v>9.1999999999999993</v>
      </c>
      <c r="GV157" s="2">
        <v>7.5</v>
      </c>
      <c r="GW157" s="2">
        <v>0.82</v>
      </c>
      <c r="GX157" s="5" t="str">
        <f t="shared" si="11"/>
        <v/>
      </c>
      <c r="GY157" s="2">
        <v>1.9E-2</v>
      </c>
    </row>
    <row r="158" spans="1:207" s="5" customFormat="1" ht="11.95" customHeight="1" x14ac:dyDescent="0.3">
      <c r="A158" s="10" t="s">
        <v>235</v>
      </c>
      <c r="B158" s="11">
        <v>11</v>
      </c>
      <c r="C158" s="12">
        <v>10.8</v>
      </c>
      <c r="D158" s="13" t="s">
        <v>410</v>
      </c>
      <c r="E158" s="124" t="s">
        <v>462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5">
        <v>2.73</v>
      </c>
      <c r="R158" s="15">
        <v>1.98</v>
      </c>
      <c r="S158" s="15">
        <v>1.55</v>
      </c>
      <c r="T158" s="16">
        <v>43.3</v>
      </c>
      <c r="U158" s="15">
        <v>0.76</v>
      </c>
      <c r="V158" s="16">
        <v>28</v>
      </c>
      <c r="W158" s="15">
        <v>1</v>
      </c>
      <c r="X158" s="16">
        <v>55.9</v>
      </c>
      <c r="Y158" s="16">
        <v>33.200000000000003</v>
      </c>
      <c r="Z158" s="16">
        <v>22.7</v>
      </c>
      <c r="AA158" s="15">
        <v>-0.23</v>
      </c>
      <c r="AB158" s="15"/>
      <c r="AC158" s="15"/>
      <c r="AD158" s="4"/>
      <c r="AE158" s="15"/>
      <c r="AF158" s="4"/>
      <c r="AG158" s="6"/>
      <c r="AH158" s="6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15">
        <v>2.73</v>
      </c>
      <c r="AY158" s="15">
        <v>1.96</v>
      </c>
      <c r="AZ158" s="15">
        <v>1.53</v>
      </c>
      <c r="BA158" s="16">
        <v>43.8</v>
      </c>
      <c r="BB158" s="15">
        <v>0.78</v>
      </c>
      <c r="BC158" s="16">
        <v>27.7</v>
      </c>
      <c r="BD158" s="15">
        <v>0.97</v>
      </c>
      <c r="BE158" s="16">
        <v>55.9</v>
      </c>
      <c r="BF158" s="16">
        <v>33.200000000000003</v>
      </c>
      <c r="BG158" s="16">
        <v>22.7</v>
      </c>
      <c r="BH158" s="15">
        <v>-0.24</v>
      </c>
      <c r="BI158" s="4"/>
      <c r="BJ158" s="4"/>
      <c r="BK158" s="4"/>
      <c r="BL158" s="8"/>
      <c r="CE158" s="2">
        <v>23.3</v>
      </c>
      <c r="CF158" s="2">
        <v>18.7</v>
      </c>
      <c r="CG158" s="2">
        <v>0.8</v>
      </c>
      <c r="CH158" s="2">
        <v>6.9000000000000006E-2</v>
      </c>
      <c r="CI158" s="2">
        <v>19</v>
      </c>
      <c r="CJ158" s="2">
        <v>0.04</v>
      </c>
      <c r="CK158" s="2">
        <v>12</v>
      </c>
      <c r="EY158" s="5">
        <v>2.73</v>
      </c>
      <c r="EZ158" s="5">
        <v>1.75</v>
      </c>
      <c r="FA158" s="5">
        <v>1.21</v>
      </c>
      <c r="FB158" s="5">
        <v>55.8</v>
      </c>
      <c r="FC158" s="5">
        <v>1.26</v>
      </c>
      <c r="FD158" s="5">
        <v>45</v>
      </c>
      <c r="FE158" s="5">
        <v>0.97</v>
      </c>
      <c r="FF158" s="5">
        <v>55.9</v>
      </c>
      <c r="FG158" s="5">
        <v>33.200000000000003</v>
      </c>
      <c r="FH158" s="5">
        <v>22.7</v>
      </c>
      <c r="FI158" s="5">
        <v>0.52</v>
      </c>
      <c r="FO158" s="5">
        <v>8.1</v>
      </c>
      <c r="FP158" s="5">
        <v>6.8</v>
      </c>
      <c r="FQ158" s="5">
        <v>0.84</v>
      </c>
      <c r="FR158" s="5" t="str">
        <f t="shared" si="10"/>
        <v/>
      </c>
      <c r="FS158" s="5">
        <v>2.5999999999999999E-2</v>
      </c>
      <c r="GE158" s="5">
        <v>2.73</v>
      </c>
      <c r="GF158" s="5">
        <v>1.76</v>
      </c>
      <c r="GG158" s="5">
        <v>1.2</v>
      </c>
      <c r="GH158" s="5">
        <v>55.9</v>
      </c>
      <c r="GI158" s="5">
        <v>1.27</v>
      </c>
      <c r="GJ158" s="5">
        <v>46.1</v>
      </c>
      <c r="GK158" s="5">
        <v>0.99</v>
      </c>
      <c r="GL158" s="5">
        <v>55.9</v>
      </c>
      <c r="GM158" s="5">
        <v>33.200000000000003</v>
      </c>
      <c r="GN158" s="5">
        <v>22.7</v>
      </c>
      <c r="GO158" s="5">
        <v>0.56999999999999995</v>
      </c>
      <c r="GU158" s="2">
        <v>7.1</v>
      </c>
      <c r="GV158" s="2">
        <v>5.9</v>
      </c>
      <c r="GW158" s="2">
        <v>0.83</v>
      </c>
      <c r="GX158" s="5" t="str">
        <f t="shared" si="11"/>
        <v/>
      </c>
      <c r="GY158" s="2">
        <v>2.5999999999999999E-2</v>
      </c>
    </row>
    <row r="159" spans="1:207" s="5" customFormat="1" ht="11.95" customHeight="1" x14ac:dyDescent="0.3">
      <c r="A159" s="10" t="s">
        <v>80</v>
      </c>
      <c r="B159" s="11">
        <v>2</v>
      </c>
      <c r="C159" s="12">
        <v>7.4</v>
      </c>
      <c r="D159" s="13" t="s">
        <v>410</v>
      </c>
      <c r="E159" s="124" t="s">
        <v>462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5">
        <v>2.72</v>
      </c>
      <c r="R159" s="15">
        <v>1.97</v>
      </c>
      <c r="S159" s="15">
        <v>1.54</v>
      </c>
      <c r="T159" s="16">
        <v>43.4</v>
      </c>
      <c r="U159" s="15">
        <v>0.77</v>
      </c>
      <c r="V159" s="16">
        <v>28</v>
      </c>
      <c r="W159" s="15">
        <v>0.99</v>
      </c>
      <c r="X159" s="16">
        <v>57.4</v>
      </c>
      <c r="Y159" s="16">
        <v>33.5</v>
      </c>
      <c r="Z159" s="16">
        <v>23.9</v>
      </c>
      <c r="AA159" s="15">
        <v>-0.23</v>
      </c>
      <c r="AB159" s="15"/>
      <c r="AC159" s="15"/>
      <c r="AD159" s="4"/>
      <c r="AE159" s="15"/>
      <c r="AF159" s="4"/>
      <c r="AG159" s="6"/>
      <c r="AH159" s="6"/>
      <c r="AI159" s="2">
        <v>20.9</v>
      </c>
      <c r="AJ159" s="4">
        <v>21.6</v>
      </c>
      <c r="AK159" s="3">
        <v>0.2</v>
      </c>
      <c r="AL159" s="2">
        <v>0.14799999999999999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15">
        <v>2.72</v>
      </c>
      <c r="AY159" s="15">
        <v>1.95</v>
      </c>
      <c r="AZ159" s="15">
        <v>1.51</v>
      </c>
      <c r="BA159" s="16">
        <v>44.4</v>
      </c>
      <c r="BB159" s="15">
        <v>0.8</v>
      </c>
      <c r="BC159" s="16">
        <v>29.1</v>
      </c>
      <c r="BD159" s="15">
        <v>0.99</v>
      </c>
      <c r="BE159" s="16">
        <v>57.4</v>
      </c>
      <c r="BF159" s="16">
        <v>33.5</v>
      </c>
      <c r="BG159" s="16">
        <v>23.9</v>
      </c>
      <c r="BH159" s="15">
        <v>-0.19</v>
      </c>
      <c r="BI159" s="4"/>
      <c r="BJ159" s="4">
        <v>20.100000000000001</v>
      </c>
      <c r="BK159" s="2">
        <v>20.100000000000001</v>
      </c>
      <c r="BL159" s="3">
        <v>0.23</v>
      </c>
      <c r="BM159" s="2">
        <v>0.13200000000000001</v>
      </c>
      <c r="BN159" s="17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>
        <v>2.72</v>
      </c>
      <c r="CX159" s="2">
        <v>1.86</v>
      </c>
      <c r="CY159" s="2">
        <v>1.37</v>
      </c>
      <c r="CZ159" s="2">
        <v>49.6</v>
      </c>
      <c r="DA159" s="2">
        <v>0.98</v>
      </c>
      <c r="DB159" s="2">
        <v>35.6</v>
      </c>
      <c r="DC159" s="2">
        <v>0.99</v>
      </c>
      <c r="DD159" s="2">
        <v>57.4</v>
      </c>
      <c r="DE159" s="2">
        <v>33.5</v>
      </c>
      <c r="DF159" s="2">
        <v>23.9</v>
      </c>
      <c r="DG159" s="2">
        <v>0.09</v>
      </c>
      <c r="DH159" s="2"/>
      <c r="DI159" s="3">
        <v>18.600000000000001</v>
      </c>
      <c r="DJ159" s="2">
        <v>19.600000000000001</v>
      </c>
      <c r="DK159" s="3">
        <v>0.3</v>
      </c>
      <c r="DL159" s="2">
        <v>8.5999999999999993E-2</v>
      </c>
      <c r="DM159" s="2"/>
      <c r="DN159" s="2"/>
      <c r="DO159" s="2"/>
      <c r="DP159" s="19"/>
      <c r="DX159" s="5">
        <v>2.72</v>
      </c>
      <c r="DY159" s="5">
        <v>1.8</v>
      </c>
      <c r="DZ159" s="5">
        <v>1.28</v>
      </c>
      <c r="EA159" s="5">
        <v>52.8</v>
      </c>
      <c r="EB159" s="5">
        <v>1.1200000000000001</v>
      </c>
      <c r="EC159" s="5">
        <v>40.299999999999997</v>
      </c>
      <c r="ED159" s="5">
        <v>0.98</v>
      </c>
      <c r="EE159" s="5">
        <v>57.4</v>
      </c>
      <c r="EF159" s="5">
        <v>33.5</v>
      </c>
      <c r="EG159" s="5">
        <v>23.9</v>
      </c>
      <c r="EH159" s="5">
        <v>0.28000000000000003</v>
      </c>
      <c r="EJ159" s="22">
        <v>7.8</v>
      </c>
      <c r="EK159" s="22">
        <v>8.1999999999999993</v>
      </c>
      <c r="EL159" s="22">
        <v>0.39</v>
      </c>
      <c r="EM159" s="5">
        <v>4.1000000000000002E-2</v>
      </c>
      <c r="EO159" s="2"/>
      <c r="EP159" s="2"/>
      <c r="EQ159" s="19"/>
      <c r="EY159" s="2">
        <v>2.72</v>
      </c>
      <c r="EZ159" s="2">
        <v>1.78</v>
      </c>
      <c r="FA159" s="2">
        <v>1.24</v>
      </c>
      <c r="FB159" s="2">
        <v>54.3</v>
      </c>
      <c r="FC159" s="2">
        <v>1.19</v>
      </c>
      <c r="FD159" s="2">
        <v>43.3</v>
      </c>
      <c r="FE159" s="2">
        <v>0.99</v>
      </c>
      <c r="FF159" s="2">
        <v>57.4</v>
      </c>
      <c r="FG159" s="2">
        <v>33.5</v>
      </c>
      <c r="FH159" s="2">
        <v>23.9</v>
      </c>
      <c r="FI159" s="2">
        <v>0.41</v>
      </c>
      <c r="FK159" s="22">
        <v>7.7</v>
      </c>
      <c r="FL159" s="22">
        <v>7.9</v>
      </c>
      <c r="FM159" s="22">
        <v>0.37</v>
      </c>
      <c r="FN159" s="5">
        <v>4.1000000000000002E-2</v>
      </c>
      <c r="FR159" s="5">
        <f t="shared" si="10"/>
        <v>6.3</v>
      </c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>
        <v>2.72</v>
      </c>
      <c r="GF159" s="2">
        <v>1.77</v>
      </c>
      <c r="GG159" s="2">
        <v>1.23</v>
      </c>
      <c r="GH159" s="2">
        <v>54.7</v>
      </c>
      <c r="GI159" s="2">
        <v>1.21</v>
      </c>
      <c r="GJ159" s="2">
        <v>44</v>
      </c>
      <c r="GK159" s="2">
        <v>0.99</v>
      </c>
      <c r="GL159" s="2">
        <v>57.4</v>
      </c>
      <c r="GM159" s="2">
        <v>33.5</v>
      </c>
      <c r="GN159" s="2">
        <v>23.9</v>
      </c>
      <c r="GO159" s="2">
        <v>0.44</v>
      </c>
      <c r="GP159" s="2"/>
      <c r="GQ159" s="2">
        <v>7.1</v>
      </c>
      <c r="GR159" s="2">
        <v>7.7</v>
      </c>
      <c r="GS159" s="3">
        <v>0.38</v>
      </c>
      <c r="GT159" s="2">
        <v>2.5999999999999999E-2</v>
      </c>
      <c r="GU159" s="4"/>
      <c r="GV159" s="4"/>
      <c r="GW159" s="9"/>
      <c r="GX159" s="5">
        <f t="shared" si="11"/>
        <v>5.9</v>
      </c>
    </row>
    <row r="160" spans="1:207" s="5" customFormat="1" ht="11.95" customHeight="1" x14ac:dyDescent="0.3">
      <c r="A160" s="10" t="s">
        <v>305</v>
      </c>
      <c r="B160" s="11">
        <v>16</v>
      </c>
      <c r="C160" s="12">
        <v>6.8</v>
      </c>
      <c r="D160" s="13" t="s">
        <v>410</v>
      </c>
      <c r="E160" s="124" t="s">
        <v>462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15">
        <v>2.72</v>
      </c>
      <c r="R160" s="15">
        <v>2.0499999999999998</v>
      </c>
      <c r="S160" s="15">
        <v>1.68</v>
      </c>
      <c r="T160" s="16">
        <v>38.1</v>
      </c>
      <c r="U160" s="15">
        <v>0.62</v>
      </c>
      <c r="V160" s="16">
        <v>21.8</v>
      </c>
      <c r="W160" s="15">
        <v>0.96</v>
      </c>
      <c r="X160" s="16">
        <v>54.4</v>
      </c>
      <c r="Y160" s="16">
        <v>31.3</v>
      </c>
      <c r="Z160" s="16">
        <v>23.1</v>
      </c>
      <c r="AA160" s="15">
        <v>-0.41</v>
      </c>
      <c r="AB160" s="15"/>
      <c r="AC160" s="15"/>
      <c r="AD160" s="4"/>
      <c r="AE160" s="15"/>
      <c r="AF160" s="4"/>
      <c r="AG160" s="6"/>
      <c r="AH160" s="6"/>
      <c r="AI160" s="2">
        <v>26</v>
      </c>
      <c r="AJ160" s="4">
        <v>29.5</v>
      </c>
      <c r="AK160" s="3">
        <v>0.23</v>
      </c>
      <c r="AL160" s="2">
        <v>0.17499999999999999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15">
        <v>2.72</v>
      </c>
      <c r="AY160" s="15">
        <v>2</v>
      </c>
      <c r="AZ160" s="15">
        <v>1.58</v>
      </c>
      <c r="BA160" s="16">
        <v>41.8</v>
      </c>
      <c r="BB160" s="15">
        <v>0.72</v>
      </c>
      <c r="BC160" s="16">
        <v>26.3</v>
      </c>
      <c r="BD160" s="15">
        <v>1</v>
      </c>
      <c r="BE160" s="16">
        <v>54.4</v>
      </c>
      <c r="BF160" s="16">
        <v>31.3</v>
      </c>
      <c r="BG160" s="16">
        <v>23.1</v>
      </c>
      <c r="BH160" s="15">
        <v>-0.22</v>
      </c>
      <c r="BI160" s="4"/>
      <c r="BJ160" s="4">
        <v>21.9</v>
      </c>
      <c r="BK160" s="2">
        <v>21.9</v>
      </c>
      <c r="BL160" s="3">
        <v>0.28999999999999998</v>
      </c>
      <c r="BM160" s="2">
        <v>0.14099999999999999</v>
      </c>
      <c r="BN160" s="17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>
        <v>2.72</v>
      </c>
      <c r="CX160" s="2">
        <v>1.87</v>
      </c>
      <c r="CY160" s="2">
        <v>1.38</v>
      </c>
      <c r="CZ160" s="2">
        <v>49.1</v>
      </c>
      <c r="DA160" s="2">
        <v>0.97</v>
      </c>
      <c r="DB160" s="2">
        <v>35.200000000000003</v>
      </c>
      <c r="DC160" s="2">
        <v>0.99</v>
      </c>
      <c r="DD160" s="2">
        <v>54.4</v>
      </c>
      <c r="DE160" s="2">
        <v>31.3</v>
      </c>
      <c r="DF160" s="2">
        <v>23.1</v>
      </c>
      <c r="DG160" s="2">
        <v>0.17</v>
      </c>
      <c r="DH160" s="2"/>
      <c r="DI160" s="3">
        <v>18</v>
      </c>
      <c r="DJ160" s="2">
        <v>18.8</v>
      </c>
      <c r="DK160" s="3">
        <v>0.31</v>
      </c>
      <c r="DL160" s="2">
        <v>0.08</v>
      </c>
      <c r="DM160" s="2"/>
      <c r="DN160" s="2"/>
      <c r="DO160" s="2"/>
      <c r="DP160" s="19"/>
      <c r="DX160" s="5">
        <v>2.72</v>
      </c>
      <c r="DY160" s="5">
        <v>1.83</v>
      </c>
      <c r="DZ160" s="5">
        <v>1.34</v>
      </c>
      <c r="EA160" s="5">
        <v>50.9</v>
      </c>
      <c r="EB160" s="5">
        <v>1.03</v>
      </c>
      <c r="EC160" s="5">
        <v>36.9</v>
      </c>
      <c r="ED160" s="5">
        <v>0.97</v>
      </c>
      <c r="EE160" s="5">
        <v>54.4</v>
      </c>
      <c r="EF160" s="5">
        <v>31.3</v>
      </c>
      <c r="EG160" s="5">
        <v>23.1</v>
      </c>
      <c r="EH160" s="5">
        <v>0.24</v>
      </c>
      <c r="EJ160" s="22">
        <v>9.1</v>
      </c>
      <c r="EK160" s="22">
        <v>9.9</v>
      </c>
      <c r="EL160" s="22">
        <v>0.31</v>
      </c>
      <c r="EM160" s="5">
        <v>3.4000000000000002E-2</v>
      </c>
      <c r="EO160" s="2"/>
      <c r="EP160" s="2"/>
      <c r="EQ160" s="19"/>
      <c r="EY160" s="2">
        <v>2.72</v>
      </c>
      <c r="EZ160" s="2">
        <v>1.82</v>
      </c>
      <c r="FA160" s="2">
        <v>1.3</v>
      </c>
      <c r="FB160" s="2">
        <v>52.2</v>
      </c>
      <c r="FC160" s="2">
        <v>1.0900000000000001</v>
      </c>
      <c r="FD160" s="2">
        <v>40</v>
      </c>
      <c r="FE160" s="2">
        <v>1</v>
      </c>
      <c r="FF160" s="2">
        <v>54.4</v>
      </c>
      <c r="FG160" s="2">
        <v>31.3</v>
      </c>
      <c r="FH160" s="2">
        <v>23.1</v>
      </c>
      <c r="FI160" s="2">
        <v>0.38</v>
      </c>
      <c r="FK160" s="22">
        <v>9.3000000000000007</v>
      </c>
      <c r="FL160" s="22">
        <v>10.199999999999999</v>
      </c>
      <c r="FM160" s="22">
        <v>0.41</v>
      </c>
      <c r="FN160" s="5">
        <v>3.4000000000000002E-2</v>
      </c>
      <c r="FR160" s="5">
        <f t="shared" si="10"/>
        <v>8.1999999999999993</v>
      </c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>
        <v>2.72</v>
      </c>
      <c r="GF160" s="2">
        <v>1.8</v>
      </c>
      <c r="GG160" s="2">
        <v>1.28</v>
      </c>
      <c r="GH160" s="2">
        <v>53</v>
      </c>
      <c r="GI160" s="2">
        <v>1.1299999999999999</v>
      </c>
      <c r="GJ160" s="2">
        <v>40.9</v>
      </c>
      <c r="GK160" s="2">
        <v>0.98</v>
      </c>
      <c r="GL160" s="2">
        <v>54.4</v>
      </c>
      <c r="GM160" s="2">
        <v>31.3</v>
      </c>
      <c r="GN160" s="2">
        <v>23.1</v>
      </c>
      <c r="GO160" s="2">
        <v>0.41</v>
      </c>
      <c r="GP160" s="2"/>
      <c r="GQ160" s="2">
        <v>8.1</v>
      </c>
      <c r="GR160" s="2">
        <v>8.8000000000000007</v>
      </c>
      <c r="GS160" s="3">
        <v>0.42</v>
      </c>
      <c r="GT160" s="2">
        <v>3.1E-2</v>
      </c>
      <c r="GU160" s="4"/>
      <c r="GV160" s="4"/>
      <c r="GW160" s="9"/>
      <c r="GX160" s="5">
        <f t="shared" si="11"/>
        <v>6.7</v>
      </c>
    </row>
    <row r="161" spans="1:206" s="5" customFormat="1" ht="11.95" customHeight="1" x14ac:dyDescent="0.3">
      <c r="A161" s="10" t="s">
        <v>279</v>
      </c>
      <c r="B161" s="11">
        <v>14</v>
      </c>
      <c r="C161" s="12">
        <v>7.8</v>
      </c>
      <c r="D161" s="13" t="s">
        <v>410</v>
      </c>
      <c r="E161" s="124" t="s">
        <v>462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15">
        <v>2.75</v>
      </c>
      <c r="R161" s="15">
        <v>2.04</v>
      </c>
      <c r="S161" s="15">
        <v>1.64</v>
      </c>
      <c r="T161" s="16">
        <v>40.299999999999997</v>
      </c>
      <c r="U161" s="15">
        <v>0.68</v>
      </c>
      <c r="V161" s="16">
        <v>24.3</v>
      </c>
      <c r="W161" s="15">
        <v>0.99</v>
      </c>
      <c r="X161" s="16">
        <v>55.4</v>
      </c>
      <c r="Y161" s="16">
        <v>31.3</v>
      </c>
      <c r="Z161" s="16">
        <v>24.1</v>
      </c>
      <c r="AA161" s="15">
        <v>-0.28999999999999998</v>
      </c>
      <c r="AB161" s="15"/>
      <c r="AC161" s="15"/>
      <c r="AD161" s="4"/>
      <c r="AE161" s="15"/>
      <c r="AF161" s="4"/>
      <c r="AG161" s="6"/>
      <c r="AH161" s="6"/>
      <c r="AI161" s="2">
        <v>24.4</v>
      </c>
      <c r="AJ161" s="4">
        <v>26.7</v>
      </c>
      <c r="AK161" s="3">
        <v>0.28000000000000003</v>
      </c>
      <c r="AL161" s="2">
        <v>0.16800000000000001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15">
        <v>2.75</v>
      </c>
      <c r="AY161" s="15">
        <v>2</v>
      </c>
      <c r="AZ161" s="15">
        <v>1.59</v>
      </c>
      <c r="BA161" s="16">
        <v>42.1</v>
      </c>
      <c r="BB161" s="15">
        <v>0.73</v>
      </c>
      <c r="BC161" s="16">
        <v>25.6</v>
      </c>
      <c r="BD161" s="15">
        <v>0.97</v>
      </c>
      <c r="BE161" s="16">
        <v>55.4</v>
      </c>
      <c r="BF161" s="16">
        <v>31.3</v>
      </c>
      <c r="BG161" s="16">
        <v>24.1</v>
      </c>
      <c r="BH161" s="15">
        <v>-0.23</v>
      </c>
      <c r="BI161" s="4"/>
      <c r="BJ161" s="4">
        <v>25.2</v>
      </c>
      <c r="BK161" s="2">
        <v>25.2</v>
      </c>
      <c r="BL161" s="3">
        <v>0.26</v>
      </c>
      <c r="BM161" s="2">
        <v>0.14199999999999999</v>
      </c>
      <c r="BN161" s="17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>
        <v>2.75</v>
      </c>
      <c r="CX161" s="2">
        <v>1.87</v>
      </c>
      <c r="CY161" s="2">
        <v>1.37</v>
      </c>
      <c r="CZ161" s="2">
        <v>50.1</v>
      </c>
      <c r="DA161" s="2">
        <v>1</v>
      </c>
      <c r="DB161" s="2">
        <v>36.200000000000003</v>
      </c>
      <c r="DC161" s="2">
        <v>0.99</v>
      </c>
      <c r="DD161" s="2">
        <v>55.4</v>
      </c>
      <c r="DE161" s="2">
        <v>31.3</v>
      </c>
      <c r="DF161" s="2">
        <v>24.1</v>
      </c>
      <c r="DG161" s="2">
        <v>0.2</v>
      </c>
      <c r="DH161" s="2"/>
      <c r="DI161" s="3">
        <v>15.8</v>
      </c>
      <c r="DJ161" s="2">
        <v>17.399999999999999</v>
      </c>
      <c r="DK161" s="3">
        <v>0.31</v>
      </c>
      <c r="DL161" s="2">
        <v>7.8E-2</v>
      </c>
      <c r="DM161" s="2"/>
      <c r="DN161" s="2"/>
      <c r="DO161" s="2"/>
      <c r="DP161" s="19"/>
      <c r="DX161" s="5">
        <v>2.75</v>
      </c>
      <c r="DY161" s="5">
        <v>1.86</v>
      </c>
      <c r="DZ161" s="5">
        <v>1.36</v>
      </c>
      <c r="EA161" s="5">
        <v>50.6</v>
      </c>
      <c r="EB161" s="5">
        <v>1.02</v>
      </c>
      <c r="EC161" s="5">
        <v>36.9</v>
      </c>
      <c r="ED161" s="5">
        <v>0.99</v>
      </c>
      <c r="EE161" s="5">
        <v>55.4</v>
      </c>
      <c r="EF161" s="5">
        <v>31.3</v>
      </c>
      <c r="EG161" s="5">
        <v>24.1</v>
      </c>
      <c r="EH161" s="5">
        <v>0.23</v>
      </c>
      <c r="EJ161" s="22">
        <v>7.2</v>
      </c>
      <c r="EK161" s="22">
        <v>7.5</v>
      </c>
      <c r="EL161" s="22">
        <v>0.31</v>
      </c>
      <c r="EM161" s="5">
        <v>3.2000000000000001E-2</v>
      </c>
      <c r="EO161" s="2"/>
      <c r="EP161" s="2"/>
      <c r="EQ161" s="19"/>
      <c r="EY161" s="2">
        <v>2.75</v>
      </c>
      <c r="EZ161" s="2">
        <v>1.79</v>
      </c>
      <c r="FA161" s="2">
        <v>1.27</v>
      </c>
      <c r="FB161" s="2">
        <v>53.9</v>
      </c>
      <c r="FC161" s="2">
        <v>1.17</v>
      </c>
      <c r="FD161" s="2">
        <v>41.3</v>
      </c>
      <c r="FE161" s="2">
        <v>0.97</v>
      </c>
      <c r="FF161" s="2">
        <v>55.4</v>
      </c>
      <c r="FG161" s="2">
        <v>31.3</v>
      </c>
      <c r="FH161" s="2">
        <v>24.1</v>
      </c>
      <c r="FI161" s="2">
        <v>0.41</v>
      </c>
      <c r="FK161" s="22">
        <v>7.1</v>
      </c>
      <c r="FL161" s="22">
        <v>7.5</v>
      </c>
      <c r="FM161" s="22">
        <v>0.38</v>
      </c>
      <c r="FN161" s="5">
        <v>3.2000000000000001E-2</v>
      </c>
      <c r="FR161" s="5">
        <f t="shared" si="10"/>
        <v>6</v>
      </c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>
        <v>2.75</v>
      </c>
      <c r="GF161" s="2">
        <v>1.79</v>
      </c>
      <c r="GG161" s="2">
        <v>1.26</v>
      </c>
      <c r="GH161" s="2">
        <v>54.1</v>
      </c>
      <c r="GI161" s="2">
        <v>1.18</v>
      </c>
      <c r="GJ161" s="2">
        <v>42</v>
      </c>
      <c r="GK161" s="2">
        <v>0.98</v>
      </c>
      <c r="GL161" s="2">
        <v>55.4</v>
      </c>
      <c r="GM161" s="2">
        <v>31.3</v>
      </c>
      <c r="GN161" s="2">
        <v>24.1</v>
      </c>
      <c r="GO161" s="2">
        <v>0.44</v>
      </c>
      <c r="GP161" s="2"/>
      <c r="GQ161" s="2">
        <v>8.3000000000000007</v>
      </c>
      <c r="GR161" s="2">
        <v>8.8000000000000007</v>
      </c>
      <c r="GS161" s="3">
        <v>0.42</v>
      </c>
      <c r="GT161" s="2">
        <v>2.8000000000000001E-2</v>
      </c>
      <c r="GU161" s="4"/>
      <c r="GV161" s="4"/>
      <c r="GW161" s="9"/>
      <c r="GX161" s="5">
        <f t="shared" si="11"/>
        <v>6.7</v>
      </c>
    </row>
    <row r="162" spans="1:206" s="5" customFormat="1" ht="11.95" customHeight="1" x14ac:dyDescent="0.3">
      <c r="A162" s="10" t="s">
        <v>264</v>
      </c>
      <c r="B162" s="11">
        <v>13</v>
      </c>
      <c r="C162" s="12">
        <v>7.8</v>
      </c>
      <c r="D162" s="13" t="s">
        <v>410</v>
      </c>
      <c r="E162" s="124" t="s">
        <v>462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15">
        <v>2.73</v>
      </c>
      <c r="R162" s="15">
        <v>2.02</v>
      </c>
      <c r="S162" s="15">
        <v>1.62</v>
      </c>
      <c r="T162" s="16">
        <v>40.5</v>
      </c>
      <c r="U162" s="15">
        <v>0.68</v>
      </c>
      <c r="V162" s="16">
        <v>24.4</v>
      </c>
      <c r="W162" s="15">
        <v>0.98</v>
      </c>
      <c r="X162" s="16">
        <v>53.8</v>
      </c>
      <c r="Y162" s="16">
        <v>30.5</v>
      </c>
      <c r="Z162" s="16">
        <v>23.3</v>
      </c>
      <c r="AA162" s="15">
        <v>-0.26</v>
      </c>
      <c r="AB162" s="15"/>
      <c r="AC162" s="15"/>
      <c r="AD162" s="4"/>
      <c r="AE162" s="15"/>
      <c r="AF162" s="4"/>
      <c r="AG162" s="6"/>
      <c r="AH162" s="6"/>
      <c r="AI162" s="2">
        <v>22.6</v>
      </c>
      <c r="AJ162" s="4">
        <v>24.9</v>
      </c>
      <c r="AK162" s="3">
        <v>0.22</v>
      </c>
      <c r="AL162" s="2">
        <v>0.158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15">
        <v>2.73</v>
      </c>
      <c r="AY162" s="15">
        <v>1.99</v>
      </c>
      <c r="AZ162" s="15">
        <v>1.58</v>
      </c>
      <c r="BA162" s="16">
        <v>42.2</v>
      </c>
      <c r="BB162" s="15">
        <v>0.73</v>
      </c>
      <c r="BC162" s="16">
        <v>26</v>
      </c>
      <c r="BD162" s="15">
        <v>0.97</v>
      </c>
      <c r="BE162" s="16">
        <v>53.8</v>
      </c>
      <c r="BF162" s="16">
        <v>30.5</v>
      </c>
      <c r="BG162" s="16">
        <v>23.3</v>
      </c>
      <c r="BH162" s="15">
        <v>-0.2</v>
      </c>
      <c r="BI162" s="4"/>
      <c r="BJ162" s="4">
        <v>24.8</v>
      </c>
      <c r="BK162" s="2">
        <v>24.8</v>
      </c>
      <c r="BL162" s="3">
        <v>0.27</v>
      </c>
      <c r="BM162" s="2">
        <v>0.152</v>
      </c>
      <c r="BN162" s="17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>
        <v>2.73</v>
      </c>
      <c r="CX162" s="2">
        <v>1.89</v>
      </c>
      <c r="CY162" s="2">
        <v>1.42</v>
      </c>
      <c r="CZ162" s="2">
        <v>47.9</v>
      </c>
      <c r="DA162" s="2">
        <v>0.92</v>
      </c>
      <c r="DB162" s="2">
        <v>32.799999999999997</v>
      </c>
      <c r="DC162" s="2">
        <v>0.98</v>
      </c>
      <c r="DD162" s="2">
        <v>53.8</v>
      </c>
      <c r="DE162" s="2">
        <v>30.5</v>
      </c>
      <c r="DF162" s="2">
        <v>23.3</v>
      </c>
      <c r="DG162" s="2">
        <v>0.1</v>
      </c>
      <c r="DH162" s="2"/>
      <c r="DI162" s="3">
        <v>18.5</v>
      </c>
      <c r="DJ162" s="2">
        <v>19.399999999999999</v>
      </c>
      <c r="DK162" s="3">
        <v>0.32</v>
      </c>
      <c r="DL162" s="2">
        <v>8.5999999999999993E-2</v>
      </c>
      <c r="DM162" s="2"/>
      <c r="DN162" s="2"/>
      <c r="DO162" s="2"/>
      <c r="DP162" s="19"/>
      <c r="DX162" s="5">
        <v>2.73</v>
      </c>
      <c r="DY162" s="5">
        <v>1.84</v>
      </c>
      <c r="DZ162" s="5">
        <v>1.34</v>
      </c>
      <c r="EA162" s="5">
        <v>50.8</v>
      </c>
      <c r="EB162" s="5">
        <v>1.03</v>
      </c>
      <c r="EC162" s="5">
        <v>37.1</v>
      </c>
      <c r="ED162" s="5">
        <v>0.98</v>
      </c>
      <c r="EE162" s="5">
        <v>53.8</v>
      </c>
      <c r="EF162" s="5">
        <v>30.5</v>
      </c>
      <c r="EG162" s="5">
        <v>23.3</v>
      </c>
      <c r="EH162" s="5">
        <v>0.28000000000000003</v>
      </c>
      <c r="EJ162" s="22">
        <v>8.1999999999999993</v>
      </c>
      <c r="EK162" s="22">
        <v>9.4</v>
      </c>
      <c r="EL162" s="22">
        <v>0.4</v>
      </c>
      <c r="EM162" s="5">
        <v>3.6999999999999998E-2</v>
      </c>
      <c r="EO162" s="2"/>
      <c r="EP162" s="2"/>
      <c r="EQ162" s="19"/>
      <c r="EY162" s="2">
        <v>2.73</v>
      </c>
      <c r="EZ162" s="2">
        <v>1.82</v>
      </c>
      <c r="FA162" s="2">
        <v>1.3</v>
      </c>
      <c r="FB162" s="2">
        <v>52.3</v>
      </c>
      <c r="FC162" s="2">
        <v>1.1000000000000001</v>
      </c>
      <c r="FD162" s="2">
        <v>39.799999999999997</v>
      </c>
      <c r="FE162" s="2">
        <v>0.99</v>
      </c>
      <c r="FF162" s="2">
        <v>53.8</v>
      </c>
      <c r="FG162" s="2">
        <v>30.5</v>
      </c>
      <c r="FH162" s="2">
        <v>23.3</v>
      </c>
      <c r="FI162" s="2">
        <v>0.4</v>
      </c>
      <c r="FK162" s="22">
        <v>8.1</v>
      </c>
      <c r="FL162" s="22">
        <v>8.6</v>
      </c>
      <c r="FM162" s="22">
        <v>0.36</v>
      </c>
      <c r="FN162" s="5">
        <v>3.7999999999999999E-2</v>
      </c>
      <c r="FR162" s="5">
        <f t="shared" si="10"/>
        <v>6.9</v>
      </c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>
        <v>2.73</v>
      </c>
      <c r="GF162" s="2">
        <v>1.81</v>
      </c>
      <c r="GG162" s="2">
        <v>1.29</v>
      </c>
      <c r="GH162" s="2">
        <v>52.7</v>
      </c>
      <c r="GI162" s="2">
        <v>1.1200000000000001</v>
      </c>
      <c r="GJ162" s="2">
        <v>40.200000000000003</v>
      </c>
      <c r="GK162" s="2">
        <v>0.98</v>
      </c>
      <c r="GL162" s="2">
        <v>53.8</v>
      </c>
      <c r="GM162" s="2">
        <v>30.5</v>
      </c>
      <c r="GN162" s="2">
        <v>23.3</v>
      </c>
      <c r="GO162" s="2">
        <v>0.41</v>
      </c>
      <c r="GP162" s="2"/>
      <c r="GQ162" s="2">
        <v>8.3000000000000007</v>
      </c>
      <c r="GR162" s="2">
        <v>8.6</v>
      </c>
      <c r="GS162" s="3">
        <v>0.37</v>
      </c>
      <c r="GT162" s="2">
        <v>3.2000000000000001E-2</v>
      </c>
      <c r="GU162" s="4"/>
      <c r="GV162" s="4"/>
      <c r="GW162" s="9"/>
      <c r="GX162" s="5">
        <f t="shared" si="11"/>
        <v>6.5</v>
      </c>
    </row>
    <row r="163" spans="1:206" s="5" customFormat="1" ht="11.95" customHeight="1" x14ac:dyDescent="0.3">
      <c r="A163" s="10" t="s">
        <v>276</v>
      </c>
      <c r="B163" s="11">
        <v>14</v>
      </c>
      <c r="C163" s="12">
        <v>5.8</v>
      </c>
      <c r="D163" s="13" t="s">
        <v>410</v>
      </c>
      <c r="E163" s="124" t="s">
        <v>462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15">
        <v>2.76</v>
      </c>
      <c r="R163" s="15">
        <v>2.06</v>
      </c>
      <c r="S163" s="15">
        <v>1.67</v>
      </c>
      <c r="T163" s="16">
        <v>39.700000000000003</v>
      </c>
      <c r="U163" s="15">
        <v>0.66</v>
      </c>
      <c r="V163" s="16">
        <v>23.7</v>
      </c>
      <c r="W163" s="15">
        <v>1</v>
      </c>
      <c r="X163" s="16">
        <v>57.6</v>
      </c>
      <c r="Y163" s="16">
        <v>32.1</v>
      </c>
      <c r="Z163" s="16">
        <v>25.5</v>
      </c>
      <c r="AA163" s="15">
        <v>-0.33</v>
      </c>
      <c r="AB163" s="15"/>
      <c r="AC163" s="15"/>
      <c r="AD163" s="4"/>
      <c r="AE163" s="15"/>
      <c r="AF163" s="4"/>
      <c r="AG163" s="6"/>
      <c r="AH163" s="6"/>
      <c r="AI163" s="2">
        <v>25.7</v>
      </c>
      <c r="AJ163" s="4">
        <v>28.8</v>
      </c>
      <c r="AK163" s="3">
        <v>0.2</v>
      </c>
      <c r="AL163" s="2">
        <v>0.16300000000000001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15">
        <v>2.76</v>
      </c>
      <c r="AY163" s="15">
        <v>2.02</v>
      </c>
      <c r="AZ163" s="15">
        <v>1.61</v>
      </c>
      <c r="BA163" s="16">
        <v>41.8</v>
      </c>
      <c r="BB163" s="15">
        <v>0.72</v>
      </c>
      <c r="BC163" s="16">
        <v>25.5</v>
      </c>
      <c r="BD163" s="15">
        <v>0.98</v>
      </c>
      <c r="BE163" s="16">
        <v>57.6</v>
      </c>
      <c r="BF163" s="16">
        <v>32.1</v>
      </c>
      <c r="BG163" s="16">
        <v>25.5</v>
      </c>
      <c r="BH163" s="15">
        <v>-0.26</v>
      </c>
      <c r="BI163" s="4"/>
      <c r="BJ163" s="4">
        <v>25.5</v>
      </c>
      <c r="BK163" s="2">
        <v>25.5</v>
      </c>
      <c r="BL163" s="3">
        <v>0.25</v>
      </c>
      <c r="BM163" s="2">
        <v>0.153</v>
      </c>
      <c r="BN163" s="17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>
        <v>2.76</v>
      </c>
      <c r="CX163" s="2">
        <v>1.86</v>
      </c>
      <c r="CY163" s="2">
        <v>1.36</v>
      </c>
      <c r="CZ163" s="2">
        <v>50.7</v>
      </c>
      <c r="DA163" s="2">
        <v>1.03</v>
      </c>
      <c r="DB163" s="2">
        <v>36.799999999999997</v>
      </c>
      <c r="DC163" s="2">
        <v>0.99</v>
      </c>
      <c r="DD163" s="2">
        <v>57.6</v>
      </c>
      <c r="DE163" s="2">
        <v>32.1</v>
      </c>
      <c r="DF163" s="2">
        <v>25.5</v>
      </c>
      <c r="DG163" s="2">
        <v>0.18</v>
      </c>
      <c r="DH163" s="2"/>
      <c r="DI163" s="3">
        <v>15.9</v>
      </c>
      <c r="DJ163" s="2">
        <v>17.2</v>
      </c>
      <c r="DK163" s="3">
        <v>0.32</v>
      </c>
      <c r="DL163" s="2">
        <v>0.08</v>
      </c>
      <c r="DM163" s="2"/>
      <c r="DN163" s="2"/>
      <c r="DO163" s="2"/>
      <c r="DP163" s="19"/>
      <c r="DX163" s="5">
        <v>2.76</v>
      </c>
      <c r="DY163" s="5">
        <v>1.84</v>
      </c>
      <c r="DZ163" s="5">
        <v>1.34</v>
      </c>
      <c r="EA163" s="5">
        <v>51.5</v>
      </c>
      <c r="EB163" s="5">
        <v>1.06</v>
      </c>
      <c r="EC163" s="5">
        <v>37.5</v>
      </c>
      <c r="ED163" s="5">
        <v>0.97</v>
      </c>
      <c r="EE163" s="5">
        <v>57.6</v>
      </c>
      <c r="EF163" s="5">
        <v>32.1</v>
      </c>
      <c r="EG163" s="5">
        <v>25.5</v>
      </c>
      <c r="EH163" s="5">
        <v>0.21</v>
      </c>
      <c r="EJ163" s="22">
        <v>8.8000000000000007</v>
      </c>
      <c r="EK163" s="22">
        <v>9</v>
      </c>
      <c r="EL163" s="22">
        <v>0.32</v>
      </c>
      <c r="EM163" s="5">
        <v>0.03</v>
      </c>
      <c r="EO163" s="2"/>
      <c r="EP163" s="2"/>
      <c r="EQ163" s="19"/>
      <c r="EY163" s="2">
        <v>2.76</v>
      </c>
      <c r="EZ163" s="2">
        <v>1.8</v>
      </c>
      <c r="FA163" s="2">
        <v>1.27</v>
      </c>
      <c r="FB163" s="2">
        <v>54.1</v>
      </c>
      <c r="FC163" s="2">
        <v>1.18</v>
      </c>
      <c r="FD163" s="2">
        <v>42.1</v>
      </c>
      <c r="FE163" s="2">
        <v>0.99</v>
      </c>
      <c r="FF163" s="2">
        <v>57.6</v>
      </c>
      <c r="FG163" s="2">
        <v>32.1</v>
      </c>
      <c r="FH163" s="2">
        <v>25.5</v>
      </c>
      <c r="FI163" s="2">
        <v>0.39</v>
      </c>
      <c r="FK163" s="22">
        <v>8.6999999999999993</v>
      </c>
      <c r="FL163" s="22">
        <v>9.3000000000000007</v>
      </c>
      <c r="FM163" s="22">
        <v>0.38</v>
      </c>
      <c r="FN163" s="5">
        <v>0.03</v>
      </c>
      <c r="FR163" s="5">
        <f t="shared" si="10"/>
        <v>7.4</v>
      </c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>
        <v>2.76</v>
      </c>
      <c r="GF163" s="2">
        <v>1.78</v>
      </c>
      <c r="GG163" s="2">
        <v>1.25</v>
      </c>
      <c r="GH163" s="2">
        <v>54.8</v>
      </c>
      <c r="GI163" s="2">
        <v>1.21</v>
      </c>
      <c r="GJ163" s="2">
        <v>43.1</v>
      </c>
      <c r="GK163" s="2">
        <v>0.98</v>
      </c>
      <c r="GL163" s="2">
        <v>57.6</v>
      </c>
      <c r="GM163" s="2">
        <v>32.1</v>
      </c>
      <c r="GN163" s="2">
        <v>25.5</v>
      </c>
      <c r="GO163" s="2">
        <v>0.43</v>
      </c>
      <c r="GP163" s="2"/>
      <c r="GQ163" s="2">
        <v>8.4</v>
      </c>
      <c r="GR163" s="2">
        <v>8.8000000000000007</v>
      </c>
      <c r="GS163" s="3">
        <v>0.41</v>
      </c>
      <c r="GT163" s="2">
        <v>0.03</v>
      </c>
      <c r="GU163" s="4"/>
      <c r="GV163" s="4"/>
      <c r="GW163" s="9"/>
      <c r="GX163" s="5">
        <f t="shared" si="11"/>
        <v>6.7</v>
      </c>
    </row>
    <row r="164" spans="1:206" s="5" customFormat="1" ht="11.95" customHeight="1" x14ac:dyDescent="0.3">
      <c r="A164" s="10" t="s">
        <v>261</v>
      </c>
      <c r="B164" s="11">
        <v>13</v>
      </c>
      <c r="C164" s="12">
        <v>5.8</v>
      </c>
      <c r="D164" s="13" t="s">
        <v>410</v>
      </c>
      <c r="E164" s="124" t="s">
        <v>462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5">
        <v>2.75</v>
      </c>
      <c r="R164" s="15">
        <v>2.0299999999999998</v>
      </c>
      <c r="S164" s="15">
        <v>1.62</v>
      </c>
      <c r="T164" s="16">
        <v>41</v>
      </c>
      <c r="U164" s="15">
        <v>0.7</v>
      </c>
      <c r="V164" s="16">
        <v>25.2</v>
      </c>
      <c r="W164" s="15">
        <v>1</v>
      </c>
      <c r="X164" s="16">
        <v>55.9</v>
      </c>
      <c r="Y164" s="16">
        <v>32.1</v>
      </c>
      <c r="Z164" s="16">
        <v>23.8</v>
      </c>
      <c r="AA164" s="15">
        <v>-0.28999999999999998</v>
      </c>
      <c r="AB164" s="15"/>
      <c r="AC164" s="15"/>
      <c r="AD164" s="4"/>
      <c r="AE164" s="15"/>
      <c r="AF164" s="4"/>
      <c r="AG164" s="6"/>
      <c r="AH164" s="6"/>
      <c r="AI164" s="2">
        <v>25.1</v>
      </c>
      <c r="AJ164" s="4">
        <v>27</v>
      </c>
      <c r="AK164" s="3">
        <v>0.24</v>
      </c>
      <c r="AL164" s="2">
        <v>0.159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15">
        <v>2.75</v>
      </c>
      <c r="AY164" s="15">
        <v>2.0099999999999998</v>
      </c>
      <c r="AZ164" s="15">
        <v>1.6</v>
      </c>
      <c r="BA164" s="16">
        <v>41.8</v>
      </c>
      <c r="BB164" s="15">
        <v>0.72</v>
      </c>
      <c r="BC164" s="16">
        <v>25.4</v>
      </c>
      <c r="BD164" s="15">
        <v>0.97</v>
      </c>
      <c r="BE164" s="16">
        <v>55.9</v>
      </c>
      <c r="BF164" s="16">
        <v>32.1</v>
      </c>
      <c r="BG164" s="16">
        <v>23.8</v>
      </c>
      <c r="BH164" s="15">
        <v>-0.28000000000000003</v>
      </c>
      <c r="BI164" s="4"/>
      <c r="BJ164" s="4">
        <v>26</v>
      </c>
      <c r="BK164" s="2">
        <v>26</v>
      </c>
      <c r="BL164" s="3">
        <v>0.22</v>
      </c>
      <c r="BM164" s="2">
        <v>0.156</v>
      </c>
      <c r="BN164" s="17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>
        <v>2.75</v>
      </c>
      <c r="CX164" s="2">
        <v>1.91</v>
      </c>
      <c r="CY164" s="2">
        <v>1.44</v>
      </c>
      <c r="CZ164" s="2">
        <v>47.7</v>
      </c>
      <c r="DA164" s="2">
        <v>0.91</v>
      </c>
      <c r="DB164" s="2">
        <v>32.799999999999997</v>
      </c>
      <c r="DC164" s="2">
        <v>0.99</v>
      </c>
      <c r="DD164" s="2">
        <v>55.9</v>
      </c>
      <c r="DE164" s="2">
        <v>32.1</v>
      </c>
      <c r="DF164" s="2">
        <v>23.8</v>
      </c>
      <c r="DG164" s="2">
        <v>0.03</v>
      </c>
      <c r="DH164" s="2"/>
      <c r="DI164" s="3">
        <v>20.2</v>
      </c>
      <c r="DJ164" s="2">
        <v>21.3</v>
      </c>
      <c r="DK164" s="3">
        <v>0.33</v>
      </c>
      <c r="DL164" s="2">
        <v>9.4E-2</v>
      </c>
      <c r="DM164" s="2"/>
      <c r="DN164" s="2"/>
      <c r="DO164" s="2"/>
      <c r="DP164" s="19"/>
      <c r="DX164" s="5">
        <v>2.75</v>
      </c>
      <c r="DY164" s="5">
        <v>1.83</v>
      </c>
      <c r="DZ164" s="5">
        <v>1.34</v>
      </c>
      <c r="EA164" s="5">
        <v>51.4</v>
      </c>
      <c r="EB164" s="5">
        <v>1.06</v>
      </c>
      <c r="EC164" s="5">
        <v>36.9</v>
      </c>
      <c r="ED164" s="5">
        <v>0.96</v>
      </c>
      <c r="EE164" s="5">
        <v>55.9</v>
      </c>
      <c r="EF164" s="5">
        <v>32.1</v>
      </c>
      <c r="EG164" s="5">
        <v>23.8</v>
      </c>
      <c r="EH164" s="5">
        <v>0.2</v>
      </c>
      <c r="EJ164" s="22">
        <v>8.1999999999999993</v>
      </c>
      <c r="EK164" s="22">
        <v>8.8000000000000007</v>
      </c>
      <c r="EL164" s="22">
        <v>0.35</v>
      </c>
      <c r="EM164" s="5">
        <v>4.5999999999999999E-2</v>
      </c>
      <c r="EO164" s="2"/>
      <c r="EP164" s="2"/>
      <c r="EQ164" s="19"/>
      <c r="EY164" s="2">
        <v>2.75</v>
      </c>
      <c r="EZ164" s="2">
        <v>1.79</v>
      </c>
      <c r="FA164" s="2">
        <v>1.28</v>
      </c>
      <c r="FB164" s="2">
        <v>53.6</v>
      </c>
      <c r="FC164" s="2">
        <v>1.1499999999999999</v>
      </c>
      <c r="FD164" s="2">
        <v>40.200000000000003</v>
      </c>
      <c r="FE164" s="2">
        <v>0.96</v>
      </c>
      <c r="FF164" s="2">
        <v>55.9</v>
      </c>
      <c r="FG164" s="2">
        <v>32.1</v>
      </c>
      <c r="FH164" s="2">
        <v>23.8</v>
      </c>
      <c r="FI164" s="2">
        <v>0.34</v>
      </c>
      <c r="FK164" s="22">
        <v>8</v>
      </c>
      <c r="FL164" s="22">
        <v>8.9</v>
      </c>
      <c r="FM164" s="22">
        <v>0.38</v>
      </c>
      <c r="FN164" s="5">
        <v>4.2999999999999997E-2</v>
      </c>
      <c r="FR164" s="5">
        <f t="shared" si="10"/>
        <v>7.1</v>
      </c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>
        <v>2.75</v>
      </c>
      <c r="GF164" s="2">
        <v>1.78</v>
      </c>
      <c r="GG164" s="2">
        <v>1.24</v>
      </c>
      <c r="GH164" s="2">
        <v>54.8</v>
      </c>
      <c r="GI164" s="2">
        <v>1.21</v>
      </c>
      <c r="GJ164" s="2">
        <v>43.3</v>
      </c>
      <c r="GK164" s="2">
        <v>0.98</v>
      </c>
      <c r="GL164" s="2">
        <v>55.9</v>
      </c>
      <c r="GM164" s="2">
        <v>32.1</v>
      </c>
      <c r="GN164" s="2">
        <v>23.8</v>
      </c>
      <c r="GO164" s="2">
        <v>0.47</v>
      </c>
      <c r="GP164" s="2"/>
      <c r="GQ164" s="2">
        <v>6.8</v>
      </c>
      <c r="GR164" s="2">
        <v>7.7</v>
      </c>
      <c r="GS164" s="3">
        <v>0.35</v>
      </c>
      <c r="GT164" s="2">
        <v>2.1999999999999999E-2</v>
      </c>
      <c r="GU164" s="4"/>
      <c r="GV164" s="4"/>
      <c r="GW164" s="9"/>
      <c r="GX164" s="5">
        <f t="shared" si="11"/>
        <v>5.9</v>
      </c>
    </row>
    <row r="165" spans="1:206" s="5" customFormat="1" ht="11.95" customHeight="1" x14ac:dyDescent="0.3">
      <c r="A165" s="10" t="s">
        <v>55</v>
      </c>
      <c r="B165" s="10" t="s">
        <v>429</v>
      </c>
      <c r="C165" s="12">
        <v>13.4</v>
      </c>
      <c r="D165" s="13" t="s">
        <v>410</v>
      </c>
      <c r="E165" s="124" t="s">
        <v>462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15">
        <v>2.78</v>
      </c>
      <c r="R165" s="15">
        <v>2.0299999999999998</v>
      </c>
      <c r="S165" s="15">
        <v>1.61</v>
      </c>
      <c r="T165" s="16">
        <v>42.1</v>
      </c>
      <c r="U165" s="15">
        <v>0.73</v>
      </c>
      <c r="V165" s="16">
        <v>26.1</v>
      </c>
      <c r="W165" s="15">
        <v>1</v>
      </c>
      <c r="X165" s="16">
        <v>59</v>
      </c>
      <c r="Y165" s="16">
        <v>33.9</v>
      </c>
      <c r="Z165" s="16">
        <v>25.1</v>
      </c>
      <c r="AA165" s="15">
        <v>-0.31</v>
      </c>
      <c r="AB165" s="15"/>
      <c r="AC165" s="15"/>
      <c r="AD165" s="4"/>
      <c r="AE165" s="15"/>
      <c r="AF165" s="4"/>
      <c r="AG165" s="6"/>
      <c r="AH165" s="6"/>
      <c r="AI165" s="4"/>
      <c r="AJ165" s="4"/>
      <c r="AK165" s="4"/>
      <c r="AL165" s="7"/>
      <c r="AM165" s="23"/>
      <c r="AN165" s="23"/>
      <c r="AV165" s="24"/>
      <c r="AW165" s="24"/>
      <c r="AX165" s="24"/>
      <c r="AY165" s="24"/>
      <c r="FR165" s="5" t="str">
        <f t="shared" si="10"/>
        <v/>
      </c>
      <c r="GX165" s="5" t="str">
        <f t="shared" si="11"/>
        <v/>
      </c>
    </row>
    <row r="166" spans="1:206" s="5" customFormat="1" ht="11.95" customHeight="1" x14ac:dyDescent="0.3">
      <c r="A166" s="10" t="s">
        <v>58</v>
      </c>
      <c r="B166" s="10" t="s">
        <v>429</v>
      </c>
      <c r="C166" s="12">
        <v>14.4</v>
      </c>
      <c r="D166" s="13" t="s">
        <v>410</v>
      </c>
      <c r="E166" s="124" t="s">
        <v>462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15">
        <v>2.76</v>
      </c>
      <c r="R166" s="15">
        <v>2.02</v>
      </c>
      <c r="S166" s="15">
        <v>1.6</v>
      </c>
      <c r="T166" s="16">
        <v>42</v>
      </c>
      <c r="U166" s="15">
        <v>0.72</v>
      </c>
      <c r="V166" s="16">
        <v>26.2</v>
      </c>
      <c r="W166" s="15">
        <v>1</v>
      </c>
      <c r="X166" s="16">
        <v>53.9</v>
      </c>
      <c r="Y166" s="16">
        <v>30</v>
      </c>
      <c r="Z166" s="16">
        <v>23.9</v>
      </c>
      <c r="AA166" s="15">
        <v>-0.16</v>
      </c>
      <c r="AB166" s="15"/>
      <c r="AC166" s="15"/>
      <c r="AD166" s="4"/>
      <c r="AE166" s="15"/>
      <c r="AF166" s="4"/>
      <c r="AG166" s="6"/>
      <c r="AH166" s="6"/>
      <c r="AI166" s="4"/>
      <c r="AJ166" s="4"/>
      <c r="AK166" s="4"/>
      <c r="AL166" s="7"/>
      <c r="AM166" s="23"/>
      <c r="AN166" s="23"/>
      <c r="AV166" s="24"/>
      <c r="AW166" s="24"/>
      <c r="AX166" s="24"/>
      <c r="AY166" s="24"/>
      <c r="FR166" s="5" t="str">
        <f t="shared" si="10"/>
        <v/>
      </c>
      <c r="GX166" s="5" t="str">
        <f t="shared" si="11"/>
        <v/>
      </c>
    </row>
    <row r="167" spans="1:206" s="5" customFormat="1" ht="11.95" customHeight="1" x14ac:dyDescent="0.3">
      <c r="A167" s="10" t="s">
        <v>61</v>
      </c>
      <c r="B167" s="10" t="s">
        <v>429</v>
      </c>
      <c r="C167" s="12">
        <v>16.8</v>
      </c>
      <c r="D167" s="13" t="s">
        <v>410</v>
      </c>
      <c r="E167" s="124" t="s">
        <v>462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15">
        <v>2.76</v>
      </c>
      <c r="R167" s="15">
        <v>2.02</v>
      </c>
      <c r="S167" s="15">
        <v>1.6</v>
      </c>
      <c r="T167" s="16">
        <v>41.9</v>
      </c>
      <c r="U167" s="15">
        <v>0.72</v>
      </c>
      <c r="V167" s="16">
        <v>26</v>
      </c>
      <c r="W167" s="15">
        <v>0.99</v>
      </c>
      <c r="X167" s="16">
        <v>55.1</v>
      </c>
      <c r="Y167" s="16">
        <v>31</v>
      </c>
      <c r="Z167" s="16">
        <v>24.1</v>
      </c>
      <c r="AA167" s="15">
        <v>-0.21</v>
      </c>
      <c r="AB167" s="15"/>
      <c r="AC167" s="15"/>
      <c r="AD167" s="4"/>
      <c r="AE167" s="15"/>
      <c r="AF167" s="4"/>
      <c r="AG167" s="6"/>
      <c r="AH167" s="6"/>
      <c r="AI167" s="4"/>
      <c r="AJ167" s="4"/>
      <c r="AK167" s="4"/>
      <c r="AL167" s="7"/>
      <c r="AM167" s="23"/>
      <c r="AN167" s="23"/>
      <c r="AV167" s="24"/>
      <c r="AW167" s="24"/>
      <c r="AX167" s="24"/>
      <c r="AY167" s="24"/>
      <c r="FR167" s="5" t="str">
        <f t="shared" si="10"/>
        <v/>
      </c>
      <c r="GX167" s="5" t="str">
        <f t="shared" si="11"/>
        <v/>
      </c>
    </row>
    <row r="168" spans="1:206" s="5" customFormat="1" ht="11.95" customHeight="1" x14ac:dyDescent="0.3">
      <c r="A168" s="10" t="s">
        <v>63</v>
      </c>
      <c r="B168" s="10" t="s">
        <v>429</v>
      </c>
      <c r="C168" s="12">
        <v>19.8</v>
      </c>
      <c r="D168" s="13" t="s">
        <v>410</v>
      </c>
      <c r="E168" s="124" t="s">
        <v>462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15">
        <v>2.72</v>
      </c>
      <c r="R168" s="15">
        <v>2.0299999999999998</v>
      </c>
      <c r="S168" s="15">
        <v>1.64</v>
      </c>
      <c r="T168" s="16">
        <v>39.6</v>
      </c>
      <c r="U168" s="15">
        <v>0.65</v>
      </c>
      <c r="V168" s="16">
        <v>23.5</v>
      </c>
      <c r="W168" s="15">
        <v>0.98</v>
      </c>
      <c r="X168" s="16">
        <v>54.1</v>
      </c>
      <c r="Y168" s="16">
        <v>30.6</v>
      </c>
      <c r="Z168" s="16">
        <v>23.5</v>
      </c>
      <c r="AA168" s="15">
        <v>-0.3</v>
      </c>
      <c r="AB168" s="15"/>
      <c r="AC168" s="15"/>
      <c r="AD168" s="4"/>
      <c r="AE168" s="15"/>
      <c r="AF168" s="4"/>
      <c r="AG168" s="6"/>
      <c r="AH168" s="6"/>
      <c r="AI168" s="4"/>
      <c r="AJ168" s="4"/>
      <c r="AK168" s="4"/>
      <c r="AL168" s="7"/>
      <c r="AM168" s="23"/>
      <c r="AN168" s="23"/>
      <c r="AV168" s="24"/>
      <c r="AW168" s="24"/>
      <c r="AX168" s="24"/>
      <c r="AY168" s="24"/>
      <c r="FR168" s="5" t="str">
        <f t="shared" si="10"/>
        <v/>
      </c>
      <c r="GX168" s="5" t="str">
        <f t="shared" si="11"/>
        <v/>
      </c>
    </row>
    <row r="169" spans="1:206" s="5" customFormat="1" ht="11.95" customHeight="1" x14ac:dyDescent="0.3">
      <c r="A169" s="10" t="s">
        <v>65</v>
      </c>
      <c r="B169" s="10" t="s">
        <v>429</v>
      </c>
      <c r="C169" s="12">
        <v>23.4</v>
      </c>
      <c r="D169" s="13" t="s">
        <v>410</v>
      </c>
      <c r="E169" s="124" t="s">
        <v>462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15">
        <v>2.75</v>
      </c>
      <c r="R169" s="15">
        <v>2.02</v>
      </c>
      <c r="S169" s="15">
        <v>1.61</v>
      </c>
      <c r="T169" s="16">
        <v>41.5</v>
      </c>
      <c r="U169" s="15">
        <v>0.71</v>
      </c>
      <c r="V169" s="16">
        <v>25.6</v>
      </c>
      <c r="W169" s="15">
        <v>0.99</v>
      </c>
      <c r="X169" s="16">
        <v>53.4</v>
      </c>
      <c r="Y169" s="16">
        <v>30.3</v>
      </c>
      <c r="Z169" s="16">
        <v>23.1</v>
      </c>
      <c r="AA169" s="15">
        <v>-0.2</v>
      </c>
      <c r="AB169" s="15"/>
      <c r="AC169" s="15"/>
      <c r="AD169" s="4"/>
      <c r="AE169" s="15"/>
      <c r="AF169" s="4"/>
      <c r="AG169" s="6"/>
      <c r="AH169" s="6"/>
      <c r="AI169" s="4"/>
      <c r="AJ169" s="4"/>
      <c r="AK169" s="4"/>
      <c r="AL169" s="7"/>
      <c r="AM169" s="23"/>
      <c r="AN169" s="23"/>
      <c r="AV169" s="24"/>
      <c r="AW169" s="24"/>
      <c r="AX169" s="24"/>
      <c r="AY169" s="24"/>
      <c r="FR169" s="5" t="str">
        <f t="shared" si="10"/>
        <v/>
      </c>
      <c r="GX169" s="5" t="str">
        <f t="shared" si="11"/>
        <v/>
      </c>
    </row>
    <row r="170" spans="1:206" s="5" customFormat="1" ht="11.95" customHeight="1" x14ac:dyDescent="0.3">
      <c r="A170" s="10" t="s">
        <v>67</v>
      </c>
      <c r="B170" s="10" t="s">
        <v>429</v>
      </c>
      <c r="C170" s="12">
        <v>28.8</v>
      </c>
      <c r="D170" s="13" t="s">
        <v>410</v>
      </c>
      <c r="E170" s="124" t="s">
        <v>462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15">
        <v>2.75</v>
      </c>
      <c r="R170" s="15">
        <v>1.99</v>
      </c>
      <c r="S170" s="15">
        <v>1.6</v>
      </c>
      <c r="T170" s="16">
        <v>41.7</v>
      </c>
      <c r="U170" s="15">
        <v>0.71</v>
      </c>
      <c r="V170" s="16">
        <v>24.1</v>
      </c>
      <c r="W170" s="15">
        <v>0.93</v>
      </c>
      <c r="X170" s="16">
        <v>55.9</v>
      </c>
      <c r="Y170" s="16">
        <v>31.6</v>
      </c>
      <c r="Z170" s="16">
        <v>24.3</v>
      </c>
      <c r="AA170" s="15">
        <v>-0.31</v>
      </c>
      <c r="AB170" s="15"/>
      <c r="AC170" s="15"/>
      <c r="AD170" s="4"/>
      <c r="AE170" s="15"/>
      <c r="AF170" s="4"/>
      <c r="AG170" s="6"/>
      <c r="AH170" s="6"/>
      <c r="AI170" s="4"/>
      <c r="AJ170" s="4"/>
      <c r="AK170" s="4"/>
      <c r="AL170" s="7"/>
      <c r="AM170" s="23"/>
      <c r="AN170" s="23"/>
      <c r="AV170" s="24"/>
      <c r="AW170" s="24"/>
      <c r="AX170" s="24"/>
      <c r="AY170" s="24"/>
      <c r="FR170" s="5" t="str">
        <f t="shared" si="10"/>
        <v/>
      </c>
      <c r="GX170" s="5" t="str">
        <f t="shared" si="11"/>
        <v/>
      </c>
    </row>
    <row r="171" spans="1:206" s="5" customFormat="1" ht="11.95" customHeight="1" x14ac:dyDescent="0.3">
      <c r="A171" s="10" t="s">
        <v>119</v>
      </c>
      <c r="B171" s="10" t="s">
        <v>433</v>
      </c>
      <c r="C171" s="12">
        <v>15.8</v>
      </c>
      <c r="D171" s="13" t="s">
        <v>410</v>
      </c>
      <c r="E171" s="14" t="s">
        <v>462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15">
        <v>2.71</v>
      </c>
      <c r="R171" s="15">
        <v>1.98</v>
      </c>
      <c r="S171" s="15">
        <v>1.59</v>
      </c>
      <c r="T171" s="16">
        <v>41.4</v>
      </c>
      <c r="U171" s="15">
        <v>0.71</v>
      </c>
      <c r="V171" s="16">
        <v>24.6</v>
      </c>
      <c r="W171" s="15">
        <v>0.95</v>
      </c>
      <c r="X171" s="16">
        <v>43.3</v>
      </c>
      <c r="Y171" s="16">
        <v>26.2</v>
      </c>
      <c r="Z171" s="16">
        <v>17.100000000000001</v>
      </c>
      <c r="AA171" s="15">
        <v>-0.09</v>
      </c>
      <c r="AB171" s="15"/>
      <c r="AC171" s="15"/>
      <c r="AD171" s="4"/>
      <c r="AE171" s="15"/>
      <c r="AF171" s="4"/>
      <c r="AG171" s="6"/>
      <c r="AH171" s="6"/>
      <c r="AI171" s="4"/>
      <c r="AJ171" s="4"/>
      <c r="AK171" s="4"/>
      <c r="AL171" s="4"/>
      <c r="AM171" s="23"/>
      <c r="AN171" s="23"/>
      <c r="AV171" s="24"/>
      <c r="AW171" s="24"/>
      <c r="AX171" s="24"/>
      <c r="AY171" s="24"/>
      <c r="FR171" s="5" t="str">
        <f t="shared" si="10"/>
        <v/>
      </c>
      <c r="GX171" s="5" t="str">
        <f t="shared" si="11"/>
        <v/>
      </c>
    </row>
    <row r="172" spans="1:206" s="5" customFormat="1" ht="11.95" customHeight="1" x14ac:dyDescent="0.3">
      <c r="A172" s="10" t="s">
        <v>136</v>
      </c>
      <c r="B172" s="10" t="s">
        <v>435</v>
      </c>
      <c r="C172" s="12">
        <v>19.8</v>
      </c>
      <c r="D172" s="13" t="s">
        <v>410</v>
      </c>
      <c r="E172" s="14" t="s">
        <v>462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5">
        <v>2.73</v>
      </c>
      <c r="R172" s="15">
        <v>2.02</v>
      </c>
      <c r="S172" s="15">
        <v>1.66</v>
      </c>
      <c r="T172" s="16">
        <v>39.4</v>
      </c>
      <c r="U172" s="15">
        <v>0.65</v>
      </c>
      <c r="V172" s="16">
        <v>22</v>
      </c>
      <c r="W172" s="15">
        <v>0.93</v>
      </c>
      <c r="X172" s="16">
        <v>42.4</v>
      </c>
      <c r="Y172" s="16">
        <v>25.1</v>
      </c>
      <c r="Z172" s="16">
        <v>17.3</v>
      </c>
      <c r="AA172" s="15">
        <v>-0.18</v>
      </c>
      <c r="AB172" s="15"/>
      <c r="AC172" s="15"/>
      <c r="AD172" s="4"/>
      <c r="AE172" s="15"/>
      <c r="AF172" s="4"/>
      <c r="AG172" s="6"/>
      <c r="AH172" s="6"/>
      <c r="AI172" s="4"/>
      <c r="AJ172" s="4"/>
      <c r="AK172" s="4"/>
      <c r="AL172" s="4"/>
      <c r="AM172" s="23"/>
      <c r="AN172" s="23"/>
      <c r="AV172" s="24"/>
      <c r="AW172" s="24"/>
      <c r="AX172" s="24"/>
      <c r="AY172" s="24"/>
      <c r="FR172" s="5" t="str">
        <f t="shared" si="10"/>
        <v/>
      </c>
      <c r="GX172" s="5" t="str">
        <f t="shared" si="11"/>
        <v/>
      </c>
    </row>
    <row r="173" spans="1:206" s="5" customFormat="1" ht="11.95" customHeight="1" x14ac:dyDescent="0.3">
      <c r="A173" s="10" t="s">
        <v>137</v>
      </c>
      <c r="B173" s="10" t="s">
        <v>435</v>
      </c>
      <c r="C173" s="12">
        <v>26.8</v>
      </c>
      <c r="D173" s="13" t="s">
        <v>411</v>
      </c>
      <c r="E173" s="14" t="s">
        <v>462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15">
        <v>2.75</v>
      </c>
      <c r="R173" s="15">
        <v>1.99</v>
      </c>
      <c r="S173" s="15">
        <v>1.58</v>
      </c>
      <c r="T173" s="16">
        <v>42.6</v>
      </c>
      <c r="U173" s="15">
        <v>0.74</v>
      </c>
      <c r="V173" s="16">
        <v>26</v>
      </c>
      <c r="W173" s="15">
        <v>0.96</v>
      </c>
      <c r="X173" s="16">
        <v>45.3</v>
      </c>
      <c r="Y173" s="16">
        <v>24.5</v>
      </c>
      <c r="Z173" s="16">
        <v>20.8</v>
      </c>
      <c r="AA173" s="15">
        <v>7.0000000000000007E-2</v>
      </c>
      <c r="AB173" s="15"/>
      <c r="AC173" s="15"/>
      <c r="AD173" s="4"/>
      <c r="AE173" s="15"/>
      <c r="AF173" s="4"/>
      <c r="AG173" s="6"/>
      <c r="AH173" s="6"/>
      <c r="AI173" s="4"/>
      <c r="AJ173" s="4"/>
      <c r="AK173" s="4"/>
      <c r="AL173" s="4"/>
      <c r="AM173" s="23"/>
      <c r="AN173" s="23"/>
      <c r="AV173" s="24"/>
      <c r="AW173" s="24"/>
      <c r="AX173" s="24"/>
      <c r="AY173" s="24"/>
      <c r="FR173" s="5" t="str">
        <f t="shared" si="10"/>
        <v/>
      </c>
      <c r="GX173" s="5" t="str">
        <f t="shared" si="11"/>
        <v/>
      </c>
    </row>
    <row r="174" spans="1:206" s="5" customFormat="1" ht="11.95" customHeight="1" x14ac:dyDescent="0.3">
      <c r="A174" s="10" t="s">
        <v>138</v>
      </c>
      <c r="B174" s="10" t="s">
        <v>435</v>
      </c>
      <c r="C174" s="12">
        <v>29.8</v>
      </c>
      <c r="D174" s="13" t="s">
        <v>410</v>
      </c>
      <c r="E174" s="14" t="s">
        <v>462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15">
        <v>2.75</v>
      </c>
      <c r="R174" s="15">
        <v>2.0299999999999998</v>
      </c>
      <c r="S174" s="15">
        <v>1.63</v>
      </c>
      <c r="T174" s="16">
        <v>40.9</v>
      </c>
      <c r="U174" s="15">
        <v>0.69</v>
      </c>
      <c r="V174" s="16">
        <v>24.8</v>
      </c>
      <c r="W174" s="15">
        <v>0.99</v>
      </c>
      <c r="X174" s="16">
        <v>58.4</v>
      </c>
      <c r="Y174" s="16">
        <v>33.5</v>
      </c>
      <c r="Z174" s="16">
        <v>24.9</v>
      </c>
      <c r="AA174" s="15">
        <v>-0.35</v>
      </c>
      <c r="AB174" s="15"/>
      <c r="AC174" s="15"/>
      <c r="AD174" s="4"/>
      <c r="AE174" s="15"/>
      <c r="AF174" s="4"/>
      <c r="AG174" s="6"/>
      <c r="AH174" s="6"/>
      <c r="AI174" s="4"/>
      <c r="AJ174" s="4"/>
      <c r="AK174" s="4"/>
      <c r="AL174" s="4"/>
      <c r="AM174" s="23"/>
      <c r="AN174" s="23"/>
      <c r="AV174" s="24"/>
      <c r="AW174" s="24"/>
      <c r="AX174" s="24"/>
      <c r="AY174" s="24"/>
      <c r="FR174" s="5" t="str">
        <f t="shared" si="10"/>
        <v/>
      </c>
      <c r="GX174" s="5" t="str">
        <f t="shared" si="11"/>
        <v/>
      </c>
    </row>
    <row r="175" spans="1:206" s="5" customFormat="1" ht="11.95" customHeight="1" x14ac:dyDescent="0.3">
      <c r="A175" s="10" t="s">
        <v>146</v>
      </c>
      <c r="B175" s="10" t="s">
        <v>437</v>
      </c>
      <c r="C175" s="12">
        <v>10.8</v>
      </c>
      <c r="D175" s="13" t="s">
        <v>410</v>
      </c>
      <c r="E175" s="14" t="s">
        <v>462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15">
        <v>2.76</v>
      </c>
      <c r="R175" s="15">
        <v>2</v>
      </c>
      <c r="S175" s="15">
        <v>1.57</v>
      </c>
      <c r="T175" s="16">
        <v>43</v>
      </c>
      <c r="U175" s="15">
        <v>0.75</v>
      </c>
      <c r="V175" s="16">
        <v>27.1</v>
      </c>
      <c r="W175" s="15">
        <v>0.99</v>
      </c>
      <c r="X175" s="16">
        <v>54.4</v>
      </c>
      <c r="Y175" s="16">
        <v>31.9</v>
      </c>
      <c r="Z175" s="16">
        <v>22.5</v>
      </c>
      <c r="AA175" s="15">
        <v>-0.21</v>
      </c>
      <c r="AB175" s="15"/>
      <c r="AC175" s="15"/>
      <c r="AD175" s="4"/>
      <c r="AE175" s="15"/>
      <c r="AF175" s="4"/>
      <c r="AG175" s="6"/>
      <c r="AH175" s="6"/>
      <c r="AI175" s="4"/>
      <c r="AJ175" s="4"/>
      <c r="AK175" s="4"/>
      <c r="AL175" s="4"/>
      <c r="AM175" s="23"/>
      <c r="AN175" s="23"/>
      <c r="AV175" s="24"/>
      <c r="AW175" s="24"/>
      <c r="AX175" s="24"/>
      <c r="AY175" s="24"/>
      <c r="FR175" s="5" t="str">
        <f t="shared" si="10"/>
        <v/>
      </c>
      <c r="GX175" s="5" t="str">
        <f t="shared" si="11"/>
        <v/>
      </c>
    </row>
    <row r="176" spans="1:206" s="5" customFormat="1" ht="11.95" customHeight="1" x14ac:dyDescent="0.3">
      <c r="A176" s="10" t="s">
        <v>153</v>
      </c>
      <c r="B176" s="10" t="s">
        <v>437</v>
      </c>
      <c r="C176" s="12">
        <v>31.8</v>
      </c>
      <c r="D176" s="13" t="s">
        <v>410</v>
      </c>
      <c r="E176" s="14" t="s">
        <v>462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5">
        <v>2.75</v>
      </c>
      <c r="R176" s="15">
        <v>2.0499999999999998</v>
      </c>
      <c r="S176" s="15">
        <v>1.66</v>
      </c>
      <c r="T176" s="16">
        <v>39.799999999999997</v>
      </c>
      <c r="U176" s="15">
        <v>0.66</v>
      </c>
      <c r="V176" s="16">
        <v>23.8</v>
      </c>
      <c r="W176" s="15">
        <v>0.99</v>
      </c>
      <c r="X176" s="16">
        <v>55.4</v>
      </c>
      <c r="Y176" s="16">
        <v>31.7</v>
      </c>
      <c r="Z176" s="16">
        <v>23.7</v>
      </c>
      <c r="AA176" s="15">
        <v>-0.33</v>
      </c>
      <c r="AB176" s="15"/>
      <c r="AC176" s="15"/>
      <c r="AD176" s="4"/>
      <c r="AE176" s="15"/>
      <c r="AF176" s="4"/>
      <c r="AG176" s="6"/>
      <c r="AH176" s="6"/>
      <c r="AI176" s="4"/>
      <c r="AJ176" s="4"/>
      <c r="AK176" s="4"/>
      <c r="AL176" s="4"/>
      <c r="AM176" s="23"/>
      <c r="AN176" s="23"/>
      <c r="AV176" s="24"/>
      <c r="AW176" s="24"/>
      <c r="AX176" s="24"/>
      <c r="AY176" s="24"/>
      <c r="FR176" s="5" t="str">
        <f t="shared" si="10"/>
        <v/>
      </c>
      <c r="GX176" s="5" t="str">
        <f t="shared" si="11"/>
        <v/>
      </c>
    </row>
    <row r="177" spans="1:206" s="5" customFormat="1" ht="11.95" customHeight="1" x14ac:dyDescent="0.3">
      <c r="A177" s="10" t="s">
        <v>154</v>
      </c>
      <c r="B177" s="10" t="s">
        <v>437</v>
      </c>
      <c r="C177" s="12">
        <v>34.799999999999997</v>
      </c>
      <c r="D177" s="13" t="s">
        <v>410</v>
      </c>
      <c r="E177" s="14" t="s">
        <v>462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5">
        <v>2.74</v>
      </c>
      <c r="R177" s="15">
        <v>1.99</v>
      </c>
      <c r="S177" s="15">
        <v>1.61</v>
      </c>
      <c r="T177" s="16">
        <v>41.3</v>
      </c>
      <c r="U177" s="15">
        <v>0.7</v>
      </c>
      <c r="V177" s="16">
        <v>23.8</v>
      </c>
      <c r="W177" s="15">
        <v>0.93</v>
      </c>
      <c r="X177" s="16">
        <v>57</v>
      </c>
      <c r="Y177" s="16">
        <v>32.4</v>
      </c>
      <c r="Z177" s="16">
        <v>24.6</v>
      </c>
      <c r="AA177" s="15">
        <v>-0.35</v>
      </c>
      <c r="AB177" s="15"/>
      <c r="AC177" s="15"/>
      <c r="AD177" s="4"/>
      <c r="AE177" s="15"/>
      <c r="AF177" s="4"/>
      <c r="AG177" s="6"/>
      <c r="AH177" s="6"/>
      <c r="AI177" s="4"/>
      <c r="AJ177" s="4"/>
      <c r="AK177" s="4"/>
      <c r="AL177" s="4"/>
      <c r="AM177" s="23"/>
      <c r="AN177" s="23"/>
      <c r="AV177" s="24"/>
      <c r="AW177" s="24"/>
      <c r="AX177" s="24"/>
      <c r="AY177" s="24"/>
      <c r="FR177" s="5" t="str">
        <f t="shared" si="10"/>
        <v/>
      </c>
      <c r="GX177" s="5" t="str">
        <f t="shared" si="11"/>
        <v/>
      </c>
    </row>
    <row r="178" spans="1:206" s="5" customFormat="1" ht="11.95" customHeight="1" x14ac:dyDescent="0.3">
      <c r="A178" s="10" t="s">
        <v>169</v>
      </c>
      <c r="B178" s="10" t="s">
        <v>438</v>
      </c>
      <c r="C178" s="12">
        <v>17.8</v>
      </c>
      <c r="D178" s="13" t="s">
        <v>410</v>
      </c>
      <c r="E178" s="14" t="s">
        <v>462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15">
        <v>2.75</v>
      </c>
      <c r="R178" s="15">
        <v>2.0499999999999998</v>
      </c>
      <c r="S178" s="15">
        <v>1.65</v>
      </c>
      <c r="T178" s="16">
        <v>39.9</v>
      </c>
      <c r="U178" s="15">
        <v>0.66</v>
      </c>
      <c r="V178" s="16">
        <v>24</v>
      </c>
      <c r="W178" s="15">
        <v>0.99</v>
      </c>
      <c r="X178" s="16">
        <v>59.7</v>
      </c>
      <c r="Y178" s="16">
        <v>34.200000000000003</v>
      </c>
      <c r="Z178" s="16">
        <v>25.5</v>
      </c>
      <c r="AA178" s="15">
        <v>-0.4</v>
      </c>
      <c r="AB178" s="15"/>
      <c r="AC178" s="15"/>
      <c r="AD178" s="4"/>
      <c r="AE178" s="15"/>
      <c r="AF178" s="4"/>
      <c r="AG178" s="6"/>
      <c r="AH178" s="6"/>
      <c r="AI178" s="4"/>
      <c r="AJ178" s="4"/>
      <c r="AK178" s="4"/>
      <c r="AL178" s="4"/>
      <c r="AM178" s="23"/>
      <c r="AN178" s="23"/>
      <c r="AV178" s="24"/>
      <c r="AW178" s="24"/>
      <c r="AX178" s="24"/>
      <c r="AY178" s="24"/>
      <c r="FR178" s="5" t="str">
        <f t="shared" si="10"/>
        <v/>
      </c>
      <c r="GX178" s="5" t="str">
        <f t="shared" si="11"/>
        <v/>
      </c>
    </row>
    <row r="179" spans="1:206" s="5" customFormat="1" ht="11.95" customHeight="1" x14ac:dyDescent="0.3">
      <c r="A179" s="10" t="s">
        <v>170</v>
      </c>
      <c r="B179" s="10" t="s">
        <v>438</v>
      </c>
      <c r="C179" s="12">
        <v>20.8</v>
      </c>
      <c r="D179" s="13" t="s">
        <v>410</v>
      </c>
      <c r="E179" s="14" t="s">
        <v>462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15">
        <v>2.73</v>
      </c>
      <c r="R179" s="15">
        <v>2.0099999999999998</v>
      </c>
      <c r="S179" s="15">
        <v>1.64</v>
      </c>
      <c r="T179" s="16">
        <v>39.9</v>
      </c>
      <c r="U179" s="15">
        <v>0.67</v>
      </c>
      <c r="V179" s="16">
        <v>22.6</v>
      </c>
      <c r="W179" s="15">
        <v>0.93</v>
      </c>
      <c r="X179" s="16">
        <v>50</v>
      </c>
      <c r="Y179" s="16">
        <v>27.9</v>
      </c>
      <c r="Z179" s="16">
        <v>22.1</v>
      </c>
      <c r="AA179" s="15">
        <v>-0.24</v>
      </c>
      <c r="AB179" s="15"/>
      <c r="AC179" s="15"/>
      <c r="AD179" s="4"/>
      <c r="AE179" s="15"/>
      <c r="AF179" s="4"/>
      <c r="AG179" s="6"/>
      <c r="AH179" s="6"/>
      <c r="AI179" s="4"/>
      <c r="AJ179" s="4"/>
      <c r="AK179" s="4"/>
      <c r="AL179" s="4"/>
      <c r="AM179" s="23"/>
      <c r="AN179" s="23"/>
      <c r="AV179" s="24"/>
      <c r="AW179" s="24"/>
      <c r="AX179" s="24"/>
      <c r="AY179" s="24"/>
      <c r="FR179" s="5" t="str">
        <f t="shared" si="10"/>
        <v/>
      </c>
      <c r="GX179" s="5" t="str">
        <f t="shared" si="11"/>
        <v/>
      </c>
    </row>
    <row r="180" spans="1:206" s="5" customFormat="1" ht="11.95" customHeight="1" x14ac:dyDescent="0.3">
      <c r="A180" s="10" t="s">
        <v>171</v>
      </c>
      <c r="B180" s="10" t="s">
        <v>438</v>
      </c>
      <c r="C180" s="12">
        <v>23.8</v>
      </c>
      <c r="D180" s="13" t="s">
        <v>410</v>
      </c>
      <c r="E180" s="14" t="s">
        <v>462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15">
        <v>2.74</v>
      </c>
      <c r="R180" s="15">
        <v>1.96</v>
      </c>
      <c r="S180" s="15">
        <v>1.59</v>
      </c>
      <c r="T180" s="16">
        <v>42</v>
      </c>
      <c r="U180" s="15">
        <v>0.73</v>
      </c>
      <c r="V180" s="16">
        <v>23.4</v>
      </c>
      <c r="W180" s="15">
        <v>0.88</v>
      </c>
      <c r="X180" s="16">
        <v>47.3</v>
      </c>
      <c r="Y180" s="16">
        <v>27.2</v>
      </c>
      <c r="Z180" s="16">
        <v>20.100000000000001</v>
      </c>
      <c r="AA180" s="15">
        <v>-0.19</v>
      </c>
      <c r="AB180" s="15"/>
      <c r="AC180" s="15"/>
      <c r="AD180" s="4"/>
      <c r="AE180" s="15"/>
      <c r="AF180" s="4"/>
      <c r="AG180" s="6"/>
      <c r="AH180" s="6"/>
      <c r="AI180" s="4"/>
      <c r="AJ180" s="4"/>
      <c r="AK180" s="4"/>
      <c r="AL180" s="4"/>
      <c r="AM180" s="23"/>
      <c r="AN180" s="23"/>
      <c r="AV180" s="24"/>
      <c r="AW180" s="24"/>
      <c r="AX180" s="24"/>
      <c r="AY180" s="24"/>
      <c r="FR180" s="5" t="str">
        <f t="shared" si="10"/>
        <v/>
      </c>
      <c r="GX180" s="5" t="str">
        <f t="shared" si="11"/>
        <v/>
      </c>
    </row>
    <row r="181" spans="1:206" s="5" customFormat="1" ht="11.95" customHeight="1" x14ac:dyDescent="0.3">
      <c r="A181" s="10" t="s">
        <v>177</v>
      </c>
      <c r="B181" s="10" t="s">
        <v>439</v>
      </c>
      <c r="C181" s="12">
        <v>8.8000000000000007</v>
      </c>
      <c r="D181" s="13" t="s">
        <v>410</v>
      </c>
      <c r="E181" s="14" t="s">
        <v>462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15">
        <v>2.71</v>
      </c>
      <c r="R181" s="15">
        <v>1.98</v>
      </c>
      <c r="S181" s="15">
        <v>1.56</v>
      </c>
      <c r="T181" s="16">
        <v>42.5</v>
      </c>
      <c r="U181" s="15">
        <v>0.74</v>
      </c>
      <c r="V181" s="16">
        <v>27</v>
      </c>
      <c r="W181" s="15">
        <v>0.99</v>
      </c>
      <c r="X181" s="16">
        <v>54.4</v>
      </c>
      <c r="Y181" s="16">
        <v>31.8</v>
      </c>
      <c r="Z181" s="16">
        <v>22.6</v>
      </c>
      <c r="AA181" s="15">
        <v>-0.21</v>
      </c>
      <c r="AB181" s="15"/>
      <c r="AC181" s="15"/>
      <c r="AD181" s="4"/>
      <c r="AE181" s="15"/>
      <c r="AF181" s="4"/>
      <c r="AG181" s="6"/>
      <c r="AH181" s="6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15">
        <v>2.71</v>
      </c>
      <c r="AY181" s="15">
        <v>1.95</v>
      </c>
      <c r="AZ181" s="15">
        <v>1.51</v>
      </c>
      <c r="BA181" s="16">
        <v>44.4</v>
      </c>
      <c r="BB181" s="15">
        <v>0.8</v>
      </c>
      <c r="BC181" s="16">
        <v>29.5</v>
      </c>
      <c r="BD181" s="15">
        <v>1</v>
      </c>
      <c r="BE181" s="16">
        <v>54.4</v>
      </c>
      <c r="BF181" s="16">
        <v>31.8</v>
      </c>
      <c r="BG181" s="16">
        <v>22.6</v>
      </c>
      <c r="BH181" s="15">
        <v>-0.1</v>
      </c>
      <c r="BI181" s="4"/>
      <c r="BJ181" s="4"/>
      <c r="BK181" s="4"/>
      <c r="BL181" s="8"/>
      <c r="BN181" s="20">
        <v>3.4500000000000003E-2</v>
      </c>
      <c r="BO181" s="21">
        <v>1.33E-3</v>
      </c>
      <c r="BP181" s="5">
        <v>6.9104206477923561E-6</v>
      </c>
      <c r="BQ181" s="5">
        <v>145</v>
      </c>
      <c r="BR181" s="5">
        <v>0.65</v>
      </c>
      <c r="BS181" s="5">
        <v>12300</v>
      </c>
      <c r="BT181" s="5">
        <v>0.84299999999999997</v>
      </c>
      <c r="BU181" s="5">
        <v>21600</v>
      </c>
      <c r="BV181" s="5">
        <v>70</v>
      </c>
      <c r="BW181" s="5">
        <v>19</v>
      </c>
      <c r="BX181" s="2">
        <v>46</v>
      </c>
      <c r="BY181" s="2">
        <v>13</v>
      </c>
      <c r="BZ181" s="5">
        <v>77400</v>
      </c>
      <c r="CA181" s="5">
        <v>0.19</v>
      </c>
      <c r="CB181" s="5">
        <v>-0.9</v>
      </c>
      <c r="CC181" s="5">
        <v>1.7210000000000001</v>
      </c>
      <c r="CD181" s="5">
        <v>98</v>
      </c>
      <c r="FR181" s="5" t="str">
        <f t="shared" si="10"/>
        <v/>
      </c>
      <c r="GX181" s="5" t="str">
        <f t="shared" si="11"/>
        <v/>
      </c>
    </row>
    <row r="182" spans="1:206" s="5" customFormat="1" ht="11.95" customHeight="1" x14ac:dyDescent="0.3">
      <c r="A182" s="10" t="s">
        <v>200</v>
      </c>
      <c r="B182" s="10" t="s">
        <v>441</v>
      </c>
      <c r="C182" s="12">
        <v>15.8</v>
      </c>
      <c r="D182" s="13" t="s">
        <v>410</v>
      </c>
      <c r="E182" s="14" t="s">
        <v>462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15">
        <v>2.74</v>
      </c>
      <c r="R182" s="15">
        <v>2.02</v>
      </c>
      <c r="S182" s="15">
        <v>1.61</v>
      </c>
      <c r="T182" s="16">
        <v>41.2</v>
      </c>
      <c r="U182" s="15">
        <v>0.7</v>
      </c>
      <c r="V182" s="16">
        <v>25.3</v>
      </c>
      <c r="W182" s="15">
        <v>0.99</v>
      </c>
      <c r="X182" s="16">
        <v>57.1</v>
      </c>
      <c r="Y182" s="16">
        <v>32</v>
      </c>
      <c r="Z182" s="16">
        <v>25.1</v>
      </c>
      <c r="AA182" s="15">
        <v>-0.27</v>
      </c>
      <c r="AB182" s="15"/>
      <c r="AC182" s="15"/>
      <c r="AD182" s="4"/>
      <c r="AE182" s="15"/>
      <c r="AF182" s="4"/>
      <c r="AG182" s="6"/>
      <c r="AH182" s="6"/>
      <c r="AI182" s="4"/>
      <c r="AJ182" s="4"/>
      <c r="AK182" s="4"/>
      <c r="AL182" s="4"/>
      <c r="AM182" s="23"/>
      <c r="AN182" s="23"/>
      <c r="AV182" s="24"/>
      <c r="AW182" s="24"/>
      <c r="AX182" s="24"/>
      <c r="AY182" s="24"/>
      <c r="FR182" s="5" t="str">
        <f t="shared" si="10"/>
        <v/>
      </c>
      <c r="GX182" s="5" t="str">
        <f t="shared" si="11"/>
        <v/>
      </c>
    </row>
    <row r="183" spans="1:206" s="5" customFormat="1" ht="11.95" customHeight="1" x14ac:dyDescent="0.3">
      <c r="A183" s="10" t="s">
        <v>220</v>
      </c>
      <c r="B183" s="10" t="s">
        <v>442</v>
      </c>
      <c r="C183" s="12">
        <v>32.4</v>
      </c>
      <c r="D183" s="13" t="s">
        <v>410</v>
      </c>
      <c r="E183" s="14" t="s">
        <v>462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5">
        <v>2.72</v>
      </c>
      <c r="R183" s="15">
        <v>2</v>
      </c>
      <c r="S183" s="15">
        <v>1.59</v>
      </c>
      <c r="T183" s="16">
        <v>41.5</v>
      </c>
      <c r="U183" s="15">
        <v>0.71</v>
      </c>
      <c r="V183" s="16">
        <v>25.6</v>
      </c>
      <c r="W183" s="15">
        <v>0.98</v>
      </c>
      <c r="X183" s="16">
        <v>60.1</v>
      </c>
      <c r="Y183" s="16">
        <v>34.200000000000003</v>
      </c>
      <c r="Z183" s="16">
        <v>25.9</v>
      </c>
      <c r="AA183" s="15">
        <v>-0.33</v>
      </c>
      <c r="AB183" s="15"/>
      <c r="AC183" s="15"/>
      <c r="AD183" s="4"/>
      <c r="AE183" s="15"/>
      <c r="AF183" s="4"/>
      <c r="AG183" s="6"/>
      <c r="AH183" s="6"/>
      <c r="AI183" s="4"/>
      <c r="AJ183" s="4"/>
      <c r="AK183" s="4"/>
      <c r="AL183" s="4"/>
      <c r="AM183" s="23"/>
      <c r="AN183" s="23"/>
      <c r="AV183" s="24"/>
      <c r="AW183" s="24"/>
      <c r="AX183" s="24"/>
      <c r="AY183" s="24"/>
      <c r="FR183" s="5" t="str">
        <f t="shared" si="10"/>
        <v/>
      </c>
      <c r="GX183" s="5" t="str">
        <f t="shared" si="11"/>
        <v/>
      </c>
    </row>
    <row r="184" spans="1:206" s="5" customFormat="1" ht="11.95" customHeight="1" x14ac:dyDescent="0.3">
      <c r="A184" s="10" t="s">
        <v>236</v>
      </c>
      <c r="B184" s="10" t="s">
        <v>443</v>
      </c>
      <c r="C184" s="12">
        <v>12.4</v>
      </c>
      <c r="D184" s="13" t="s">
        <v>410</v>
      </c>
      <c r="E184" s="14" t="s">
        <v>462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15">
        <v>2.76</v>
      </c>
      <c r="R184" s="15">
        <v>1.99</v>
      </c>
      <c r="S184" s="15">
        <v>1.56</v>
      </c>
      <c r="T184" s="16">
        <v>43.6</v>
      </c>
      <c r="U184" s="15">
        <v>0.77</v>
      </c>
      <c r="V184" s="16">
        <v>27.9</v>
      </c>
      <c r="W184" s="15">
        <v>1</v>
      </c>
      <c r="X184" s="16">
        <v>52.7</v>
      </c>
      <c r="Y184" s="16">
        <v>29.3</v>
      </c>
      <c r="Z184" s="16">
        <v>23.4</v>
      </c>
      <c r="AA184" s="15">
        <v>-0.06</v>
      </c>
      <c r="AB184" s="15"/>
      <c r="AC184" s="15"/>
      <c r="AD184" s="4"/>
      <c r="AE184" s="15"/>
      <c r="AF184" s="4"/>
      <c r="AG184" s="6"/>
      <c r="AH184" s="6"/>
      <c r="AI184" s="4"/>
      <c r="AJ184" s="4"/>
      <c r="AK184" s="4"/>
      <c r="AL184" s="4"/>
      <c r="AM184" s="23"/>
      <c r="AN184" s="23"/>
      <c r="FR184" s="5" t="str">
        <f t="shared" si="10"/>
        <v/>
      </c>
      <c r="GX184" s="5" t="str">
        <f t="shared" si="11"/>
        <v/>
      </c>
    </row>
    <row r="185" spans="1:206" s="5" customFormat="1" ht="11.95" customHeight="1" x14ac:dyDescent="0.3">
      <c r="A185" s="10" t="s">
        <v>237</v>
      </c>
      <c r="B185" s="10" t="s">
        <v>443</v>
      </c>
      <c r="C185" s="12">
        <v>13.4</v>
      </c>
      <c r="D185" s="13" t="s">
        <v>410</v>
      </c>
      <c r="E185" s="14" t="s">
        <v>462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15">
        <v>2.73</v>
      </c>
      <c r="R185" s="15">
        <v>2.02</v>
      </c>
      <c r="S185" s="15">
        <v>1.61</v>
      </c>
      <c r="T185" s="16">
        <v>40.9</v>
      </c>
      <c r="U185" s="15">
        <v>0.69</v>
      </c>
      <c r="V185" s="16">
        <v>25.2</v>
      </c>
      <c r="W185" s="15">
        <v>0.99</v>
      </c>
      <c r="X185" s="16">
        <v>52.6</v>
      </c>
      <c r="Y185" s="16">
        <v>30.1</v>
      </c>
      <c r="Z185" s="16">
        <v>22.5</v>
      </c>
      <c r="AA185" s="15">
        <v>-0.22</v>
      </c>
      <c r="AB185" s="15"/>
      <c r="AC185" s="15"/>
      <c r="AD185" s="4"/>
      <c r="AE185" s="15"/>
      <c r="AF185" s="4"/>
      <c r="AG185" s="6"/>
      <c r="AH185" s="6"/>
      <c r="AI185" s="4"/>
      <c r="AJ185" s="4"/>
      <c r="AK185" s="4"/>
      <c r="AL185" s="4"/>
      <c r="AM185" s="23"/>
      <c r="AN185" s="23"/>
      <c r="FR185" s="5" t="str">
        <f t="shared" ref="FR185:FR215" si="12">IF(FL185&gt;0,ROUND(FL185*0.8,1),"")</f>
        <v/>
      </c>
      <c r="GX185" s="5" t="str">
        <f t="shared" ref="GX185:GX215" si="13">IF(GR185&gt;0,ROUND(GR185*0.76,1),"")</f>
        <v/>
      </c>
    </row>
    <row r="186" spans="1:206" s="5" customFormat="1" ht="11.95" customHeight="1" x14ac:dyDescent="0.3">
      <c r="A186" s="10" t="s">
        <v>238</v>
      </c>
      <c r="B186" s="10" t="s">
        <v>443</v>
      </c>
      <c r="C186" s="12">
        <v>15.4</v>
      </c>
      <c r="D186" s="13" t="s">
        <v>410</v>
      </c>
      <c r="E186" s="14" t="s">
        <v>462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15">
        <v>2.73</v>
      </c>
      <c r="R186" s="15">
        <v>1.98</v>
      </c>
      <c r="S186" s="15">
        <v>1.57</v>
      </c>
      <c r="T186" s="16">
        <v>42.5</v>
      </c>
      <c r="U186" s="15">
        <v>0.74</v>
      </c>
      <c r="V186" s="16">
        <v>26.1</v>
      </c>
      <c r="W186" s="15">
        <v>0.96</v>
      </c>
      <c r="X186" s="16">
        <v>50.3</v>
      </c>
      <c r="Y186" s="16">
        <v>28.7</v>
      </c>
      <c r="Z186" s="16">
        <v>21.6</v>
      </c>
      <c r="AA186" s="15">
        <v>-0.12</v>
      </c>
      <c r="AB186" s="15"/>
      <c r="AC186" s="15"/>
      <c r="AD186" s="4"/>
      <c r="AE186" s="15"/>
      <c r="AF186" s="4"/>
      <c r="AG186" s="6"/>
      <c r="AH186" s="6"/>
      <c r="AI186" s="4"/>
      <c r="AJ186" s="4"/>
      <c r="AK186" s="4"/>
      <c r="AL186" s="4"/>
      <c r="AM186" s="23"/>
      <c r="AN186" s="23"/>
      <c r="FR186" s="5" t="str">
        <f t="shared" si="12"/>
        <v/>
      </c>
      <c r="GX186" s="5" t="str">
        <f t="shared" si="13"/>
        <v/>
      </c>
    </row>
    <row r="187" spans="1:206" s="5" customFormat="1" ht="11.95" customHeight="1" x14ac:dyDescent="0.3">
      <c r="A187" s="10" t="s">
        <v>241</v>
      </c>
      <c r="B187" s="10" t="s">
        <v>443</v>
      </c>
      <c r="C187" s="12">
        <v>26.8</v>
      </c>
      <c r="D187" s="13" t="s">
        <v>410</v>
      </c>
      <c r="E187" s="14" t="s">
        <v>462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5">
        <v>2.73</v>
      </c>
      <c r="R187" s="15">
        <v>2</v>
      </c>
      <c r="S187" s="15">
        <v>1.61</v>
      </c>
      <c r="T187" s="16">
        <v>40.9</v>
      </c>
      <c r="U187" s="15">
        <v>0.69</v>
      </c>
      <c r="V187" s="16">
        <v>24</v>
      </c>
      <c r="W187" s="15">
        <v>0.95</v>
      </c>
      <c r="X187" s="16">
        <v>58.5</v>
      </c>
      <c r="Y187" s="16">
        <v>33.299999999999997</v>
      </c>
      <c r="Z187" s="16">
        <v>25.2</v>
      </c>
      <c r="AA187" s="15">
        <v>-0.37</v>
      </c>
      <c r="AB187" s="15"/>
      <c r="AC187" s="15"/>
      <c r="AD187" s="4"/>
      <c r="AE187" s="15"/>
      <c r="AF187" s="4"/>
      <c r="AG187" s="6"/>
      <c r="AH187" s="6"/>
      <c r="AI187" s="4"/>
      <c r="AJ187" s="4"/>
      <c r="AK187" s="4"/>
      <c r="AL187" s="4"/>
      <c r="AM187" s="23"/>
      <c r="AN187" s="23"/>
      <c r="FR187" s="5" t="str">
        <f t="shared" si="12"/>
        <v/>
      </c>
      <c r="GX187" s="5" t="str">
        <f t="shared" si="13"/>
        <v/>
      </c>
    </row>
    <row r="188" spans="1:206" s="5" customFormat="1" ht="11.95" customHeight="1" x14ac:dyDescent="0.3">
      <c r="A188" s="10" t="s">
        <v>242</v>
      </c>
      <c r="B188" s="10" t="s">
        <v>443</v>
      </c>
      <c r="C188" s="12">
        <v>30.4</v>
      </c>
      <c r="D188" s="13" t="s">
        <v>410</v>
      </c>
      <c r="E188" s="14" t="s">
        <v>462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15">
        <v>2.75</v>
      </c>
      <c r="R188" s="15">
        <v>1.98</v>
      </c>
      <c r="S188" s="15">
        <v>1.58</v>
      </c>
      <c r="T188" s="16">
        <v>42.6</v>
      </c>
      <c r="U188" s="15">
        <v>0.74</v>
      </c>
      <c r="V188" s="16">
        <v>25.4</v>
      </c>
      <c r="W188" s="15">
        <v>0.94</v>
      </c>
      <c r="X188" s="16">
        <v>57.9</v>
      </c>
      <c r="Y188" s="16">
        <v>33.1</v>
      </c>
      <c r="Z188" s="16">
        <v>24.8</v>
      </c>
      <c r="AA188" s="15">
        <v>-0.31</v>
      </c>
      <c r="AB188" s="15"/>
      <c r="AC188" s="15"/>
      <c r="AD188" s="4"/>
      <c r="AE188" s="15"/>
      <c r="AF188" s="4"/>
      <c r="AG188" s="6"/>
      <c r="AH188" s="6"/>
      <c r="AI188" s="4"/>
      <c r="AJ188" s="4"/>
      <c r="AK188" s="4"/>
      <c r="AL188" s="4"/>
      <c r="AM188" s="23"/>
      <c r="AN188" s="23"/>
      <c r="FR188" s="5" t="str">
        <f t="shared" si="12"/>
        <v/>
      </c>
      <c r="GX188" s="5" t="str">
        <f t="shared" si="13"/>
        <v/>
      </c>
    </row>
    <row r="189" spans="1:206" s="5" customFormat="1" ht="11.95" customHeight="1" x14ac:dyDescent="0.3">
      <c r="A189" s="10" t="s">
        <v>252</v>
      </c>
      <c r="B189" s="10" t="s">
        <v>444</v>
      </c>
      <c r="C189" s="12">
        <v>8.8000000000000007</v>
      </c>
      <c r="D189" s="13" t="s">
        <v>410</v>
      </c>
      <c r="E189" s="14" t="s">
        <v>462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15">
        <v>2.75</v>
      </c>
      <c r="R189" s="15">
        <v>1.96</v>
      </c>
      <c r="S189" s="15">
        <v>1.55</v>
      </c>
      <c r="T189" s="16">
        <v>43.7</v>
      </c>
      <c r="U189" s="15">
        <v>0.78</v>
      </c>
      <c r="V189" s="16">
        <v>26.7</v>
      </c>
      <c r="W189" s="15">
        <v>0.94</v>
      </c>
      <c r="X189" s="16">
        <v>56.4</v>
      </c>
      <c r="Y189" s="16">
        <v>32.799999999999997</v>
      </c>
      <c r="Z189" s="16">
        <v>23.6</v>
      </c>
      <c r="AA189" s="15">
        <v>-0.26</v>
      </c>
      <c r="AB189" s="15"/>
      <c r="AC189" s="15"/>
      <c r="AD189" s="4"/>
      <c r="AE189" s="15"/>
      <c r="AF189" s="4"/>
      <c r="AG189" s="6"/>
      <c r="AH189" s="6"/>
      <c r="AI189" s="4"/>
      <c r="AJ189" s="4"/>
      <c r="AK189" s="4"/>
      <c r="AL189" s="4"/>
      <c r="AM189" s="23"/>
      <c r="AN189" s="23"/>
      <c r="FR189" s="5" t="str">
        <f t="shared" si="12"/>
        <v/>
      </c>
      <c r="GX189" s="5" t="str">
        <f t="shared" si="13"/>
        <v/>
      </c>
    </row>
    <row r="190" spans="1:206" s="5" customFormat="1" ht="11.95" customHeight="1" x14ac:dyDescent="0.3">
      <c r="A190" s="10" t="s">
        <v>266</v>
      </c>
      <c r="B190" s="10" t="s">
        <v>445</v>
      </c>
      <c r="C190" s="12">
        <v>9.8000000000000007</v>
      </c>
      <c r="D190" s="13" t="s">
        <v>410</v>
      </c>
      <c r="E190" s="14" t="s">
        <v>462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5">
        <v>2.73</v>
      </c>
      <c r="R190" s="15">
        <v>1.95</v>
      </c>
      <c r="S190" s="15">
        <v>1.55</v>
      </c>
      <c r="T190" s="16">
        <v>43.4</v>
      </c>
      <c r="U190" s="15">
        <v>0.77</v>
      </c>
      <c r="V190" s="16">
        <v>26.2</v>
      </c>
      <c r="W190" s="15">
        <v>0.93</v>
      </c>
      <c r="X190" s="16">
        <v>56.8</v>
      </c>
      <c r="Y190" s="16">
        <v>32.700000000000003</v>
      </c>
      <c r="Z190" s="16">
        <v>24.1</v>
      </c>
      <c r="AA190" s="15">
        <v>-0.27</v>
      </c>
      <c r="AB190" s="15"/>
      <c r="AC190" s="15"/>
      <c r="AD190" s="4"/>
      <c r="AE190" s="15"/>
      <c r="AF190" s="4"/>
      <c r="AG190" s="6"/>
      <c r="AH190" s="6"/>
      <c r="AI190" s="4"/>
      <c r="AJ190" s="4"/>
      <c r="AK190" s="4"/>
      <c r="AL190" s="4"/>
      <c r="AM190" s="23"/>
      <c r="AN190" s="23"/>
      <c r="FR190" s="5" t="str">
        <f t="shared" si="12"/>
        <v/>
      </c>
      <c r="GX190" s="5" t="str">
        <f t="shared" si="13"/>
        <v/>
      </c>
    </row>
    <row r="191" spans="1:206" s="5" customFormat="1" ht="11.95" customHeight="1" x14ac:dyDescent="0.3">
      <c r="A191" s="10" t="s">
        <v>284</v>
      </c>
      <c r="B191" s="10" t="s">
        <v>446</v>
      </c>
      <c r="C191" s="12">
        <v>18.8</v>
      </c>
      <c r="D191" s="13" t="s">
        <v>410</v>
      </c>
      <c r="E191" s="14" t="s">
        <v>462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15">
        <v>2.75</v>
      </c>
      <c r="R191" s="15">
        <v>2.02</v>
      </c>
      <c r="S191" s="15">
        <v>1.61</v>
      </c>
      <c r="T191" s="16">
        <v>41.3</v>
      </c>
      <c r="U191" s="15">
        <v>0.7</v>
      </c>
      <c r="V191" s="16">
        <v>25.2</v>
      </c>
      <c r="W191" s="15">
        <v>0.98</v>
      </c>
      <c r="X191" s="16">
        <v>57</v>
      </c>
      <c r="Y191" s="16">
        <v>32.299999999999997</v>
      </c>
      <c r="Z191" s="16">
        <v>24.7</v>
      </c>
      <c r="AA191" s="15">
        <v>-0.28999999999999998</v>
      </c>
      <c r="AB191" s="15"/>
      <c r="AC191" s="15"/>
      <c r="AD191" s="4"/>
      <c r="AE191" s="15"/>
      <c r="AF191" s="4"/>
      <c r="AG191" s="6"/>
      <c r="AH191" s="6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15">
        <v>2.75</v>
      </c>
      <c r="AY191" s="15">
        <v>1.99</v>
      </c>
      <c r="AZ191" s="15">
        <v>1.57</v>
      </c>
      <c r="BA191" s="16">
        <v>42.9</v>
      </c>
      <c r="BB191" s="15">
        <v>0.75</v>
      </c>
      <c r="BC191" s="16">
        <v>26.8</v>
      </c>
      <c r="BD191" s="15">
        <v>0.98</v>
      </c>
      <c r="BE191" s="16">
        <v>57</v>
      </c>
      <c r="BF191" s="16">
        <v>32.299999999999997</v>
      </c>
      <c r="BG191" s="16">
        <v>24.7</v>
      </c>
      <c r="BH191" s="15">
        <v>-0.22</v>
      </c>
      <c r="BI191" s="4"/>
      <c r="BJ191" s="4"/>
      <c r="BK191" s="4"/>
      <c r="BL191" s="8"/>
      <c r="BN191" s="20">
        <v>8.8999999999999999E-3</v>
      </c>
      <c r="BO191" s="21">
        <v>1.2899999999999999E-3</v>
      </c>
      <c r="BP191" s="5">
        <v>1.07113494714884E-6</v>
      </c>
      <c r="BQ191" s="5">
        <v>145</v>
      </c>
      <c r="BR191" s="5">
        <v>0.64</v>
      </c>
      <c r="BS191" s="5">
        <v>13700</v>
      </c>
      <c r="BT191" s="5">
        <v>0.77500000000000002</v>
      </c>
      <c r="BU191" s="5">
        <v>23500</v>
      </c>
      <c r="BV191" s="5">
        <v>86</v>
      </c>
      <c r="BW191" s="5">
        <v>24</v>
      </c>
      <c r="BX191" s="2">
        <v>51</v>
      </c>
      <c r="BY191" s="2">
        <v>15</v>
      </c>
      <c r="BZ191" s="5">
        <v>85600</v>
      </c>
      <c r="CA191" s="5">
        <v>0.2</v>
      </c>
      <c r="CB191" s="5">
        <v>-0.4</v>
      </c>
      <c r="CC191" s="5">
        <v>1.907</v>
      </c>
      <c r="CD191" s="5">
        <v>176</v>
      </c>
      <c r="FR191" s="5" t="str">
        <f t="shared" si="12"/>
        <v/>
      </c>
      <c r="GX191" s="5" t="str">
        <f t="shared" si="13"/>
        <v/>
      </c>
    </row>
    <row r="192" spans="1:206" s="5" customFormat="1" ht="11.95" customHeight="1" x14ac:dyDescent="0.3">
      <c r="A192" s="10" t="s">
        <v>307</v>
      </c>
      <c r="B192" s="10" t="s">
        <v>448</v>
      </c>
      <c r="C192" s="12">
        <v>10.8</v>
      </c>
      <c r="D192" s="13" t="s">
        <v>410</v>
      </c>
      <c r="E192" s="14" t="s">
        <v>462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15">
        <v>2.75</v>
      </c>
      <c r="R192" s="15">
        <v>2.0499999999999998</v>
      </c>
      <c r="S192" s="15">
        <v>1.69</v>
      </c>
      <c r="T192" s="16">
        <v>38.5</v>
      </c>
      <c r="U192" s="15">
        <v>0.63</v>
      </c>
      <c r="V192" s="16">
        <v>21.3</v>
      </c>
      <c r="W192" s="15">
        <v>0.93</v>
      </c>
      <c r="X192" s="16">
        <v>55.6</v>
      </c>
      <c r="Y192" s="16">
        <v>31.2</v>
      </c>
      <c r="Z192" s="16">
        <v>24.4</v>
      </c>
      <c r="AA192" s="15">
        <v>-0.41</v>
      </c>
      <c r="AB192" s="15"/>
      <c r="AC192" s="15"/>
      <c r="AD192" s="4"/>
      <c r="AE192" s="15"/>
      <c r="AF192" s="4"/>
      <c r="AG192" s="6"/>
      <c r="AH192" s="6"/>
      <c r="AI192" s="4"/>
      <c r="AJ192" s="4"/>
      <c r="AK192" s="4"/>
      <c r="AL192" s="4"/>
      <c r="FR192" s="5" t="str">
        <f t="shared" si="12"/>
        <v/>
      </c>
      <c r="GX192" s="5" t="str">
        <f t="shared" si="13"/>
        <v/>
      </c>
    </row>
    <row r="193" spans="1:206" s="5" customFormat="1" ht="11.95" customHeight="1" x14ac:dyDescent="0.3">
      <c r="A193" s="10" t="s">
        <v>313</v>
      </c>
      <c r="B193" s="10" t="s">
        <v>449</v>
      </c>
      <c r="C193" s="12">
        <v>7.8</v>
      </c>
      <c r="D193" s="13" t="s">
        <v>410</v>
      </c>
      <c r="E193" s="14" t="s">
        <v>462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5">
        <v>2.75</v>
      </c>
      <c r="R193" s="15">
        <v>2.0299999999999998</v>
      </c>
      <c r="S193" s="15">
        <v>1.63</v>
      </c>
      <c r="T193" s="16">
        <v>40.799999999999997</v>
      </c>
      <c r="U193" s="15">
        <v>0.69</v>
      </c>
      <c r="V193" s="16">
        <v>24.6</v>
      </c>
      <c r="W193" s="15">
        <v>0.98</v>
      </c>
      <c r="X193" s="16">
        <v>59.4</v>
      </c>
      <c r="Y193" s="16">
        <v>34.1</v>
      </c>
      <c r="Z193" s="16">
        <v>25.3</v>
      </c>
      <c r="AA193" s="15">
        <v>-0.38</v>
      </c>
      <c r="AB193" s="15"/>
      <c r="AC193" s="15"/>
      <c r="AD193" s="4"/>
      <c r="AE193" s="15"/>
      <c r="AF193" s="4"/>
      <c r="AG193" s="6"/>
      <c r="AH193" s="6"/>
      <c r="AI193" s="4"/>
      <c r="AJ193" s="4"/>
      <c r="AK193" s="4"/>
      <c r="AL193" s="4"/>
      <c r="FR193" s="5" t="str">
        <f t="shared" si="12"/>
        <v/>
      </c>
      <c r="GX193" s="5" t="str">
        <f t="shared" si="13"/>
        <v/>
      </c>
    </row>
    <row r="194" spans="1:206" s="5" customFormat="1" ht="11.95" customHeight="1" x14ac:dyDescent="0.3">
      <c r="A194" s="10" t="s">
        <v>316</v>
      </c>
      <c r="B194" s="10" t="s">
        <v>449</v>
      </c>
      <c r="C194" s="12">
        <v>9.8000000000000007</v>
      </c>
      <c r="D194" s="13" t="s">
        <v>410</v>
      </c>
      <c r="E194" s="14" t="s">
        <v>462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5">
        <v>2.74</v>
      </c>
      <c r="R194" s="15">
        <v>2</v>
      </c>
      <c r="S194" s="15">
        <v>1.61</v>
      </c>
      <c r="T194" s="16">
        <v>41.4</v>
      </c>
      <c r="U194" s="15">
        <v>0.71</v>
      </c>
      <c r="V194" s="16">
        <v>24.5</v>
      </c>
      <c r="W194" s="15">
        <v>0.95</v>
      </c>
      <c r="X194" s="16">
        <v>59.1</v>
      </c>
      <c r="Y194" s="16">
        <v>33.299999999999997</v>
      </c>
      <c r="Z194" s="16">
        <v>25.8</v>
      </c>
      <c r="AA194" s="15">
        <v>-0.34</v>
      </c>
      <c r="AB194" s="15"/>
      <c r="AC194" s="15"/>
      <c r="AD194" s="4"/>
      <c r="AE194" s="15"/>
      <c r="AF194" s="4"/>
      <c r="AG194" s="6"/>
      <c r="AH194" s="6"/>
      <c r="AI194" s="4"/>
      <c r="AJ194" s="4"/>
      <c r="AK194" s="4"/>
      <c r="AL194" s="4"/>
      <c r="FR194" s="5" t="str">
        <f t="shared" si="12"/>
        <v/>
      </c>
      <c r="GX194" s="5" t="str">
        <f t="shared" si="13"/>
        <v/>
      </c>
    </row>
    <row r="195" spans="1:206" s="5" customFormat="1" ht="11.95" customHeight="1" x14ac:dyDescent="0.3">
      <c r="A195" s="10" t="s">
        <v>329</v>
      </c>
      <c r="B195" s="10" t="s">
        <v>450</v>
      </c>
      <c r="C195" s="12">
        <v>13.8</v>
      </c>
      <c r="D195" s="13" t="s">
        <v>410</v>
      </c>
      <c r="E195" s="14" t="s">
        <v>462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15">
        <v>2.73</v>
      </c>
      <c r="R195" s="15">
        <v>2.0099999999999998</v>
      </c>
      <c r="S195" s="15">
        <v>1.64</v>
      </c>
      <c r="T195" s="16">
        <v>39.9</v>
      </c>
      <c r="U195" s="15">
        <v>0.66</v>
      </c>
      <c r="V195" s="16">
        <v>22.5</v>
      </c>
      <c r="W195" s="15">
        <v>0.93</v>
      </c>
      <c r="X195" s="16">
        <v>53</v>
      </c>
      <c r="Y195" s="16">
        <v>30.1</v>
      </c>
      <c r="Z195" s="16">
        <v>22.9</v>
      </c>
      <c r="AA195" s="15">
        <v>-0.33</v>
      </c>
      <c r="AB195" s="15"/>
      <c r="AC195" s="15"/>
      <c r="AD195" s="4"/>
      <c r="AE195" s="15"/>
      <c r="AF195" s="4"/>
      <c r="AG195" s="6"/>
      <c r="AH195" s="6"/>
      <c r="AI195" s="4"/>
      <c r="AJ195" s="4"/>
      <c r="AK195" s="4"/>
      <c r="AL195" s="4"/>
      <c r="FR195" s="5" t="str">
        <f t="shared" si="12"/>
        <v/>
      </c>
      <c r="GX195" s="5" t="str">
        <f t="shared" si="13"/>
        <v/>
      </c>
    </row>
    <row r="196" spans="1:206" s="5" customFormat="1" ht="11.95" customHeight="1" x14ac:dyDescent="0.3">
      <c r="A196" s="10" t="s">
        <v>330</v>
      </c>
      <c r="B196" s="10" t="s">
        <v>450</v>
      </c>
      <c r="C196" s="12">
        <v>18.8</v>
      </c>
      <c r="D196" s="13" t="s">
        <v>410</v>
      </c>
      <c r="E196" s="14" t="s">
        <v>462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15">
        <v>2.76</v>
      </c>
      <c r="R196" s="15">
        <v>2.04</v>
      </c>
      <c r="S196" s="15">
        <v>1.63</v>
      </c>
      <c r="T196" s="16">
        <v>40.9</v>
      </c>
      <c r="U196" s="15">
        <v>0.69</v>
      </c>
      <c r="V196" s="16">
        <v>25</v>
      </c>
      <c r="W196" s="15">
        <v>1</v>
      </c>
      <c r="X196" s="16">
        <v>58</v>
      </c>
      <c r="Y196" s="16">
        <v>33.6</v>
      </c>
      <c r="Z196" s="16">
        <v>24.4</v>
      </c>
      <c r="AA196" s="15">
        <v>-0.35</v>
      </c>
      <c r="AB196" s="15"/>
      <c r="AC196" s="15"/>
      <c r="AD196" s="4"/>
      <c r="AE196" s="15"/>
      <c r="AF196" s="4"/>
      <c r="AG196" s="6"/>
      <c r="AH196" s="6"/>
      <c r="AI196" s="4"/>
      <c r="AJ196" s="4"/>
      <c r="AK196" s="4"/>
      <c r="AL196" s="4"/>
      <c r="FR196" s="5" t="str">
        <f t="shared" si="12"/>
        <v/>
      </c>
      <c r="GX196" s="5" t="str">
        <f t="shared" si="13"/>
        <v/>
      </c>
    </row>
    <row r="197" spans="1:206" s="5" customFormat="1" ht="11.95" customHeight="1" x14ac:dyDescent="0.3">
      <c r="A197" s="10" t="s">
        <v>331</v>
      </c>
      <c r="B197" s="10" t="s">
        <v>450</v>
      </c>
      <c r="C197" s="12">
        <v>19.8</v>
      </c>
      <c r="D197" s="13" t="s">
        <v>410</v>
      </c>
      <c r="E197" s="14" t="s">
        <v>462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15">
        <v>2.74</v>
      </c>
      <c r="R197" s="15">
        <v>2.0299999999999998</v>
      </c>
      <c r="S197" s="15">
        <v>1.62</v>
      </c>
      <c r="T197" s="16">
        <v>40.700000000000003</v>
      </c>
      <c r="U197" s="15">
        <v>0.69</v>
      </c>
      <c r="V197" s="16">
        <v>25</v>
      </c>
      <c r="W197" s="15">
        <v>1</v>
      </c>
      <c r="X197" s="16">
        <v>55.2</v>
      </c>
      <c r="Y197" s="16">
        <v>31.8</v>
      </c>
      <c r="Z197" s="16">
        <v>23.4</v>
      </c>
      <c r="AA197" s="15">
        <v>-0.28999999999999998</v>
      </c>
      <c r="AB197" s="15"/>
      <c r="AC197" s="15"/>
      <c r="AD197" s="4"/>
      <c r="AE197" s="15"/>
      <c r="AF197" s="4"/>
      <c r="AG197" s="6"/>
      <c r="AH197" s="6"/>
      <c r="AI197" s="4"/>
      <c r="AJ197" s="4"/>
      <c r="AK197" s="4"/>
      <c r="AL197" s="4"/>
      <c r="FR197" s="5" t="str">
        <f t="shared" si="12"/>
        <v/>
      </c>
      <c r="GX197" s="5" t="str">
        <f t="shared" si="13"/>
        <v/>
      </c>
    </row>
    <row r="198" spans="1:206" s="5" customFormat="1" ht="11.95" customHeight="1" x14ac:dyDescent="0.3">
      <c r="A198" s="10" t="s">
        <v>334</v>
      </c>
      <c r="B198" s="10" t="s">
        <v>450</v>
      </c>
      <c r="C198" s="12">
        <v>29.8</v>
      </c>
      <c r="D198" s="13" t="s">
        <v>410</v>
      </c>
      <c r="E198" s="14" t="s">
        <v>462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15">
        <v>2.75</v>
      </c>
      <c r="R198" s="15">
        <v>1.99</v>
      </c>
      <c r="S198" s="15">
        <v>1.62</v>
      </c>
      <c r="T198" s="16">
        <v>41</v>
      </c>
      <c r="U198" s="15">
        <v>0.69</v>
      </c>
      <c r="V198" s="16">
        <v>22.6</v>
      </c>
      <c r="W198" s="15">
        <v>0.9</v>
      </c>
      <c r="X198" s="16">
        <v>56.5</v>
      </c>
      <c r="Y198" s="16">
        <v>32.1</v>
      </c>
      <c r="Z198" s="16">
        <v>24.4</v>
      </c>
      <c r="AA198" s="15">
        <v>-0.39</v>
      </c>
      <c r="AB198" s="15"/>
      <c r="AC198" s="15"/>
      <c r="AD198" s="4"/>
      <c r="AE198" s="15"/>
      <c r="AF198" s="4"/>
      <c r="AG198" s="6"/>
      <c r="AH198" s="6"/>
      <c r="AI198" s="4"/>
      <c r="AJ198" s="4"/>
      <c r="AK198" s="4"/>
      <c r="AL198" s="4"/>
      <c r="FR198" s="5" t="str">
        <f t="shared" si="12"/>
        <v/>
      </c>
      <c r="GX198" s="5" t="str">
        <f t="shared" si="13"/>
        <v/>
      </c>
    </row>
    <row r="199" spans="1:206" s="5" customFormat="1" ht="11.95" customHeight="1" x14ac:dyDescent="0.3">
      <c r="A199" s="10" t="s">
        <v>347</v>
      </c>
      <c r="B199" s="10" t="s">
        <v>451</v>
      </c>
      <c r="C199" s="12">
        <v>16.399999999999999</v>
      </c>
      <c r="D199" s="13" t="s">
        <v>410</v>
      </c>
      <c r="E199" s="14" t="s">
        <v>462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15">
        <v>2.74</v>
      </c>
      <c r="R199" s="15">
        <v>2</v>
      </c>
      <c r="S199" s="15">
        <v>1.61</v>
      </c>
      <c r="T199" s="16">
        <v>41.3</v>
      </c>
      <c r="U199" s="15">
        <v>0.7</v>
      </c>
      <c r="V199" s="16">
        <v>24.4</v>
      </c>
      <c r="W199" s="15">
        <v>0.95</v>
      </c>
      <c r="X199" s="16">
        <v>47.1</v>
      </c>
      <c r="Y199" s="16">
        <v>25.3</v>
      </c>
      <c r="Z199" s="16">
        <v>21.8</v>
      </c>
      <c r="AA199" s="15">
        <v>-0.04</v>
      </c>
      <c r="AB199" s="15"/>
      <c r="AC199" s="15"/>
      <c r="AD199" s="4"/>
      <c r="AE199" s="15"/>
      <c r="AF199" s="4"/>
      <c r="AG199" s="6"/>
      <c r="AH199" s="6"/>
      <c r="AI199" s="4"/>
      <c r="AJ199" s="4"/>
      <c r="AK199" s="4"/>
      <c r="AL199" s="4"/>
      <c r="FR199" s="5" t="str">
        <f t="shared" si="12"/>
        <v/>
      </c>
      <c r="GX199" s="5" t="str">
        <f t="shared" si="13"/>
        <v/>
      </c>
    </row>
    <row r="200" spans="1:206" s="5" customFormat="1" ht="11.95" customHeight="1" x14ac:dyDescent="0.3">
      <c r="A200" s="10" t="s">
        <v>349</v>
      </c>
      <c r="B200" s="10" t="s">
        <v>451</v>
      </c>
      <c r="C200" s="12">
        <v>18.8</v>
      </c>
      <c r="D200" s="13" t="s">
        <v>410</v>
      </c>
      <c r="E200" s="14" t="s">
        <v>462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15">
        <v>2.75</v>
      </c>
      <c r="R200" s="15">
        <v>1.99</v>
      </c>
      <c r="S200" s="15">
        <v>1.66</v>
      </c>
      <c r="T200" s="16">
        <v>39.5</v>
      </c>
      <c r="U200" s="15">
        <v>0.65</v>
      </c>
      <c r="V200" s="16">
        <v>19.7</v>
      </c>
      <c r="W200" s="15">
        <v>0.83</v>
      </c>
      <c r="X200" s="16">
        <v>47</v>
      </c>
      <c r="Y200" s="16">
        <v>27.4</v>
      </c>
      <c r="Z200" s="16">
        <v>19.600000000000001</v>
      </c>
      <c r="AA200" s="15">
        <v>-0.39</v>
      </c>
      <c r="AB200" s="15"/>
      <c r="AC200" s="15"/>
      <c r="AD200" s="4"/>
      <c r="AE200" s="15"/>
      <c r="AF200" s="4"/>
      <c r="AG200" s="6"/>
      <c r="AH200" s="6"/>
      <c r="AI200" s="4"/>
      <c r="AJ200" s="4"/>
      <c r="AK200" s="4"/>
      <c r="AL200" s="4"/>
      <c r="FR200" s="5" t="str">
        <f t="shared" si="12"/>
        <v/>
      </c>
      <c r="GX200" s="5" t="str">
        <f t="shared" si="13"/>
        <v/>
      </c>
    </row>
    <row r="201" spans="1:206" s="5" customFormat="1" ht="11.95" customHeight="1" x14ac:dyDescent="0.3">
      <c r="A201" s="10" t="s">
        <v>361</v>
      </c>
      <c r="B201" s="10" t="s">
        <v>451</v>
      </c>
      <c r="C201" s="12">
        <v>27.8</v>
      </c>
      <c r="D201" s="13" t="s">
        <v>410</v>
      </c>
      <c r="E201" s="14" t="s">
        <v>462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15">
        <v>2.75</v>
      </c>
      <c r="R201" s="15">
        <v>2.0499999999999998</v>
      </c>
      <c r="S201" s="15">
        <v>1.65</v>
      </c>
      <c r="T201" s="16">
        <v>39.9</v>
      </c>
      <c r="U201" s="15">
        <v>0.66</v>
      </c>
      <c r="V201" s="16">
        <v>24.1</v>
      </c>
      <c r="W201" s="15">
        <v>1</v>
      </c>
      <c r="X201" s="16">
        <v>57</v>
      </c>
      <c r="Y201" s="16">
        <v>31.9</v>
      </c>
      <c r="Z201" s="16">
        <v>25.1</v>
      </c>
      <c r="AA201" s="15">
        <v>-0.31</v>
      </c>
      <c r="AB201" s="15"/>
      <c r="AC201" s="15"/>
      <c r="AD201" s="4"/>
      <c r="AE201" s="15"/>
      <c r="AF201" s="4"/>
      <c r="AG201" s="6"/>
      <c r="AH201" s="6"/>
      <c r="AI201" s="4"/>
      <c r="AJ201" s="4"/>
      <c r="AK201" s="4"/>
      <c r="AL201" s="4"/>
      <c r="FR201" s="5" t="str">
        <f t="shared" si="12"/>
        <v/>
      </c>
      <c r="GX201" s="5" t="str">
        <f t="shared" si="13"/>
        <v/>
      </c>
    </row>
    <row r="202" spans="1:206" s="5" customFormat="1" ht="11.95" customHeight="1" x14ac:dyDescent="0.3">
      <c r="A202" s="10" t="s">
        <v>371</v>
      </c>
      <c r="B202" s="10" t="s">
        <v>452</v>
      </c>
      <c r="C202" s="12">
        <v>13.4</v>
      </c>
      <c r="D202" s="13" t="s">
        <v>410</v>
      </c>
      <c r="E202" s="14" t="s">
        <v>462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15">
        <v>2.71</v>
      </c>
      <c r="R202" s="15">
        <v>2.04</v>
      </c>
      <c r="S202" s="15">
        <v>1.69</v>
      </c>
      <c r="T202" s="16">
        <v>37.799999999999997</v>
      </c>
      <c r="U202" s="15">
        <v>0.61</v>
      </c>
      <c r="V202" s="16">
        <v>21</v>
      </c>
      <c r="W202" s="15">
        <v>0.94</v>
      </c>
      <c r="X202" s="16">
        <v>49.3</v>
      </c>
      <c r="Y202" s="16">
        <v>27</v>
      </c>
      <c r="Z202" s="16">
        <v>22.3</v>
      </c>
      <c r="AA202" s="15">
        <v>-0.27</v>
      </c>
      <c r="AB202" s="15"/>
      <c r="AC202" s="15"/>
      <c r="AD202" s="4"/>
      <c r="AE202" s="15"/>
      <c r="AF202" s="4"/>
      <c r="AG202" s="6"/>
      <c r="AH202" s="6"/>
      <c r="AI202" s="4"/>
      <c r="AJ202" s="4"/>
      <c r="AK202" s="4"/>
      <c r="AL202" s="4"/>
      <c r="FR202" s="5" t="str">
        <f t="shared" si="12"/>
        <v/>
      </c>
      <c r="GX202" s="5" t="str">
        <f t="shared" si="13"/>
        <v/>
      </c>
    </row>
    <row r="203" spans="1:206" s="5" customFormat="1" ht="11.95" customHeight="1" x14ac:dyDescent="0.3">
      <c r="A203" s="10" t="s">
        <v>374</v>
      </c>
      <c r="B203" s="10" t="s">
        <v>452</v>
      </c>
      <c r="C203" s="12">
        <v>19.399999999999999</v>
      </c>
      <c r="D203" s="13" t="s">
        <v>410</v>
      </c>
      <c r="E203" s="14" t="s">
        <v>462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15">
        <v>2.73</v>
      </c>
      <c r="R203" s="15">
        <v>1.98</v>
      </c>
      <c r="S203" s="15">
        <v>1.56</v>
      </c>
      <c r="T203" s="16">
        <v>42.8</v>
      </c>
      <c r="U203" s="15">
        <v>0.75</v>
      </c>
      <c r="V203" s="16">
        <v>26.7</v>
      </c>
      <c r="W203" s="15">
        <v>0.98</v>
      </c>
      <c r="X203" s="16">
        <v>50</v>
      </c>
      <c r="Y203" s="16">
        <v>28.2</v>
      </c>
      <c r="Z203" s="16">
        <v>21.8</v>
      </c>
      <c r="AA203" s="15">
        <v>-7.0000000000000007E-2</v>
      </c>
      <c r="AB203" s="15"/>
      <c r="AC203" s="15"/>
      <c r="AD203" s="4"/>
      <c r="AE203" s="15"/>
      <c r="AF203" s="4"/>
      <c r="AG203" s="6"/>
      <c r="AH203" s="6"/>
      <c r="AI203" s="4"/>
      <c r="AJ203" s="4"/>
      <c r="AK203" s="4"/>
      <c r="AL203" s="4"/>
      <c r="FR203" s="5" t="str">
        <f t="shared" si="12"/>
        <v/>
      </c>
      <c r="GX203" s="5" t="str">
        <f t="shared" si="13"/>
        <v/>
      </c>
    </row>
    <row r="204" spans="1:206" s="5" customFormat="1" ht="11.95" customHeight="1" x14ac:dyDescent="0.3">
      <c r="A204" s="10" t="s">
        <v>375</v>
      </c>
      <c r="B204" s="10" t="s">
        <v>452</v>
      </c>
      <c r="C204" s="12">
        <v>22.8</v>
      </c>
      <c r="D204" s="13" t="s">
        <v>411</v>
      </c>
      <c r="E204" s="14" t="s">
        <v>462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15">
        <v>2.74</v>
      </c>
      <c r="R204" s="15">
        <v>1.96</v>
      </c>
      <c r="S204" s="15">
        <v>1.52</v>
      </c>
      <c r="T204" s="16">
        <v>44.5</v>
      </c>
      <c r="U204" s="15">
        <v>0.8</v>
      </c>
      <c r="V204" s="16">
        <v>29</v>
      </c>
      <c r="W204" s="15">
        <v>0.99</v>
      </c>
      <c r="X204" s="16">
        <v>51.8</v>
      </c>
      <c r="Y204" s="16">
        <v>28.3</v>
      </c>
      <c r="Z204" s="16">
        <v>23.5</v>
      </c>
      <c r="AA204" s="15">
        <v>0.03</v>
      </c>
      <c r="AB204" s="15"/>
      <c r="AC204" s="15"/>
      <c r="AD204" s="4"/>
      <c r="AE204" s="15"/>
      <c r="AF204" s="4"/>
      <c r="AG204" s="6"/>
      <c r="AH204" s="6"/>
      <c r="AI204" s="4"/>
      <c r="AJ204" s="4"/>
      <c r="AK204" s="4"/>
      <c r="AL204" s="4"/>
      <c r="FR204" s="5" t="str">
        <f t="shared" si="12"/>
        <v/>
      </c>
      <c r="GX204" s="5" t="str">
        <f t="shared" si="13"/>
        <v/>
      </c>
    </row>
    <row r="205" spans="1:206" s="5" customFormat="1" ht="11.95" customHeight="1" x14ac:dyDescent="0.3">
      <c r="A205" s="10" t="s">
        <v>377</v>
      </c>
      <c r="B205" s="10" t="s">
        <v>452</v>
      </c>
      <c r="C205" s="12">
        <v>28.4</v>
      </c>
      <c r="D205" s="13" t="s">
        <v>410</v>
      </c>
      <c r="E205" s="14" t="s">
        <v>462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5">
        <v>2.76</v>
      </c>
      <c r="R205" s="15">
        <v>1.98</v>
      </c>
      <c r="S205" s="15">
        <v>1.54</v>
      </c>
      <c r="T205" s="16">
        <v>44.1</v>
      </c>
      <c r="U205" s="15">
        <v>0.79</v>
      </c>
      <c r="V205" s="16">
        <v>28.3</v>
      </c>
      <c r="W205" s="15">
        <v>0.99</v>
      </c>
      <c r="X205" s="16">
        <v>59.3</v>
      </c>
      <c r="Y205" s="16">
        <v>34.700000000000003</v>
      </c>
      <c r="Z205" s="16">
        <v>24.6</v>
      </c>
      <c r="AA205" s="15">
        <v>-0.26</v>
      </c>
      <c r="AB205" s="15"/>
      <c r="AC205" s="15"/>
      <c r="AD205" s="4"/>
      <c r="AE205" s="15"/>
      <c r="AF205" s="4"/>
      <c r="AG205" s="6"/>
      <c r="AH205" s="6"/>
      <c r="AI205" s="4"/>
      <c r="AJ205" s="4"/>
      <c r="AK205" s="4"/>
      <c r="AL205" s="4"/>
      <c r="FR205" s="5" t="str">
        <f t="shared" si="12"/>
        <v/>
      </c>
      <c r="GX205" s="5" t="str">
        <f t="shared" si="13"/>
        <v/>
      </c>
    </row>
    <row r="206" spans="1:206" s="5" customFormat="1" ht="11.95" customHeight="1" x14ac:dyDescent="0.3">
      <c r="A206" s="10" t="s">
        <v>385</v>
      </c>
      <c r="B206" s="10" t="s">
        <v>453</v>
      </c>
      <c r="C206" s="12">
        <v>20.8</v>
      </c>
      <c r="D206" s="13" t="s">
        <v>410</v>
      </c>
      <c r="E206" s="14" t="s">
        <v>462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5">
        <v>2.75</v>
      </c>
      <c r="R206" s="15">
        <v>2.0299999999999998</v>
      </c>
      <c r="S206" s="15">
        <v>1.67</v>
      </c>
      <c r="T206" s="16">
        <v>39.299999999999997</v>
      </c>
      <c r="U206" s="15">
        <v>0.65</v>
      </c>
      <c r="V206" s="16">
        <v>21.7</v>
      </c>
      <c r="W206" s="15">
        <v>0.92</v>
      </c>
      <c r="X206" s="16">
        <v>55</v>
      </c>
      <c r="Y206" s="16">
        <v>30.9</v>
      </c>
      <c r="Z206" s="16">
        <v>24.1</v>
      </c>
      <c r="AA206" s="15">
        <v>-0.38</v>
      </c>
      <c r="AB206" s="15"/>
      <c r="AC206" s="15"/>
      <c r="AD206" s="4"/>
      <c r="AE206" s="15"/>
      <c r="AF206" s="4"/>
      <c r="AG206" s="6"/>
      <c r="AH206" s="6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15">
        <v>2.75</v>
      </c>
      <c r="AY206" s="15">
        <v>1.97</v>
      </c>
      <c r="AZ206" s="15">
        <v>1.55</v>
      </c>
      <c r="BA206" s="16">
        <v>43.8</v>
      </c>
      <c r="BB206" s="15">
        <v>0.78</v>
      </c>
      <c r="BC206" s="16">
        <v>27.5</v>
      </c>
      <c r="BD206" s="15">
        <v>0.97</v>
      </c>
      <c r="BE206" s="16">
        <v>55</v>
      </c>
      <c r="BF206" s="16">
        <v>30.9</v>
      </c>
      <c r="BG206" s="16">
        <v>24.1</v>
      </c>
      <c r="BH206" s="15">
        <v>-0.14000000000000001</v>
      </c>
      <c r="BI206" s="4"/>
      <c r="BJ206" s="4"/>
      <c r="BK206" s="4"/>
      <c r="BL206" s="8"/>
      <c r="BN206" s="20">
        <v>2.53E-2</v>
      </c>
      <c r="BO206" s="21">
        <v>1.6000000000000001E-3</v>
      </c>
      <c r="BP206" s="5">
        <v>3.0729995622323241E-6</v>
      </c>
      <c r="BQ206" s="5">
        <v>145</v>
      </c>
      <c r="BR206" s="5">
        <v>0.63</v>
      </c>
      <c r="BS206" s="5">
        <v>13400</v>
      </c>
      <c r="BT206" s="5">
        <v>0.68600000000000005</v>
      </c>
      <c r="BU206" s="5">
        <v>23000</v>
      </c>
      <c r="BV206" s="5">
        <v>76</v>
      </c>
      <c r="BW206" s="5">
        <v>23</v>
      </c>
      <c r="BX206" s="2">
        <v>54</v>
      </c>
      <c r="BY206" s="2">
        <v>15</v>
      </c>
      <c r="BZ206" s="5">
        <v>64800</v>
      </c>
      <c r="CA206" s="5">
        <v>0.2</v>
      </c>
      <c r="CB206" s="5">
        <v>-0.8</v>
      </c>
      <c r="CC206" s="5">
        <v>1.6970000000000001</v>
      </c>
      <c r="CD206" s="5">
        <v>169.99999999999997</v>
      </c>
      <c r="FR206" s="5" t="str">
        <f t="shared" si="12"/>
        <v/>
      </c>
      <c r="GX206" s="5" t="str">
        <f t="shared" si="13"/>
        <v/>
      </c>
    </row>
    <row r="207" spans="1:206" s="5" customFormat="1" ht="11.95" customHeight="1" x14ac:dyDescent="0.3">
      <c r="A207" s="10" t="s">
        <v>387</v>
      </c>
      <c r="B207" s="10" t="s">
        <v>453</v>
      </c>
      <c r="C207" s="12">
        <v>32.799999999999997</v>
      </c>
      <c r="D207" s="13" t="s">
        <v>425</v>
      </c>
      <c r="E207" s="14" t="s">
        <v>462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15">
        <v>2.75</v>
      </c>
      <c r="R207" s="15">
        <v>1.99</v>
      </c>
      <c r="S207" s="15">
        <v>1.58</v>
      </c>
      <c r="T207" s="16">
        <v>42.4</v>
      </c>
      <c r="U207" s="15">
        <v>0.74</v>
      </c>
      <c r="V207" s="16">
        <v>25.7</v>
      </c>
      <c r="W207" s="15">
        <v>0.96</v>
      </c>
      <c r="X207" s="16">
        <v>63.4</v>
      </c>
      <c r="Y207" s="16">
        <v>36.1</v>
      </c>
      <c r="Z207" s="16">
        <v>27.3</v>
      </c>
      <c r="AA207" s="15">
        <v>-0.38</v>
      </c>
      <c r="AB207" s="15"/>
      <c r="AC207" s="15"/>
      <c r="AD207" s="4"/>
      <c r="AE207" s="15"/>
      <c r="AF207" s="4"/>
      <c r="AG207" s="6"/>
      <c r="AH207" s="6"/>
      <c r="AI207" s="4"/>
      <c r="AJ207" s="4"/>
      <c r="AK207" s="4"/>
      <c r="AL207" s="4"/>
      <c r="FR207" s="5" t="str">
        <f t="shared" si="12"/>
        <v/>
      </c>
      <c r="GX207" s="5" t="str">
        <f t="shared" si="13"/>
        <v/>
      </c>
    </row>
    <row r="208" spans="1:206" s="5" customFormat="1" ht="11.95" customHeight="1" x14ac:dyDescent="0.3">
      <c r="A208" s="10" t="s">
        <v>398</v>
      </c>
      <c r="B208" s="10" t="s">
        <v>454</v>
      </c>
      <c r="C208" s="12">
        <v>11.8</v>
      </c>
      <c r="D208" s="13" t="s">
        <v>410</v>
      </c>
      <c r="E208" s="14" t="s">
        <v>462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15">
        <v>2.76</v>
      </c>
      <c r="R208" s="15">
        <v>2</v>
      </c>
      <c r="S208" s="15">
        <v>1.57</v>
      </c>
      <c r="T208" s="16">
        <v>43.1</v>
      </c>
      <c r="U208" s="15">
        <v>0.76</v>
      </c>
      <c r="V208" s="16">
        <v>27.4</v>
      </c>
      <c r="W208" s="15">
        <v>1</v>
      </c>
      <c r="X208" s="16">
        <v>53.4</v>
      </c>
      <c r="Y208" s="16">
        <v>29.5</v>
      </c>
      <c r="Z208" s="16">
        <v>23.9</v>
      </c>
      <c r="AA208" s="15">
        <v>-0.09</v>
      </c>
      <c r="AB208" s="15"/>
      <c r="AC208" s="15"/>
      <c r="AD208" s="4"/>
      <c r="AE208" s="15"/>
      <c r="AF208" s="4"/>
      <c r="AG208" s="6"/>
      <c r="AH208" s="6"/>
      <c r="AI208" s="4"/>
      <c r="AJ208" s="4"/>
      <c r="AK208" s="4"/>
      <c r="AL208" s="4"/>
      <c r="FR208" s="5" t="str">
        <f t="shared" si="12"/>
        <v/>
      </c>
      <c r="GX208" s="5" t="str">
        <f t="shared" si="13"/>
        <v/>
      </c>
    </row>
    <row r="209" spans="1:207" s="5" customFormat="1" ht="11.95" customHeight="1" x14ac:dyDescent="0.3">
      <c r="A209" s="10" t="s">
        <v>399</v>
      </c>
      <c r="B209" s="10" t="s">
        <v>454</v>
      </c>
      <c r="C209" s="12">
        <v>12.4</v>
      </c>
      <c r="D209" s="13" t="s">
        <v>410</v>
      </c>
      <c r="E209" s="14" t="s">
        <v>462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15">
        <v>2.76</v>
      </c>
      <c r="R209" s="15">
        <v>2.0299999999999998</v>
      </c>
      <c r="S209" s="15">
        <v>1.62</v>
      </c>
      <c r="T209" s="16">
        <v>41.3</v>
      </c>
      <c r="U209" s="15">
        <v>0.7</v>
      </c>
      <c r="V209" s="16">
        <v>25.3</v>
      </c>
      <c r="W209" s="15">
        <v>0.99</v>
      </c>
      <c r="X209" s="16">
        <v>58.5</v>
      </c>
      <c r="Y209" s="16">
        <v>33.1</v>
      </c>
      <c r="Z209" s="16">
        <v>25.4</v>
      </c>
      <c r="AA209" s="15">
        <v>-0.31</v>
      </c>
      <c r="AB209" s="15"/>
      <c r="AC209" s="15"/>
      <c r="AD209" s="4"/>
      <c r="AE209" s="15"/>
      <c r="AF209" s="4"/>
      <c r="AG209" s="6"/>
      <c r="AH209" s="6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15">
        <v>2.76</v>
      </c>
      <c r="AY209" s="15">
        <v>2</v>
      </c>
      <c r="AZ209" s="15">
        <v>1.57</v>
      </c>
      <c r="BA209" s="16">
        <v>43.1</v>
      </c>
      <c r="BB209" s="15">
        <v>0.76</v>
      </c>
      <c r="BC209" s="16">
        <v>27.2</v>
      </c>
      <c r="BD209" s="15">
        <v>0.99</v>
      </c>
      <c r="BE209" s="16">
        <v>58.5</v>
      </c>
      <c r="BF209" s="16">
        <v>33.1</v>
      </c>
      <c r="BG209" s="16">
        <v>25.4</v>
      </c>
      <c r="BH209" s="15">
        <v>-0.23</v>
      </c>
      <c r="BI209" s="4"/>
      <c r="BJ209" s="4"/>
      <c r="BK209" s="4"/>
      <c r="BL209" s="8"/>
      <c r="BN209" s="20">
        <v>1.18E-2</v>
      </c>
      <c r="BO209" s="21">
        <v>1.3699999999999999E-3</v>
      </c>
      <c r="BP209" s="5">
        <v>1.734508684293562E-6</v>
      </c>
      <c r="BQ209" s="5">
        <v>145</v>
      </c>
      <c r="BR209" s="5">
        <v>0.67</v>
      </c>
      <c r="BS209" s="5">
        <v>14600</v>
      </c>
      <c r="BT209" s="5">
        <v>0.78600000000000003</v>
      </c>
      <c r="BU209" s="5">
        <v>23100</v>
      </c>
      <c r="BV209" s="5">
        <v>88</v>
      </c>
      <c r="BW209" s="5">
        <v>21</v>
      </c>
      <c r="BX209" s="2">
        <v>48</v>
      </c>
      <c r="BY209" s="2">
        <v>12</v>
      </c>
      <c r="BZ209" s="5">
        <v>67700</v>
      </c>
      <c r="CA209" s="5">
        <v>0.22</v>
      </c>
      <c r="CB209" s="5">
        <v>-0.1</v>
      </c>
      <c r="CC209" s="5">
        <v>1.5960000000000001</v>
      </c>
      <c r="CD209" s="5">
        <v>127.00000000000003</v>
      </c>
      <c r="FR209" s="5" t="str">
        <f t="shared" si="12"/>
        <v/>
      </c>
      <c r="GX209" s="5" t="str">
        <f t="shared" si="13"/>
        <v/>
      </c>
    </row>
    <row r="210" spans="1:207" s="5" customFormat="1" ht="11.95" customHeight="1" x14ac:dyDescent="0.3">
      <c r="A210" s="10" t="s">
        <v>401</v>
      </c>
      <c r="B210" s="10" t="s">
        <v>454</v>
      </c>
      <c r="C210" s="12">
        <v>15.8</v>
      </c>
      <c r="D210" s="13" t="s">
        <v>410</v>
      </c>
      <c r="E210" s="14" t="s">
        <v>462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15">
        <v>2.72</v>
      </c>
      <c r="R210" s="15">
        <v>1.97</v>
      </c>
      <c r="S210" s="15">
        <v>1.63</v>
      </c>
      <c r="T210" s="16">
        <v>40</v>
      </c>
      <c r="U210" s="15">
        <v>0.67</v>
      </c>
      <c r="V210" s="16">
        <v>20.8</v>
      </c>
      <c r="W210" s="15">
        <v>0.85</v>
      </c>
      <c r="X210" s="16">
        <v>47.6</v>
      </c>
      <c r="Y210" s="16">
        <v>26</v>
      </c>
      <c r="Z210" s="16">
        <v>21.6</v>
      </c>
      <c r="AA210" s="15">
        <v>-0.24</v>
      </c>
      <c r="AB210" s="15"/>
      <c r="AC210" s="15"/>
      <c r="AD210" s="4"/>
      <c r="AE210" s="15"/>
      <c r="AF210" s="4"/>
      <c r="AG210" s="6"/>
      <c r="AH210" s="6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15">
        <v>2.72</v>
      </c>
      <c r="AY210" s="15">
        <v>2.0099999999999998</v>
      </c>
      <c r="AZ210" s="15">
        <v>1.6</v>
      </c>
      <c r="BA210" s="16">
        <v>41.1</v>
      </c>
      <c r="BB210" s="15">
        <v>0.7</v>
      </c>
      <c r="BC210" s="16">
        <v>25.7</v>
      </c>
      <c r="BD210" s="15">
        <v>1</v>
      </c>
      <c r="BE210" s="16">
        <v>47.6</v>
      </c>
      <c r="BF210" s="16">
        <v>26</v>
      </c>
      <c r="BG210" s="16">
        <v>21.6</v>
      </c>
      <c r="BH210" s="15">
        <v>-0.01</v>
      </c>
      <c r="BI210" s="4"/>
      <c r="BJ210" s="4"/>
      <c r="BK210" s="4"/>
      <c r="BL210" s="8"/>
      <c r="BN210" s="20">
        <v>5.7799999999999997E-2</v>
      </c>
      <c r="BO210" s="21">
        <v>1.4400000000000001E-3</v>
      </c>
      <c r="BP210" s="5">
        <v>9.356245351475117E-6</v>
      </c>
      <c r="BQ210" s="5">
        <v>145</v>
      </c>
      <c r="BR210" s="5">
        <v>0.66</v>
      </c>
      <c r="BS210" s="5">
        <v>14400</v>
      </c>
      <c r="BT210" s="5">
        <v>0.70399999999999996</v>
      </c>
      <c r="BU210" s="5">
        <v>23600</v>
      </c>
      <c r="BV210" s="5">
        <v>91</v>
      </c>
      <c r="BW210" s="5">
        <v>23</v>
      </c>
      <c r="BX210" s="2">
        <v>45</v>
      </c>
      <c r="BY210" s="2">
        <v>15</v>
      </c>
      <c r="BZ210" s="5">
        <v>76800</v>
      </c>
      <c r="CA210" s="5">
        <v>0.18</v>
      </c>
      <c r="CB210" s="5">
        <v>-0.4</v>
      </c>
      <c r="CC210" s="5">
        <v>1.5329999999999999</v>
      </c>
      <c r="CD210" s="5">
        <v>131</v>
      </c>
      <c r="FR210" s="5" t="str">
        <f t="shared" si="12"/>
        <v/>
      </c>
      <c r="GX210" s="5" t="str">
        <f t="shared" si="13"/>
        <v/>
      </c>
    </row>
    <row r="211" spans="1:207" s="5" customFormat="1" ht="11.95" customHeight="1" x14ac:dyDescent="0.3">
      <c r="A211" s="10" t="s">
        <v>403</v>
      </c>
      <c r="B211" s="10" t="s">
        <v>454</v>
      </c>
      <c r="C211" s="12">
        <v>23.8</v>
      </c>
      <c r="D211" s="13" t="s">
        <v>410</v>
      </c>
      <c r="E211" s="14" t="s">
        <v>462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5">
        <v>2.75</v>
      </c>
      <c r="R211" s="15">
        <v>1.99</v>
      </c>
      <c r="S211" s="15">
        <v>1.56</v>
      </c>
      <c r="T211" s="16">
        <v>43.3</v>
      </c>
      <c r="U211" s="15">
        <v>0.76</v>
      </c>
      <c r="V211" s="16">
        <v>27.7</v>
      </c>
      <c r="W211" s="15">
        <v>1</v>
      </c>
      <c r="X211" s="16">
        <v>59.7</v>
      </c>
      <c r="Y211" s="16">
        <v>35.299999999999997</v>
      </c>
      <c r="Z211" s="16">
        <v>24.4</v>
      </c>
      <c r="AA211" s="15">
        <v>-0.31</v>
      </c>
      <c r="AB211" s="15"/>
      <c r="AC211" s="15"/>
      <c r="AD211" s="4"/>
      <c r="AE211" s="15"/>
      <c r="AF211" s="4"/>
      <c r="AG211" s="6"/>
      <c r="AH211" s="6"/>
      <c r="AI211" s="4"/>
      <c r="AJ211" s="4"/>
      <c r="AK211" s="4"/>
      <c r="AL211" s="4"/>
      <c r="FR211" s="5" t="str">
        <f t="shared" si="12"/>
        <v/>
      </c>
      <c r="GX211" s="5" t="str">
        <f t="shared" si="13"/>
        <v/>
      </c>
    </row>
    <row r="212" spans="1:207" s="5" customFormat="1" ht="11.95" customHeight="1" x14ac:dyDescent="0.3">
      <c r="A212" s="10" t="s">
        <v>404</v>
      </c>
      <c r="B212" s="10" t="s">
        <v>454</v>
      </c>
      <c r="C212" s="12">
        <v>25.8</v>
      </c>
      <c r="D212" s="13" t="s">
        <v>410</v>
      </c>
      <c r="E212" s="14" t="s">
        <v>462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15">
        <v>2.72</v>
      </c>
      <c r="R212" s="15">
        <v>1.96</v>
      </c>
      <c r="S212" s="15">
        <v>1.55</v>
      </c>
      <c r="T212" s="16">
        <v>43</v>
      </c>
      <c r="U212" s="15">
        <v>0.75</v>
      </c>
      <c r="V212" s="16">
        <v>26.4</v>
      </c>
      <c r="W212" s="15">
        <v>0.95</v>
      </c>
      <c r="X212" s="16">
        <v>51.6</v>
      </c>
      <c r="Y212" s="16">
        <v>27.4</v>
      </c>
      <c r="Z212" s="16">
        <v>24.2</v>
      </c>
      <c r="AA212" s="15">
        <v>-0.04</v>
      </c>
      <c r="AB212" s="15"/>
      <c r="AC212" s="15"/>
      <c r="AD212" s="4"/>
      <c r="AE212" s="15"/>
      <c r="AF212" s="4"/>
      <c r="AG212" s="6"/>
      <c r="AH212" s="6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15">
        <v>2.72</v>
      </c>
      <c r="AY212" s="15">
        <v>1.97</v>
      </c>
      <c r="AZ212" s="15">
        <v>1.54</v>
      </c>
      <c r="BA212" s="16">
        <v>43.5</v>
      </c>
      <c r="BB212" s="15">
        <v>0.77</v>
      </c>
      <c r="BC212" s="16">
        <v>28.3</v>
      </c>
      <c r="BD212" s="15">
        <v>1</v>
      </c>
      <c r="BE212" s="16">
        <v>51.6</v>
      </c>
      <c r="BF212" s="16">
        <v>27.4</v>
      </c>
      <c r="BG212" s="16">
        <v>24.2</v>
      </c>
      <c r="BH212" s="15">
        <v>0.04</v>
      </c>
      <c r="BI212" s="4"/>
      <c r="BJ212" s="4"/>
      <c r="BK212" s="4"/>
      <c r="BL212" s="8"/>
      <c r="BN212" s="20">
        <v>1.34E-2</v>
      </c>
      <c r="BO212" s="21">
        <v>1.7799999999999999E-3</v>
      </c>
      <c r="BP212" s="5">
        <v>2.384370299433425E-6</v>
      </c>
      <c r="BQ212" s="5">
        <v>145</v>
      </c>
      <c r="BR212" s="5">
        <v>0.68</v>
      </c>
      <c r="BS212" s="5">
        <v>14200</v>
      </c>
      <c r="BT212" s="5">
        <v>0.65500000000000003</v>
      </c>
      <c r="BU212" s="5">
        <v>22500</v>
      </c>
      <c r="BV212" s="5">
        <v>74</v>
      </c>
      <c r="BW212" s="5">
        <v>20</v>
      </c>
      <c r="BX212" s="2">
        <v>44</v>
      </c>
      <c r="BY212" s="2">
        <v>14</v>
      </c>
      <c r="BZ212" s="5">
        <v>82800</v>
      </c>
      <c r="CA212" s="5">
        <v>0.18</v>
      </c>
      <c r="CB212" s="5">
        <v>-0.1</v>
      </c>
      <c r="CC212" s="5">
        <v>1.669</v>
      </c>
      <c r="CD212" s="5">
        <v>229.99999999999997</v>
      </c>
      <c r="FR212" s="5" t="str">
        <f t="shared" si="12"/>
        <v/>
      </c>
      <c r="GX212" s="5" t="str">
        <f t="shared" si="13"/>
        <v/>
      </c>
    </row>
    <row r="213" spans="1:207" s="5" customFormat="1" ht="11.95" customHeight="1" x14ac:dyDescent="0.3">
      <c r="A213" s="10" t="s">
        <v>405</v>
      </c>
      <c r="B213" s="10" t="s">
        <v>454</v>
      </c>
      <c r="C213" s="12">
        <v>29.4</v>
      </c>
      <c r="D213" s="13" t="s">
        <v>410</v>
      </c>
      <c r="E213" s="14" t="s">
        <v>462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15">
        <v>2.75</v>
      </c>
      <c r="R213" s="15">
        <v>2.0299999999999998</v>
      </c>
      <c r="S213" s="15">
        <v>1.62</v>
      </c>
      <c r="T213" s="16">
        <v>41</v>
      </c>
      <c r="U213" s="15">
        <v>0.7</v>
      </c>
      <c r="V213" s="16">
        <v>25.2</v>
      </c>
      <c r="W213" s="15">
        <v>1</v>
      </c>
      <c r="X213" s="16">
        <v>58.3</v>
      </c>
      <c r="Y213" s="16">
        <v>33</v>
      </c>
      <c r="Z213" s="16">
        <v>25.3</v>
      </c>
      <c r="AA213" s="15">
        <v>-0.31</v>
      </c>
      <c r="AB213" s="15"/>
      <c r="AC213" s="15"/>
      <c r="AD213" s="4"/>
      <c r="AE213" s="15"/>
      <c r="AF213" s="4"/>
      <c r="AG213" s="6"/>
      <c r="AH213" s="6"/>
      <c r="AI213" s="4"/>
      <c r="AJ213" s="4"/>
      <c r="AK213" s="4"/>
      <c r="AL213" s="4"/>
      <c r="FR213" s="5" t="str">
        <f t="shared" si="12"/>
        <v/>
      </c>
      <c r="GX213" s="5" t="str">
        <f t="shared" si="13"/>
        <v/>
      </c>
    </row>
    <row r="214" spans="1:207" s="5" customFormat="1" ht="11.95" customHeight="1" x14ac:dyDescent="0.3">
      <c r="A214" s="10" t="s">
        <v>406</v>
      </c>
      <c r="B214" s="10" t="s">
        <v>454</v>
      </c>
      <c r="C214" s="12">
        <v>33.799999999999997</v>
      </c>
      <c r="D214" s="13" t="s">
        <v>410</v>
      </c>
      <c r="E214" s="14" t="s">
        <v>462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15">
        <v>2.74</v>
      </c>
      <c r="R214" s="15">
        <v>1.92</v>
      </c>
      <c r="S214" s="15">
        <v>1.56</v>
      </c>
      <c r="T214" s="16">
        <v>43</v>
      </c>
      <c r="U214" s="15">
        <v>0.75</v>
      </c>
      <c r="V214" s="16">
        <v>22.9</v>
      </c>
      <c r="W214" s="15">
        <v>0.83</v>
      </c>
      <c r="X214" s="16">
        <v>54.5</v>
      </c>
      <c r="Y214" s="16">
        <v>31.2</v>
      </c>
      <c r="Z214" s="16">
        <v>23.3</v>
      </c>
      <c r="AA214" s="15">
        <v>-0.36</v>
      </c>
      <c r="AB214" s="15"/>
      <c r="AC214" s="15"/>
      <c r="AD214" s="4"/>
      <c r="AE214" s="15"/>
      <c r="AF214" s="4"/>
      <c r="AG214" s="6"/>
      <c r="AH214" s="6"/>
      <c r="AI214" s="4"/>
      <c r="AJ214" s="4"/>
      <c r="AK214" s="4"/>
      <c r="AL214" s="4"/>
      <c r="FR214" s="5" t="str">
        <f t="shared" si="12"/>
        <v/>
      </c>
      <c r="GX214" s="5" t="str">
        <f t="shared" si="13"/>
        <v/>
      </c>
    </row>
    <row r="215" spans="1:207" s="5" customFormat="1" ht="11.95" customHeight="1" x14ac:dyDescent="0.3">
      <c r="A215" s="10" t="s">
        <v>407</v>
      </c>
      <c r="B215" s="10" t="s">
        <v>454</v>
      </c>
      <c r="C215" s="12">
        <v>34.799999999999997</v>
      </c>
      <c r="D215" s="13" t="s">
        <v>410</v>
      </c>
      <c r="E215" s="14" t="s">
        <v>462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15">
        <v>2.74</v>
      </c>
      <c r="R215" s="15">
        <v>1.98</v>
      </c>
      <c r="S215" s="15">
        <v>1.59</v>
      </c>
      <c r="T215" s="16">
        <v>41.9</v>
      </c>
      <c r="U215" s="15">
        <v>0.72</v>
      </c>
      <c r="V215" s="16">
        <v>24.3</v>
      </c>
      <c r="W215" s="15">
        <v>0.92</v>
      </c>
      <c r="X215" s="16">
        <v>62.3</v>
      </c>
      <c r="Y215" s="16">
        <v>35.4</v>
      </c>
      <c r="Z215" s="16">
        <v>26.9</v>
      </c>
      <c r="AA215" s="15">
        <v>-0.41</v>
      </c>
      <c r="AB215" s="15"/>
      <c r="AC215" s="15"/>
      <c r="AD215" s="4"/>
      <c r="AE215" s="15"/>
      <c r="AF215" s="4"/>
      <c r="AG215" s="6"/>
      <c r="AH215" s="6"/>
      <c r="AI215" s="4"/>
      <c r="AJ215" s="4"/>
      <c r="AK215" s="4"/>
      <c r="AL215" s="4"/>
      <c r="FR215" s="5" t="str">
        <f t="shared" si="12"/>
        <v/>
      </c>
      <c r="GX215" s="5" t="str">
        <f t="shared" si="13"/>
        <v/>
      </c>
    </row>
    <row r="216" spans="1:207" s="5" customFormat="1" ht="11.95" customHeight="1" x14ac:dyDescent="0.3">
      <c r="A216" s="10" t="s">
        <v>47</v>
      </c>
      <c r="B216" s="11">
        <v>1</v>
      </c>
      <c r="C216" s="12">
        <v>4.4000000000000004</v>
      </c>
      <c r="D216" s="13" t="s">
        <v>411</v>
      </c>
      <c r="E216" s="14" t="s">
        <v>459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15">
        <v>2.71</v>
      </c>
      <c r="R216" s="15">
        <v>1.89</v>
      </c>
      <c r="S216" s="15">
        <v>1.48</v>
      </c>
      <c r="T216" s="16">
        <v>45.3</v>
      </c>
      <c r="U216" s="15">
        <v>0.83</v>
      </c>
      <c r="V216" s="16">
        <v>27.5</v>
      </c>
      <c r="W216" s="15">
        <v>0.9</v>
      </c>
      <c r="X216" s="16">
        <v>48.5</v>
      </c>
      <c r="Y216" s="16">
        <v>26.9</v>
      </c>
      <c r="Z216" s="16">
        <v>21.6</v>
      </c>
      <c r="AA216" s="15">
        <v>0.03</v>
      </c>
      <c r="AB216" s="15"/>
      <c r="AC216" s="15"/>
      <c r="AD216" s="4"/>
      <c r="AE216" s="15"/>
      <c r="AF216" s="4"/>
      <c r="AG216" s="6"/>
      <c r="AH216" s="6"/>
      <c r="AI216" s="2">
        <v>16.5</v>
      </c>
      <c r="AJ216" s="4">
        <v>17.3</v>
      </c>
      <c r="AK216" s="3">
        <v>0.38</v>
      </c>
      <c r="AL216" s="2">
        <v>0.11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15">
        <v>2.71</v>
      </c>
      <c r="AY216" s="15">
        <v>1.93</v>
      </c>
      <c r="AZ216" s="15">
        <v>1.48</v>
      </c>
      <c r="BA216" s="16">
        <v>45.5</v>
      </c>
      <c r="BB216" s="15">
        <v>0.83</v>
      </c>
      <c r="BC216" s="16">
        <v>30.5</v>
      </c>
      <c r="BD216" s="15">
        <v>0.99</v>
      </c>
      <c r="BE216" s="16">
        <v>48.5</v>
      </c>
      <c r="BF216" s="16">
        <v>26.9</v>
      </c>
      <c r="BG216" s="16">
        <v>21.6</v>
      </c>
      <c r="BH216" s="15">
        <v>0.16</v>
      </c>
      <c r="BI216" s="4"/>
      <c r="BJ216" s="4">
        <v>14.1</v>
      </c>
      <c r="BK216" s="2">
        <v>14.1</v>
      </c>
      <c r="BL216" s="3">
        <v>0.38</v>
      </c>
      <c r="BM216" s="2">
        <v>9.1999999999999998E-2</v>
      </c>
      <c r="BN216" s="17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>
        <v>2.71</v>
      </c>
      <c r="CX216" s="2">
        <v>1.85</v>
      </c>
      <c r="CY216" s="2">
        <v>1.35</v>
      </c>
      <c r="CZ216" s="2">
        <v>50.1</v>
      </c>
      <c r="DA216" s="2">
        <v>1</v>
      </c>
      <c r="DB216" s="2">
        <v>36.700000000000003</v>
      </c>
      <c r="DC216" s="2">
        <v>0.99</v>
      </c>
      <c r="DD216" s="2">
        <v>48.5</v>
      </c>
      <c r="DE216" s="2">
        <v>26.9</v>
      </c>
      <c r="DF216" s="2">
        <v>21.6</v>
      </c>
      <c r="DG216" s="2">
        <v>0.45</v>
      </c>
      <c r="DH216" s="2"/>
      <c r="DI216" s="3">
        <v>9.3000000000000007</v>
      </c>
      <c r="DJ216" s="2">
        <v>10</v>
      </c>
      <c r="DK216" s="3">
        <v>0.39</v>
      </c>
      <c r="DL216" s="2">
        <v>5.2999999999999999E-2</v>
      </c>
      <c r="DM216" s="2"/>
      <c r="DN216" s="2"/>
      <c r="DO216" s="2"/>
      <c r="DP216" s="19"/>
      <c r="DX216" s="5">
        <v>2.71</v>
      </c>
      <c r="DY216" s="5">
        <v>1.81</v>
      </c>
      <c r="DZ216" s="5">
        <v>1.3</v>
      </c>
      <c r="EA216" s="5">
        <v>52</v>
      </c>
      <c r="EB216" s="5">
        <v>1.08</v>
      </c>
      <c r="EC216" s="5">
        <v>39.1</v>
      </c>
      <c r="ED216" s="5">
        <v>0.98</v>
      </c>
      <c r="EE216" s="5">
        <v>48.5</v>
      </c>
      <c r="EF216" s="5">
        <v>26.9</v>
      </c>
      <c r="EG216" s="5">
        <v>21.6</v>
      </c>
      <c r="EH216" s="5">
        <v>0.56000000000000005</v>
      </c>
      <c r="EJ216" s="22">
        <v>5.9</v>
      </c>
      <c r="EK216" s="22">
        <v>6.1</v>
      </c>
      <c r="EL216" s="22">
        <v>0.4</v>
      </c>
      <c r="EM216" s="5">
        <v>2.4E-2</v>
      </c>
      <c r="EO216" s="2"/>
      <c r="EP216" s="2"/>
      <c r="EQ216" s="19"/>
      <c r="EY216" s="2">
        <v>2.71</v>
      </c>
      <c r="EZ216" s="2">
        <v>1.81</v>
      </c>
      <c r="FA216" s="2">
        <v>1.29</v>
      </c>
      <c r="FB216" s="2">
        <v>52.3</v>
      </c>
      <c r="FC216" s="2">
        <v>1.1000000000000001</v>
      </c>
      <c r="FD216" s="2">
        <v>40</v>
      </c>
      <c r="FE216" s="2">
        <v>0.99</v>
      </c>
      <c r="FF216" s="2">
        <v>48.5</v>
      </c>
      <c r="FG216" s="2">
        <v>26.9</v>
      </c>
      <c r="FH216" s="2">
        <v>21.6</v>
      </c>
      <c r="FI216" s="2">
        <v>0.61</v>
      </c>
      <c r="FK216" s="22">
        <v>5.9</v>
      </c>
      <c r="FL216" s="22">
        <v>6.2</v>
      </c>
      <c r="FM216" s="22">
        <v>0.39</v>
      </c>
      <c r="FN216" s="5">
        <v>2.1999999999999999E-2</v>
      </c>
      <c r="FR216" s="5">
        <f>IF(FL216&gt;0,ROUND(FL216*0.82,1),"")</f>
        <v>5.0999999999999996</v>
      </c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>
        <v>2.71</v>
      </c>
      <c r="GF216" s="2">
        <v>1.8</v>
      </c>
      <c r="GG216" s="2">
        <v>1.28</v>
      </c>
      <c r="GH216" s="2">
        <v>52.8</v>
      </c>
      <c r="GI216" s="2">
        <v>1.1200000000000001</v>
      </c>
      <c r="GJ216" s="2">
        <v>40.9</v>
      </c>
      <c r="GK216" s="2">
        <v>0.99</v>
      </c>
      <c r="GL216" s="2">
        <v>48.5</v>
      </c>
      <c r="GM216" s="2">
        <v>26.9</v>
      </c>
      <c r="GN216" s="2">
        <v>21.6</v>
      </c>
      <c r="GO216" s="2">
        <v>0.65</v>
      </c>
      <c r="GP216" s="2"/>
      <c r="GQ216" s="2">
        <v>5.4</v>
      </c>
      <c r="GR216" s="2">
        <v>5.9</v>
      </c>
      <c r="GS216" s="3">
        <v>0.38</v>
      </c>
      <c r="GT216" s="2">
        <v>2.1999999999999999E-2</v>
      </c>
      <c r="GU216" s="4"/>
      <c r="GV216" s="4"/>
      <c r="GW216" s="9"/>
      <c r="GX216" s="5">
        <f>IF(GR216&gt;0,ROUND(GR216*0.78,1),"")</f>
        <v>4.5999999999999996</v>
      </c>
    </row>
    <row r="217" spans="1:207" s="5" customFormat="1" ht="11.95" customHeight="1" x14ac:dyDescent="0.3">
      <c r="A217" s="10" t="s">
        <v>66</v>
      </c>
      <c r="B217" s="11">
        <v>1</v>
      </c>
      <c r="C217" s="12">
        <v>25.8</v>
      </c>
      <c r="D217" s="13" t="s">
        <v>410</v>
      </c>
      <c r="E217" s="14" t="s">
        <v>459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5">
        <v>2.73</v>
      </c>
      <c r="R217" s="15">
        <v>1.92</v>
      </c>
      <c r="S217" s="15">
        <v>1.48</v>
      </c>
      <c r="T217" s="16">
        <v>45.7</v>
      </c>
      <c r="U217" s="15">
        <v>0.84</v>
      </c>
      <c r="V217" s="16">
        <v>29.6</v>
      </c>
      <c r="W217" s="15">
        <v>0.96</v>
      </c>
      <c r="X217" s="16">
        <v>57.1</v>
      </c>
      <c r="Y217" s="16">
        <v>33</v>
      </c>
      <c r="Z217" s="16">
        <v>24.1</v>
      </c>
      <c r="AA217" s="15">
        <v>-0.14000000000000001</v>
      </c>
      <c r="AB217" s="15"/>
      <c r="AC217" s="15"/>
      <c r="AD217" s="4"/>
      <c r="AE217" s="15"/>
      <c r="AF217" s="4"/>
      <c r="AG217" s="6"/>
      <c r="AH217" s="6"/>
      <c r="AI217" s="4"/>
      <c r="AJ217" s="4"/>
      <c r="AK217" s="4"/>
      <c r="AL217" s="7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15">
        <v>2.73</v>
      </c>
      <c r="AY217" s="15">
        <v>1.89</v>
      </c>
      <c r="AZ217" s="15">
        <v>1.43</v>
      </c>
      <c r="BA217" s="16">
        <v>47.7</v>
      </c>
      <c r="BB217" s="15">
        <v>0.91</v>
      </c>
      <c r="BC217" s="16">
        <v>32.4</v>
      </c>
      <c r="BD217" s="15">
        <v>0.97</v>
      </c>
      <c r="BE217" s="16">
        <v>57.1</v>
      </c>
      <c r="BF217" s="16">
        <v>33</v>
      </c>
      <c r="BG217" s="16">
        <v>24.1</v>
      </c>
      <c r="BH217" s="15">
        <v>-0.03</v>
      </c>
      <c r="BI217" s="4"/>
      <c r="BJ217" s="4"/>
      <c r="BK217" s="4"/>
      <c r="BL217" s="8"/>
      <c r="CE217" s="2">
        <v>16.8</v>
      </c>
      <c r="CF217" s="2">
        <v>13.1</v>
      </c>
      <c r="CG217" s="2">
        <v>0.78</v>
      </c>
      <c r="CH217" s="2">
        <v>5.1999999999999998E-2</v>
      </c>
      <c r="CI217" s="2">
        <v>18</v>
      </c>
      <c r="CJ217" s="2">
        <v>3.1E-2</v>
      </c>
      <c r="CK217" s="2">
        <v>11</v>
      </c>
      <c r="EY217" s="5">
        <v>2.73</v>
      </c>
      <c r="EZ217" s="5">
        <v>1.75</v>
      </c>
      <c r="FA217" s="5">
        <v>1.2</v>
      </c>
      <c r="FB217" s="5">
        <v>56.1</v>
      </c>
      <c r="FC217" s="5">
        <v>1.28</v>
      </c>
      <c r="FD217" s="5">
        <v>46</v>
      </c>
      <c r="FE217" s="5">
        <v>0.98</v>
      </c>
      <c r="FF217" s="5">
        <v>57.1</v>
      </c>
      <c r="FG217" s="5">
        <v>33</v>
      </c>
      <c r="FH217" s="5">
        <v>24.1</v>
      </c>
      <c r="FI217" s="5">
        <v>0.54</v>
      </c>
      <c r="FO217" s="5">
        <v>6</v>
      </c>
      <c r="FP217" s="5">
        <v>4.5999999999999996</v>
      </c>
      <c r="FQ217" s="5">
        <v>0.77</v>
      </c>
      <c r="FR217" s="5" t="str">
        <f t="shared" ref="FR217:FR244" si="14">IF(FL217&gt;0,ROUND(FL217*0.82,1),"")</f>
        <v/>
      </c>
      <c r="FS217" s="5">
        <v>1.7999999999999999E-2</v>
      </c>
      <c r="GE217" s="5">
        <v>2.73</v>
      </c>
      <c r="GF217" s="5">
        <v>1.75</v>
      </c>
      <c r="GG217" s="5">
        <v>1.2</v>
      </c>
      <c r="GH217" s="5">
        <v>56.1</v>
      </c>
      <c r="GI217" s="5">
        <v>1.28</v>
      </c>
      <c r="GJ217" s="5">
        <v>45.8</v>
      </c>
      <c r="GK217" s="5">
        <v>0.98</v>
      </c>
      <c r="GL217" s="5">
        <v>57.1</v>
      </c>
      <c r="GM217" s="5">
        <v>33</v>
      </c>
      <c r="GN217" s="5">
        <v>24.1</v>
      </c>
      <c r="GO217" s="5">
        <v>0.53</v>
      </c>
      <c r="GU217" s="2">
        <v>6</v>
      </c>
      <c r="GV217" s="2">
        <v>4.5</v>
      </c>
      <c r="GW217" s="2">
        <v>0.75</v>
      </c>
      <c r="GX217" s="5" t="str">
        <f t="shared" ref="GX217:GX244" si="15">IF(GR217&gt;0,ROUND(GR217*0.78,1),"")</f>
        <v/>
      </c>
      <c r="GY217" s="2">
        <v>1.7999999999999999E-2</v>
      </c>
    </row>
    <row r="218" spans="1:207" s="5" customFormat="1" ht="11.95" customHeight="1" x14ac:dyDescent="0.3">
      <c r="A218" s="10" t="s">
        <v>145</v>
      </c>
      <c r="B218" s="11">
        <v>5</v>
      </c>
      <c r="C218" s="12">
        <v>8.8000000000000007</v>
      </c>
      <c r="D218" s="13" t="s">
        <v>410</v>
      </c>
      <c r="E218" s="14" t="s">
        <v>459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15">
        <v>2.75</v>
      </c>
      <c r="R218" s="15">
        <v>1.96</v>
      </c>
      <c r="S218" s="15">
        <v>1.51</v>
      </c>
      <c r="T218" s="16">
        <v>45</v>
      </c>
      <c r="U218" s="15">
        <v>0.82</v>
      </c>
      <c r="V218" s="16">
        <v>29.5</v>
      </c>
      <c r="W218" s="15">
        <v>0.99</v>
      </c>
      <c r="X218" s="16">
        <v>53.4</v>
      </c>
      <c r="Y218" s="16">
        <v>30.6</v>
      </c>
      <c r="Z218" s="16">
        <v>22.8</v>
      </c>
      <c r="AA218" s="15">
        <v>-0.05</v>
      </c>
      <c r="AB218" s="15"/>
      <c r="AC218" s="15"/>
      <c r="AD218" s="4"/>
      <c r="AE218" s="15"/>
      <c r="AF218" s="4"/>
      <c r="AG218" s="6"/>
      <c r="AH218" s="6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15">
        <v>2.75</v>
      </c>
      <c r="AY218" s="15">
        <v>1.94</v>
      </c>
      <c r="AZ218" s="15">
        <v>1.47</v>
      </c>
      <c r="BA218" s="16">
        <v>46.4</v>
      </c>
      <c r="BB218" s="15">
        <v>0.87</v>
      </c>
      <c r="BC218" s="16">
        <v>31.5</v>
      </c>
      <c r="BD218" s="15">
        <v>1</v>
      </c>
      <c r="BE218" s="16">
        <v>53.4</v>
      </c>
      <c r="BF218" s="16">
        <v>30.6</v>
      </c>
      <c r="BG218" s="16">
        <v>22.8</v>
      </c>
      <c r="BH218" s="15">
        <v>0.04</v>
      </c>
      <c r="BI218" s="4"/>
      <c r="BJ218" s="4"/>
      <c r="BK218" s="4"/>
      <c r="BL218" s="8"/>
      <c r="CE218" s="2">
        <v>16.3</v>
      </c>
      <c r="CF218" s="2">
        <v>13.1</v>
      </c>
      <c r="CG218" s="2">
        <v>0.8</v>
      </c>
      <c r="CH218" s="2">
        <v>5.2999999999999999E-2</v>
      </c>
      <c r="CI218" s="2">
        <v>14</v>
      </c>
      <c r="CJ218" s="2">
        <v>2.9000000000000001E-2</v>
      </c>
      <c r="CK218" s="2">
        <v>9</v>
      </c>
      <c r="EY218" s="5">
        <v>2.75</v>
      </c>
      <c r="EZ218" s="5">
        <v>1.82</v>
      </c>
      <c r="FA218" s="5">
        <v>1.3</v>
      </c>
      <c r="FB218" s="5">
        <v>52.7</v>
      </c>
      <c r="FC218" s="5">
        <v>1.1200000000000001</v>
      </c>
      <c r="FD218" s="5">
        <v>40</v>
      </c>
      <c r="FE218" s="5">
        <v>0.99</v>
      </c>
      <c r="FF218" s="5">
        <v>53.4</v>
      </c>
      <c r="FG218" s="5">
        <v>30.6</v>
      </c>
      <c r="FH218" s="5">
        <v>22.8</v>
      </c>
      <c r="FI218" s="5">
        <v>0.41</v>
      </c>
      <c r="FO218" s="5">
        <v>8.3000000000000007</v>
      </c>
      <c r="FP218" s="5">
        <v>7</v>
      </c>
      <c r="FQ218" s="5">
        <v>0.84</v>
      </c>
      <c r="FR218" s="5" t="str">
        <f t="shared" si="14"/>
        <v/>
      </c>
      <c r="FS218" s="5">
        <v>3.3000000000000002E-2</v>
      </c>
      <c r="GE218" s="5">
        <v>2.75</v>
      </c>
      <c r="GF218" s="5">
        <v>1.82</v>
      </c>
      <c r="GG218" s="5">
        <v>1.3</v>
      </c>
      <c r="GH218" s="5">
        <v>52.7</v>
      </c>
      <c r="GI218" s="5">
        <v>1.1200000000000001</v>
      </c>
      <c r="GJ218" s="5">
        <v>40</v>
      </c>
      <c r="GK218" s="5">
        <v>0.99</v>
      </c>
      <c r="GL218" s="5">
        <v>53.4</v>
      </c>
      <c r="GM218" s="5">
        <v>30.6</v>
      </c>
      <c r="GN218" s="5">
        <v>22.8</v>
      </c>
      <c r="GO218" s="5">
        <v>0.41</v>
      </c>
      <c r="GU218" s="2">
        <v>8.6999999999999993</v>
      </c>
      <c r="GV218" s="2">
        <v>7.1</v>
      </c>
      <c r="GW218" s="2">
        <v>0.81</v>
      </c>
      <c r="GX218" s="5" t="str">
        <f t="shared" si="15"/>
        <v/>
      </c>
      <c r="GY218" s="2">
        <v>2.1000000000000001E-2</v>
      </c>
    </row>
    <row r="219" spans="1:207" s="5" customFormat="1" ht="11.95" customHeight="1" x14ac:dyDescent="0.3">
      <c r="A219" s="10" t="s">
        <v>172</v>
      </c>
      <c r="B219" s="11">
        <v>6</v>
      </c>
      <c r="C219" s="12">
        <v>24.4</v>
      </c>
      <c r="D219" s="13" t="s">
        <v>410</v>
      </c>
      <c r="E219" s="14" t="s">
        <v>459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15">
        <v>2.74</v>
      </c>
      <c r="R219" s="15">
        <v>1.89</v>
      </c>
      <c r="S219" s="15">
        <v>1.47</v>
      </c>
      <c r="T219" s="16">
        <v>46.3</v>
      </c>
      <c r="U219" s="15">
        <v>0.86</v>
      </c>
      <c r="V219" s="16">
        <v>28.5</v>
      </c>
      <c r="W219" s="15">
        <v>0.9</v>
      </c>
      <c r="X219" s="16">
        <v>56.6</v>
      </c>
      <c r="Y219" s="16">
        <v>32.200000000000003</v>
      </c>
      <c r="Z219" s="16">
        <v>24.4</v>
      </c>
      <c r="AA219" s="15">
        <v>-0.15</v>
      </c>
      <c r="AB219" s="15"/>
      <c r="AC219" s="15"/>
      <c r="AD219" s="4"/>
      <c r="AE219" s="15"/>
      <c r="AF219" s="4"/>
      <c r="AG219" s="6"/>
      <c r="AH219" s="6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15">
        <v>2.74</v>
      </c>
      <c r="AY219" s="15">
        <v>1.91</v>
      </c>
      <c r="AZ219" s="15">
        <v>1.44</v>
      </c>
      <c r="BA219" s="16">
        <v>47.4</v>
      </c>
      <c r="BB219" s="15">
        <v>0.9</v>
      </c>
      <c r="BC219" s="16">
        <v>32.6</v>
      </c>
      <c r="BD219" s="15">
        <v>0.99</v>
      </c>
      <c r="BE219" s="16">
        <v>56.6</v>
      </c>
      <c r="BF219" s="16">
        <v>32.200000000000003</v>
      </c>
      <c r="BG219" s="16">
        <v>24.4</v>
      </c>
      <c r="BH219" s="15">
        <v>0.01</v>
      </c>
      <c r="BI219" s="4"/>
      <c r="BJ219" s="4"/>
      <c r="BK219" s="4"/>
      <c r="BL219" s="8"/>
      <c r="CE219" s="2">
        <v>16.399999999999999</v>
      </c>
      <c r="CF219" s="2">
        <v>12.3</v>
      </c>
      <c r="CG219" s="2">
        <v>0.75</v>
      </c>
      <c r="CH219" s="2">
        <v>5.6000000000000001E-2</v>
      </c>
      <c r="CI219" s="2">
        <v>15</v>
      </c>
      <c r="CJ219" s="2">
        <v>3.1E-2</v>
      </c>
      <c r="CK219" s="2">
        <v>9</v>
      </c>
      <c r="EY219" s="5">
        <v>2.74</v>
      </c>
      <c r="EZ219" s="5">
        <v>1.79</v>
      </c>
      <c r="FA219" s="5">
        <v>1.26</v>
      </c>
      <c r="FB219" s="5">
        <v>54</v>
      </c>
      <c r="FC219" s="5">
        <v>1.17</v>
      </c>
      <c r="FD219" s="5">
        <v>41.9</v>
      </c>
      <c r="FE219" s="5">
        <v>0.98</v>
      </c>
      <c r="FF219" s="5">
        <v>56.6</v>
      </c>
      <c r="FG219" s="5">
        <v>32.200000000000003</v>
      </c>
      <c r="FH219" s="5">
        <v>24.4</v>
      </c>
      <c r="FI219" s="5">
        <v>0.4</v>
      </c>
      <c r="FO219" s="5">
        <v>7.4</v>
      </c>
      <c r="FP219" s="5">
        <v>5.8</v>
      </c>
      <c r="FQ219" s="5">
        <v>0.78</v>
      </c>
      <c r="FR219" s="5" t="str">
        <f t="shared" si="14"/>
        <v/>
      </c>
      <c r="FS219" s="5">
        <v>0.03</v>
      </c>
      <c r="GE219" s="5">
        <v>2.74</v>
      </c>
      <c r="GF219" s="5">
        <v>1.8</v>
      </c>
      <c r="GG219" s="5">
        <v>1.26</v>
      </c>
      <c r="GH219" s="5">
        <v>53.9</v>
      </c>
      <c r="GI219" s="5">
        <v>1.17</v>
      </c>
      <c r="GJ219" s="5">
        <v>42.3</v>
      </c>
      <c r="GK219" s="5">
        <v>0.99</v>
      </c>
      <c r="GL219" s="5">
        <v>56.6</v>
      </c>
      <c r="GM219" s="5">
        <v>32.200000000000003</v>
      </c>
      <c r="GN219" s="5">
        <v>24.4</v>
      </c>
      <c r="GO219" s="5">
        <v>0.41</v>
      </c>
      <c r="GU219" s="2">
        <v>7</v>
      </c>
      <c r="GV219" s="2">
        <v>5.8</v>
      </c>
      <c r="GW219" s="2">
        <v>0.82</v>
      </c>
      <c r="GX219" s="5" t="str">
        <f t="shared" si="15"/>
        <v/>
      </c>
      <c r="GY219" s="2">
        <v>0.02</v>
      </c>
    </row>
    <row r="220" spans="1:207" s="5" customFormat="1" ht="11.95" customHeight="1" x14ac:dyDescent="0.3">
      <c r="A220" s="10" t="s">
        <v>175</v>
      </c>
      <c r="B220" s="11">
        <v>7</v>
      </c>
      <c r="C220" s="12">
        <v>3.8</v>
      </c>
      <c r="D220" s="13" t="s">
        <v>411</v>
      </c>
      <c r="E220" s="14" t="s">
        <v>459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15">
        <v>2.75</v>
      </c>
      <c r="R220" s="15">
        <v>1.94</v>
      </c>
      <c r="S220" s="15">
        <v>1.53</v>
      </c>
      <c r="T220" s="16">
        <v>44.4</v>
      </c>
      <c r="U220" s="15">
        <v>0.8</v>
      </c>
      <c r="V220" s="16">
        <v>26.8</v>
      </c>
      <c r="W220" s="15">
        <v>0.92</v>
      </c>
      <c r="X220" s="16">
        <v>45.2</v>
      </c>
      <c r="Y220" s="16">
        <v>25.7</v>
      </c>
      <c r="Z220" s="16">
        <v>19.5</v>
      </c>
      <c r="AA220" s="15">
        <v>0.06</v>
      </c>
      <c r="AB220" s="15"/>
      <c r="AC220" s="15"/>
      <c r="AD220" s="4"/>
      <c r="AE220" s="15"/>
      <c r="AF220" s="4"/>
      <c r="AG220" s="6"/>
      <c r="AH220" s="6"/>
      <c r="AI220" s="2">
        <v>17.7</v>
      </c>
      <c r="AJ220" s="4">
        <v>19.600000000000001</v>
      </c>
      <c r="AK220" s="3">
        <v>0.3</v>
      </c>
      <c r="AL220" s="2">
        <v>0.1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15">
        <v>2.75</v>
      </c>
      <c r="AY220" s="15">
        <v>1.95</v>
      </c>
      <c r="AZ220" s="15">
        <v>1.5</v>
      </c>
      <c r="BA220" s="16">
        <v>45.4</v>
      </c>
      <c r="BB220" s="15">
        <v>0.83</v>
      </c>
      <c r="BC220" s="16">
        <v>29.7</v>
      </c>
      <c r="BD220" s="15">
        <v>0.98</v>
      </c>
      <c r="BE220" s="16">
        <v>45.2</v>
      </c>
      <c r="BF220" s="16">
        <v>25.7</v>
      </c>
      <c r="BG220" s="16">
        <v>19.5</v>
      </c>
      <c r="BH220" s="15">
        <v>0.2</v>
      </c>
      <c r="BI220" s="4"/>
      <c r="BJ220" s="4">
        <v>15.6</v>
      </c>
      <c r="BK220" s="2">
        <v>15.6</v>
      </c>
      <c r="BL220" s="3">
        <v>0.37</v>
      </c>
      <c r="BM220" s="2">
        <v>9.0999999999999998E-2</v>
      </c>
      <c r="BN220" s="17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>
        <v>2.75</v>
      </c>
      <c r="CX220" s="2">
        <v>1.85</v>
      </c>
      <c r="CY220" s="2">
        <v>1.37</v>
      </c>
      <c r="CZ220" s="2">
        <v>50.3</v>
      </c>
      <c r="DA220" s="2">
        <v>1.01</v>
      </c>
      <c r="DB220" s="2">
        <v>35.4</v>
      </c>
      <c r="DC220" s="2">
        <v>0.96</v>
      </c>
      <c r="DD220" s="2">
        <v>45.2</v>
      </c>
      <c r="DE220" s="2">
        <v>25.7</v>
      </c>
      <c r="DF220" s="2">
        <v>19.5</v>
      </c>
      <c r="DG220" s="2">
        <v>0.5</v>
      </c>
      <c r="DH220" s="2"/>
      <c r="DI220" s="3">
        <v>8.9</v>
      </c>
      <c r="DJ220" s="2">
        <v>9.8000000000000007</v>
      </c>
      <c r="DK220" s="3">
        <v>0.37</v>
      </c>
      <c r="DL220" s="2">
        <v>0.05</v>
      </c>
      <c r="DM220" s="2"/>
      <c r="DN220" s="2"/>
      <c r="DO220" s="2"/>
      <c r="DP220" s="19"/>
      <c r="DX220" s="5">
        <v>2.75</v>
      </c>
      <c r="DY220" s="5">
        <v>1.86</v>
      </c>
      <c r="DZ220" s="5">
        <v>1.37</v>
      </c>
      <c r="EA220" s="5">
        <v>50.1</v>
      </c>
      <c r="EB220" s="5">
        <v>1</v>
      </c>
      <c r="EC220" s="5">
        <v>35.6</v>
      </c>
      <c r="ED220" s="5">
        <v>0.97</v>
      </c>
      <c r="EE220" s="5">
        <v>45.2</v>
      </c>
      <c r="EF220" s="5">
        <v>25.7</v>
      </c>
      <c r="EG220" s="5">
        <v>19.5</v>
      </c>
      <c r="EH220" s="5">
        <v>0.51</v>
      </c>
      <c r="EJ220" s="22">
        <v>5.5</v>
      </c>
      <c r="EK220" s="22">
        <v>6</v>
      </c>
      <c r="EL220" s="22">
        <v>0.39</v>
      </c>
      <c r="EM220" s="5">
        <v>2.4E-2</v>
      </c>
      <c r="EO220" s="2"/>
      <c r="EP220" s="2"/>
      <c r="EQ220" s="19"/>
      <c r="EY220" s="2">
        <v>2.75</v>
      </c>
      <c r="EZ220" s="2">
        <v>1.82</v>
      </c>
      <c r="FA220" s="2">
        <v>1.31</v>
      </c>
      <c r="FB220" s="2">
        <v>52.4</v>
      </c>
      <c r="FC220" s="2">
        <v>1.1000000000000001</v>
      </c>
      <c r="FD220" s="2">
        <v>39</v>
      </c>
      <c r="FE220" s="2">
        <v>0.97</v>
      </c>
      <c r="FF220" s="2">
        <v>45.2</v>
      </c>
      <c r="FG220" s="2">
        <v>25.7</v>
      </c>
      <c r="FH220" s="2">
        <v>19.5</v>
      </c>
      <c r="FI220" s="2">
        <v>0.68</v>
      </c>
      <c r="FK220" s="22">
        <v>5.2</v>
      </c>
      <c r="FL220" s="22">
        <v>5.9</v>
      </c>
      <c r="FM220" s="22">
        <v>0.4</v>
      </c>
      <c r="FN220" s="5">
        <v>2.4E-2</v>
      </c>
      <c r="FR220" s="5">
        <f t="shared" si="14"/>
        <v>4.8</v>
      </c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>
        <v>2.75</v>
      </c>
      <c r="GF220" s="2">
        <v>1.82</v>
      </c>
      <c r="GG220" s="2">
        <v>1.3</v>
      </c>
      <c r="GH220" s="2">
        <v>52.8</v>
      </c>
      <c r="GI220" s="2">
        <v>1.1200000000000001</v>
      </c>
      <c r="GJ220" s="2">
        <v>40</v>
      </c>
      <c r="GK220" s="2">
        <v>0.98</v>
      </c>
      <c r="GL220" s="2">
        <v>45.2</v>
      </c>
      <c r="GM220" s="2">
        <v>25.7</v>
      </c>
      <c r="GN220" s="2">
        <v>19.5</v>
      </c>
      <c r="GO220" s="2">
        <v>0.73</v>
      </c>
      <c r="GP220" s="2"/>
      <c r="GQ220" s="2">
        <v>5.0999999999999996</v>
      </c>
      <c r="GR220" s="2">
        <v>5.8</v>
      </c>
      <c r="GS220" s="3">
        <v>0.39</v>
      </c>
      <c r="GT220" s="2">
        <v>2.5999999999999999E-2</v>
      </c>
      <c r="GU220" s="4"/>
      <c r="GV220" s="4"/>
      <c r="GW220" s="9"/>
      <c r="GX220" s="5">
        <f t="shared" si="15"/>
        <v>4.5</v>
      </c>
    </row>
    <row r="221" spans="1:207" s="5" customFormat="1" ht="11.95" customHeight="1" x14ac:dyDescent="0.3">
      <c r="A221" s="10" t="s">
        <v>176</v>
      </c>
      <c r="B221" s="11">
        <v>7</v>
      </c>
      <c r="C221" s="12">
        <v>6.8</v>
      </c>
      <c r="D221" s="13" t="s">
        <v>410</v>
      </c>
      <c r="E221" s="14" t="s">
        <v>459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15">
        <v>2.74</v>
      </c>
      <c r="R221" s="15">
        <v>1.92</v>
      </c>
      <c r="S221" s="15">
        <v>1.48</v>
      </c>
      <c r="T221" s="16">
        <v>46</v>
      </c>
      <c r="U221" s="15">
        <v>0.85</v>
      </c>
      <c r="V221" s="16">
        <v>29.7</v>
      </c>
      <c r="W221" s="15">
        <v>0.96</v>
      </c>
      <c r="X221" s="16">
        <v>59.4</v>
      </c>
      <c r="Y221" s="16">
        <v>34.200000000000003</v>
      </c>
      <c r="Z221" s="16">
        <v>25.2</v>
      </c>
      <c r="AA221" s="15">
        <v>-0.18</v>
      </c>
      <c r="AB221" s="15"/>
      <c r="AC221" s="15"/>
      <c r="AD221" s="4"/>
      <c r="AE221" s="15"/>
      <c r="AF221" s="4"/>
      <c r="AG221" s="6"/>
      <c r="AH221" s="6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15">
        <v>2.74</v>
      </c>
      <c r="AY221" s="15">
        <v>1.9</v>
      </c>
      <c r="AZ221" s="15">
        <v>1.44</v>
      </c>
      <c r="BA221" s="16">
        <v>47.6</v>
      </c>
      <c r="BB221" s="15">
        <v>0.91</v>
      </c>
      <c r="BC221" s="16">
        <v>32.5</v>
      </c>
      <c r="BD221" s="15">
        <v>0.98</v>
      </c>
      <c r="BE221" s="16">
        <v>59.4</v>
      </c>
      <c r="BF221" s="16">
        <v>34.200000000000003</v>
      </c>
      <c r="BG221" s="16">
        <v>25.2</v>
      </c>
      <c r="BH221" s="15">
        <v>-7.0000000000000007E-2</v>
      </c>
      <c r="BI221" s="4"/>
      <c r="BJ221" s="4"/>
      <c r="BK221" s="4"/>
      <c r="BL221" s="8"/>
      <c r="CE221" s="2">
        <v>17.3</v>
      </c>
      <c r="CF221" s="2">
        <v>13.2</v>
      </c>
      <c r="CG221" s="2">
        <v>0.77</v>
      </c>
      <c r="CH221" s="2">
        <v>5.2999999999999999E-2</v>
      </c>
      <c r="CI221" s="2">
        <v>17</v>
      </c>
      <c r="CJ221" s="2">
        <v>0.03</v>
      </c>
      <c r="CK221" s="2">
        <v>11</v>
      </c>
      <c r="EY221" s="5">
        <v>2.74</v>
      </c>
      <c r="EZ221" s="5">
        <v>1.74</v>
      </c>
      <c r="FA221" s="5">
        <v>1.18</v>
      </c>
      <c r="FB221" s="5">
        <v>57</v>
      </c>
      <c r="FC221" s="5">
        <v>1.33</v>
      </c>
      <c r="FD221" s="5">
        <v>47.8</v>
      </c>
      <c r="FE221" s="5">
        <v>0.99</v>
      </c>
      <c r="FF221" s="5">
        <v>59.4</v>
      </c>
      <c r="FG221" s="5">
        <v>34.200000000000003</v>
      </c>
      <c r="FH221" s="5">
        <v>25.2</v>
      </c>
      <c r="FI221" s="5">
        <v>0.54</v>
      </c>
      <c r="FO221" s="5">
        <v>6</v>
      </c>
      <c r="FP221" s="5">
        <v>4.8</v>
      </c>
      <c r="FQ221" s="5">
        <v>0.8</v>
      </c>
      <c r="FR221" s="5" t="str">
        <f t="shared" si="14"/>
        <v/>
      </c>
      <c r="FS221" s="5">
        <v>1.7999999999999999E-2</v>
      </c>
      <c r="GE221" s="5">
        <v>2.74</v>
      </c>
      <c r="GF221" s="5">
        <v>1.74</v>
      </c>
      <c r="GG221" s="5">
        <v>1.17</v>
      </c>
      <c r="GH221" s="5">
        <v>57.2</v>
      </c>
      <c r="GI221" s="5">
        <v>1.33</v>
      </c>
      <c r="GJ221" s="5">
        <v>48.4</v>
      </c>
      <c r="GK221" s="5">
        <v>0.99</v>
      </c>
      <c r="GL221" s="5">
        <v>59.4</v>
      </c>
      <c r="GM221" s="5">
        <v>34.200000000000003</v>
      </c>
      <c r="GN221" s="5">
        <v>25.2</v>
      </c>
      <c r="GO221" s="5">
        <v>0.56000000000000005</v>
      </c>
      <c r="GU221" s="2">
        <v>4.9000000000000004</v>
      </c>
      <c r="GV221" s="2">
        <v>3.6</v>
      </c>
      <c r="GW221" s="2">
        <v>0.74</v>
      </c>
      <c r="GX221" s="5" t="str">
        <f t="shared" si="15"/>
        <v/>
      </c>
      <c r="GY221" s="2">
        <v>2.5000000000000001E-2</v>
      </c>
    </row>
    <row r="222" spans="1:207" s="5" customFormat="1" ht="11.95" customHeight="1" x14ac:dyDescent="0.3">
      <c r="A222" s="10" t="s">
        <v>208</v>
      </c>
      <c r="B222" s="11">
        <v>10</v>
      </c>
      <c r="C222" s="12">
        <v>3.4</v>
      </c>
      <c r="D222" s="13" t="s">
        <v>411</v>
      </c>
      <c r="E222" s="14" t="s">
        <v>459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15">
        <v>2.73</v>
      </c>
      <c r="R222" s="15">
        <v>1.87</v>
      </c>
      <c r="S222" s="15">
        <v>1.46</v>
      </c>
      <c r="T222" s="16">
        <v>46.5</v>
      </c>
      <c r="U222" s="15">
        <v>0.87</v>
      </c>
      <c r="V222" s="16">
        <v>28</v>
      </c>
      <c r="W222" s="15">
        <v>0.88</v>
      </c>
      <c r="X222" s="16">
        <v>44.7</v>
      </c>
      <c r="Y222" s="16">
        <v>27.5</v>
      </c>
      <c r="Z222" s="16">
        <v>17.2</v>
      </c>
      <c r="AA222" s="15">
        <v>0.03</v>
      </c>
      <c r="AB222" s="15"/>
      <c r="AC222" s="15"/>
      <c r="AD222" s="4"/>
      <c r="AE222" s="15"/>
      <c r="AF222" s="4"/>
      <c r="AG222" s="6"/>
      <c r="AH222" s="6"/>
      <c r="AI222" s="2">
        <v>15.6</v>
      </c>
      <c r="AJ222" s="4">
        <v>17</v>
      </c>
      <c r="AK222" s="3">
        <v>0.34</v>
      </c>
      <c r="AL222" s="2">
        <v>0.10299999999999999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15">
        <v>2.73</v>
      </c>
      <c r="AY222" s="15">
        <v>1.91</v>
      </c>
      <c r="AZ222" s="15">
        <v>1.46</v>
      </c>
      <c r="BA222" s="16">
        <v>46.7</v>
      </c>
      <c r="BB222" s="15">
        <v>0.88</v>
      </c>
      <c r="BC222" s="16">
        <v>31.1</v>
      </c>
      <c r="BD222" s="15">
        <v>0.97</v>
      </c>
      <c r="BE222" s="16">
        <v>44.7</v>
      </c>
      <c r="BF222" s="16">
        <v>27.5</v>
      </c>
      <c r="BG222" s="16">
        <v>17.2</v>
      </c>
      <c r="BH222" s="15">
        <v>0.21</v>
      </c>
      <c r="BI222" s="4"/>
      <c r="BJ222" s="4">
        <v>14.1</v>
      </c>
      <c r="BK222" s="2">
        <v>14.1</v>
      </c>
      <c r="BL222" s="3">
        <v>0.34</v>
      </c>
      <c r="BM222" s="2">
        <v>0.09</v>
      </c>
      <c r="BN222" s="17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>
        <v>2.73</v>
      </c>
      <c r="CX222" s="2">
        <v>1.89</v>
      </c>
      <c r="CY222" s="2">
        <v>1.42</v>
      </c>
      <c r="CZ222" s="2">
        <v>48</v>
      </c>
      <c r="DA222" s="2">
        <v>0.92</v>
      </c>
      <c r="DB222" s="2">
        <v>33.1</v>
      </c>
      <c r="DC222" s="2">
        <v>0.98</v>
      </c>
      <c r="DD222" s="2">
        <v>44.7</v>
      </c>
      <c r="DE222" s="2">
        <v>27.5</v>
      </c>
      <c r="DF222" s="2">
        <v>17.2</v>
      </c>
      <c r="DG222" s="2">
        <v>0.33</v>
      </c>
      <c r="DH222" s="2"/>
      <c r="DI222" s="3">
        <v>11.3</v>
      </c>
      <c r="DJ222" s="2">
        <v>12.2</v>
      </c>
      <c r="DK222" s="3">
        <v>0.4</v>
      </c>
      <c r="DL222" s="2">
        <v>6.3E-2</v>
      </c>
      <c r="DM222" s="2"/>
      <c r="DN222" s="2"/>
      <c r="DO222" s="2"/>
      <c r="DP222" s="19"/>
      <c r="DX222" s="5">
        <v>2.73</v>
      </c>
      <c r="DY222" s="5">
        <v>1.85</v>
      </c>
      <c r="DZ222" s="5">
        <v>1.36</v>
      </c>
      <c r="EA222" s="5">
        <v>50.3</v>
      </c>
      <c r="EB222" s="5">
        <v>1.01</v>
      </c>
      <c r="EC222" s="5">
        <v>36.299999999999997</v>
      </c>
      <c r="ED222" s="5">
        <v>0.98</v>
      </c>
      <c r="EE222" s="5">
        <v>44.7</v>
      </c>
      <c r="EF222" s="5">
        <v>27.5</v>
      </c>
      <c r="EG222" s="5">
        <v>17.2</v>
      </c>
      <c r="EH222" s="5">
        <v>0.51</v>
      </c>
      <c r="EJ222" s="22">
        <v>5.0999999999999996</v>
      </c>
      <c r="EK222" s="22">
        <v>6</v>
      </c>
      <c r="EL222" s="22">
        <v>0.41</v>
      </c>
      <c r="EM222" s="5">
        <v>0.03</v>
      </c>
      <c r="EO222" s="2"/>
      <c r="EP222" s="2"/>
      <c r="EQ222" s="19"/>
      <c r="EY222" s="2">
        <v>2.73</v>
      </c>
      <c r="EZ222" s="2">
        <v>1.79</v>
      </c>
      <c r="FA222" s="2">
        <v>1.28</v>
      </c>
      <c r="FB222" s="2">
        <v>53.2</v>
      </c>
      <c r="FC222" s="2">
        <v>1.1399999999999999</v>
      </c>
      <c r="FD222" s="2">
        <v>40.1</v>
      </c>
      <c r="FE222" s="2">
        <v>0.96</v>
      </c>
      <c r="FF222" s="2">
        <v>44.7</v>
      </c>
      <c r="FG222" s="2">
        <v>27.5</v>
      </c>
      <c r="FH222" s="2">
        <v>17.2</v>
      </c>
      <c r="FI222" s="2">
        <v>0.73</v>
      </c>
      <c r="FK222" s="22">
        <v>5.2</v>
      </c>
      <c r="FL222" s="22">
        <v>5.6</v>
      </c>
      <c r="FM222" s="22">
        <v>0.35</v>
      </c>
      <c r="FN222" s="5">
        <v>0.03</v>
      </c>
      <c r="FR222" s="5">
        <f t="shared" si="14"/>
        <v>4.5999999999999996</v>
      </c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>
        <v>2.73</v>
      </c>
      <c r="GF222" s="2">
        <v>1.79</v>
      </c>
      <c r="GG222" s="2">
        <v>1.26</v>
      </c>
      <c r="GH222" s="2">
        <v>53.8</v>
      </c>
      <c r="GI222" s="2">
        <v>1.17</v>
      </c>
      <c r="GJ222" s="2">
        <v>41.9</v>
      </c>
      <c r="GK222" s="2">
        <v>0.98</v>
      </c>
      <c r="GL222" s="2">
        <v>44.7</v>
      </c>
      <c r="GM222" s="2">
        <v>27.5</v>
      </c>
      <c r="GN222" s="2">
        <v>17.2</v>
      </c>
      <c r="GO222" s="2">
        <v>0.84</v>
      </c>
      <c r="GP222" s="2"/>
      <c r="GQ222" s="2">
        <v>4.4000000000000004</v>
      </c>
      <c r="GR222" s="2">
        <v>4.5999999999999996</v>
      </c>
      <c r="GS222" s="3">
        <v>0.44</v>
      </c>
      <c r="GT222" s="2">
        <v>2.3E-2</v>
      </c>
      <c r="GU222" s="4"/>
      <c r="GV222" s="4"/>
      <c r="GW222" s="9"/>
      <c r="GX222" s="5">
        <f t="shared" si="15"/>
        <v>3.6</v>
      </c>
    </row>
    <row r="223" spans="1:207" s="5" customFormat="1" ht="11.95" customHeight="1" x14ac:dyDescent="0.3">
      <c r="A223" s="10" t="s">
        <v>209</v>
      </c>
      <c r="B223" s="11">
        <v>10</v>
      </c>
      <c r="C223" s="12">
        <v>5.8</v>
      </c>
      <c r="D223" s="13" t="s">
        <v>410</v>
      </c>
      <c r="E223" s="14" t="s">
        <v>459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15">
        <v>2.74</v>
      </c>
      <c r="R223" s="15">
        <v>1.91</v>
      </c>
      <c r="S223" s="15">
        <v>1.51</v>
      </c>
      <c r="T223" s="16">
        <v>44.8</v>
      </c>
      <c r="U223" s="15">
        <v>0.81</v>
      </c>
      <c r="V223" s="16">
        <v>26.3</v>
      </c>
      <c r="W223" s="15">
        <v>0.89</v>
      </c>
      <c r="X223" s="16">
        <v>51.1</v>
      </c>
      <c r="Y223" s="16">
        <v>29.5</v>
      </c>
      <c r="Z223" s="16">
        <v>21.6</v>
      </c>
      <c r="AA223" s="15">
        <v>-0.15</v>
      </c>
      <c r="AB223" s="15"/>
      <c r="AC223" s="15"/>
      <c r="AD223" s="4"/>
      <c r="AE223" s="15"/>
      <c r="AF223" s="4"/>
      <c r="AG223" s="6"/>
      <c r="AH223" s="6"/>
      <c r="AI223" s="2">
        <v>19.8</v>
      </c>
      <c r="AJ223" s="4">
        <v>22.3</v>
      </c>
      <c r="AK223" s="3">
        <v>0.26</v>
      </c>
      <c r="AL223" s="2">
        <v>0.109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15">
        <v>2.74</v>
      </c>
      <c r="AY223" s="15">
        <v>1.92</v>
      </c>
      <c r="AZ223" s="15">
        <v>1.47</v>
      </c>
      <c r="BA223" s="16">
        <v>46.5</v>
      </c>
      <c r="BB223" s="15">
        <v>0.87</v>
      </c>
      <c r="BC223" s="16">
        <v>31</v>
      </c>
      <c r="BD223" s="15">
        <v>0.98</v>
      </c>
      <c r="BE223" s="16">
        <v>51.1</v>
      </c>
      <c r="BF223" s="16">
        <v>29.5</v>
      </c>
      <c r="BG223" s="16">
        <v>21.6</v>
      </c>
      <c r="BH223" s="15">
        <v>7.0000000000000007E-2</v>
      </c>
      <c r="BI223" s="4"/>
      <c r="BJ223" s="4">
        <v>17.7</v>
      </c>
      <c r="BK223" s="2">
        <v>17.7</v>
      </c>
      <c r="BL223" s="3">
        <v>0.36</v>
      </c>
      <c r="BM223" s="2">
        <v>8.4000000000000005E-2</v>
      </c>
      <c r="BN223" s="17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>
        <v>2.74</v>
      </c>
      <c r="CX223" s="2">
        <v>1.86</v>
      </c>
      <c r="CY223" s="2">
        <v>1.36</v>
      </c>
      <c r="CZ223" s="2">
        <v>50.3</v>
      </c>
      <c r="DA223" s="2">
        <v>1.01</v>
      </c>
      <c r="DB223" s="2">
        <v>36.5</v>
      </c>
      <c r="DC223" s="2">
        <v>0.99</v>
      </c>
      <c r="DD223" s="2">
        <v>51.1</v>
      </c>
      <c r="DE223" s="2">
        <v>29.5</v>
      </c>
      <c r="DF223" s="2">
        <v>21.6</v>
      </c>
      <c r="DG223" s="2">
        <v>0.32</v>
      </c>
      <c r="DH223" s="2"/>
      <c r="DI223" s="3">
        <v>10.9</v>
      </c>
      <c r="DJ223" s="2">
        <v>11.8</v>
      </c>
      <c r="DK223" s="3">
        <v>0.36</v>
      </c>
      <c r="DL223" s="2">
        <v>5.6000000000000001E-2</v>
      </c>
      <c r="DM223" s="2"/>
      <c r="DN223" s="2"/>
      <c r="DO223" s="2"/>
      <c r="DP223" s="19"/>
      <c r="DX223" s="5">
        <v>2.74</v>
      </c>
      <c r="DY223" s="5">
        <v>1.85</v>
      </c>
      <c r="DZ223" s="5">
        <v>1.34</v>
      </c>
      <c r="EA223" s="5">
        <v>51</v>
      </c>
      <c r="EB223" s="5">
        <v>1.04</v>
      </c>
      <c r="EC223" s="5">
        <v>37.9</v>
      </c>
      <c r="ED223" s="5">
        <v>1</v>
      </c>
      <c r="EE223" s="5">
        <v>51.1</v>
      </c>
      <c r="EF223" s="5">
        <v>29.5</v>
      </c>
      <c r="EG223" s="5">
        <v>21.6</v>
      </c>
      <c r="EH223" s="5">
        <v>0.39</v>
      </c>
      <c r="EJ223" s="22">
        <v>7.1</v>
      </c>
      <c r="EK223" s="22">
        <v>7.9</v>
      </c>
      <c r="EL223" s="22">
        <v>0.41</v>
      </c>
      <c r="EM223" s="5">
        <v>0.03</v>
      </c>
      <c r="EO223" s="2"/>
      <c r="EP223" s="2"/>
      <c r="EQ223" s="19"/>
      <c r="EY223" s="2">
        <v>2.74</v>
      </c>
      <c r="EZ223" s="2">
        <v>1.82</v>
      </c>
      <c r="FA223" s="2">
        <v>1.29</v>
      </c>
      <c r="FB223" s="2">
        <v>52.8</v>
      </c>
      <c r="FC223" s="2">
        <v>1.1200000000000001</v>
      </c>
      <c r="FD223" s="2">
        <v>40.799999999999997</v>
      </c>
      <c r="FE223" s="2">
        <v>1</v>
      </c>
      <c r="FF223" s="2">
        <v>51.1</v>
      </c>
      <c r="FG223" s="2">
        <v>29.5</v>
      </c>
      <c r="FH223" s="2">
        <v>21.6</v>
      </c>
      <c r="FI223" s="2">
        <v>0.52</v>
      </c>
      <c r="FK223" s="22">
        <v>7.2</v>
      </c>
      <c r="FL223" s="22">
        <v>8.1</v>
      </c>
      <c r="FM223" s="22">
        <v>0.37</v>
      </c>
      <c r="FN223" s="5">
        <v>0.03</v>
      </c>
      <c r="FR223" s="5">
        <f t="shared" si="14"/>
        <v>6.6</v>
      </c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>
        <v>2.74</v>
      </c>
      <c r="GF223" s="2">
        <v>1.8</v>
      </c>
      <c r="GG223" s="2">
        <v>1.28</v>
      </c>
      <c r="GH223" s="2">
        <v>53.4</v>
      </c>
      <c r="GI223" s="2">
        <v>1.1499999999999999</v>
      </c>
      <c r="GJ223" s="2">
        <v>41</v>
      </c>
      <c r="GK223" s="2">
        <v>0.98</v>
      </c>
      <c r="GL223" s="2">
        <v>51.1</v>
      </c>
      <c r="GM223" s="2">
        <v>29.5</v>
      </c>
      <c r="GN223" s="2">
        <v>21.6</v>
      </c>
      <c r="GO223" s="2">
        <v>0.53</v>
      </c>
      <c r="GP223" s="2"/>
      <c r="GQ223" s="2">
        <v>7</v>
      </c>
      <c r="GR223" s="2">
        <v>8</v>
      </c>
      <c r="GS223" s="3">
        <v>0.37</v>
      </c>
      <c r="GT223" s="2">
        <v>2.8000000000000001E-2</v>
      </c>
      <c r="GU223" s="4"/>
      <c r="GV223" s="4"/>
      <c r="GW223" s="9"/>
      <c r="GX223" s="5">
        <f t="shared" si="15"/>
        <v>6.2</v>
      </c>
    </row>
    <row r="224" spans="1:207" s="5" customFormat="1" ht="11.95" customHeight="1" x14ac:dyDescent="0.3">
      <c r="A224" s="10" t="s">
        <v>248</v>
      </c>
      <c r="B224" s="11">
        <v>12</v>
      </c>
      <c r="C224" s="12">
        <v>5.8</v>
      </c>
      <c r="D224" s="13" t="s">
        <v>410</v>
      </c>
      <c r="E224" s="14" t="s">
        <v>459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15">
        <v>2.74</v>
      </c>
      <c r="R224" s="15">
        <v>1.93</v>
      </c>
      <c r="S224" s="15">
        <v>1.49</v>
      </c>
      <c r="T224" s="16">
        <v>45.6</v>
      </c>
      <c r="U224" s="15">
        <v>0.84</v>
      </c>
      <c r="V224" s="16">
        <v>29.4</v>
      </c>
      <c r="W224" s="15">
        <v>0.96</v>
      </c>
      <c r="X224" s="16">
        <v>62.9</v>
      </c>
      <c r="Y224" s="16">
        <v>36.1</v>
      </c>
      <c r="Z224" s="16">
        <v>26.8</v>
      </c>
      <c r="AA224" s="15">
        <v>-0.25</v>
      </c>
      <c r="AB224" s="15"/>
      <c r="AC224" s="15"/>
      <c r="AD224" s="4"/>
      <c r="AE224" s="15"/>
      <c r="AF224" s="4"/>
      <c r="AG224" s="6"/>
      <c r="AH224" s="6"/>
      <c r="AI224" s="2">
        <v>21.4</v>
      </c>
      <c r="AJ224" s="4">
        <v>23.9</v>
      </c>
      <c r="AK224" s="3">
        <v>0.3</v>
      </c>
      <c r="AL224" s="2">
        <v>0.126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15">
        <v>2.74</v>
      </c>
      <c r="AY224" s="15">
        <v>1.9</v>
      </c>
      <c r="AZ224" s="15">
        <v>1.43</v>
      </c>
      <c r="BA224" s="16">
        <v>47.9</v>
      </c>
      <c r="BB224" s="15">
        <v>0.92</v>
      </c>
      <c r="BC224" s="16">
        <v>33.299999999999997</v>
      </c>
      <c r="BD224" s="15">
        <v>0.99</v>
      </c>
      <c r="BE224" s="16">
        <v>62.9</v>
      </c>
      <c r="BF224" s="16">
        <v>36.1</v>
      </c>
      <c r="BG224" s="16">
        <v>26.8</v>
      </c>
      <c r="BH224" s="15">
        <v>-0.11</v>
      </c>
      <c r="BI224" s="4"/>
      <c r="BJ224" s="4">
        <v>18.7</v>
      </c>
      <c r="BK224" s="2">
        <v>18.7</v>
      </c>
      <c r="BL224" s="3">
        <v>0.25</v>
      </c>
      <c r="BM224" s="2">
        <v>0.108</v>
      </c>
      <c r="BN224" s="17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>
        <v>2.74</v>
      </c>
      <c r="CX224" s="2">
        <v>1.83</v>
      </c>
      <c r="CY224" s="2">
        <v>1.32</v>
      </c>
      <c r="CZ224" s="2">
        <v>51.7</v>
      </c>
      <c r="DA224" s="2">
        <v>1.07</v>
      </c>
      <c r="DB224" s="2">
        <v>38.4</v>
      </c>
      <c r="DC224" s="2">
        <v>0.98</v>
      </c>
      <c r="DD224" s="2">
        <v>62.9</v>
      </c>
      <c r="DE224" s="2">
        <v>36.1</v>
      </c>
      <c r="DF224" s="2">
        <v>26.8</v>
      </c>
      <c r="DG224" s="2">
        <v>0.09</v>
      </c>
      <c r="DH224" s="2"/>
      <c r="DI224" s="3">
        <v>14.3</v>
      </c>
      <c r="DJ224" s="2">
        <v>14.8</v>
      </c>
      <c r="DK224" s="3">
        <v>0.33</v>
      </c>
      <c r="DL224" s="2">
        <v>7.3999999999999996E-2</v>
      </c>
      <c r="DM224" s="2"/>
      <c r="DN224" s="2"/>
      <c r="DO224" s="2"/>
      <c r="DP224" s="19"/>
      <c r="DX224" s="5">
        <v>2.74</v>
      </c>
      <c r="DY224" s="5">
        <v>1.75</v>
      </c>
      <c r="DZ224" s="5">
        <v>1.21</v>
      </c>
      <c r="EA224" s="5">
        <v>56</v>
      </c>
      <c r="EB224" s="5">
        <v>1.27</v>
      </c>
      <c r="EC224" s="5">
        <v>45</v>
      </c>
      <c r="ED224" s="5">
        <v>0.97</v>
      </c>
      <c r="EE224" s="5">
        <v>62.9</v>
      </c>
      <c r="EF224" s="5">
        <v>36.1</v>
      </c>
      <c r="EG224" s="5">
        <v>26.8</v>
      </c>
      <c r="EH224" s="5">
        <v>0.33</v>
      </c>
      <c r="EJ224" s="22">
        <v>9.6</v>
      </c>
      <c r="EK224" s="22">
        <v>10.4</v>
      </c>
      <c r="EL224" s="22">
        <v>0.36</v>
      </c>
      <c r="EM224" s="5">
        <v>3.5999999999999997E-2</v>
      </c>
      <c r="EO224" s="2"/>
      <c r="EP224" s="2"/>
      <c r="EQ224" s="19"/>
      <c r="EY224" s="2">
        <v>2.74</v>
      </c>
      <c r="EZ224" s="2">
        <v>1.75</v>
      </c>
      <c r="FA224" s="2">
        <v>1.2</v>
      </c>
      <c r="FB224" s="2">
        <v>56.3</v>
      </c>
      <c r="FC224" s="2">
        <v>1.29</v>
      </c>
      <c r="FD224" s="2">
        <v>46</v>
      </c>
      <c r="FE224" s="2">
        <v>0.98</v>
      </c>
      <c r="FF224" s="2">
        <v>62.9</v>
      </c>
      <c r="FG224" s="2">
        <v>36.1</v>
      </c>
      <c r="FH224" s="2">
        <v>26.8</v>
      </c>
      <c r="FI224" s="2">
        <v>0.37</v>
      </c>
      <c r="FK224" s="22">
        <v>9.6</v>
      </c>
      <c r="FL224" s="22">
        <v>10.9</v>
      </c>
      <c r="FM224" s="22">
        <v>0.39</v>
      </c>
      <c r="FN224" s="5">
        <v>3.5999999999999997E-2</v>
      </c>
      <c r="FR224" s="5">
        <f t="shared" si="14"/>
        <v>8.9</v>
      </c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>
        <v>2.74</v>
      </c>
      <c r="GF224" s="2">
        <v>1.73</v>
      </c>
      <c r="GG224" s="2">
        <v>1.17</v>
      </c>
      <c r="GH224" s="2">
        <v>57.3</v>
      </c>
      <c r="GI224" s="2">
        <v>1.34</v>
      </c>
      <c r="GJ224" s="2">
        <v>48.3</v>
      </c>
      <c r="GK224" s="2">
        <v>0.98</v>
      </c>
      <c r="GL224" s="2">
        <v>62.9</v>
      </c>
      <c r="GM224" s="2">
        <v>36.1</v>
      </c>
      <c r="GN224" s="2">
        <v>26.8</v>
      </c>
      <c r="GO224" s="2">
        <v>0.45</v>
      </c>
      <c r="GP224" s="2"/>
      <c r="GQ224" s="2">
        <v>8</v>
      </c>
      <c r="GR224" s="2">
        <v>8.1999999999999993</v>
      </c>
      <c r="GS224" s="3">
        <v>0.36</v>
      </c>
      <c r="GT224" s="2">
        <v>3.1E-2</v>
      </c>
      <c r="GU224" s="4"/>
      <c r="GV224" s="4"/>
      <c r="GW224" s="9"/>
      <c r="GX224" s="5">
        <f t="shared" si="15"/>
        <v>6.4</v>
      </c>
    </row>
    <row r="225" spans="1:207" s="5" customFormat="1" ht="11.95" customHeight="1" x14ac:dyDescent="0.3">
      <c r="A225" s="10" t="s">
        <v>256</v>
      </c>
      <c r="B225" s="11">
        <v>12</v>
      </c>
      <c r="C225" s="12">
        <v>17.8</v>
      </c>
      <c r="D225" s="13" t="s">
        <v>410</v>
      </c>
      <c r="E225" s="14" t="s">
        <v>459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15">
        <v>2.75</v>
      </c>
      <c r="R225" s="15">
        <v>1.91</v>
      </c>
      <c r="S225" s="15">
        <v>1.5</v>
      </c>
      <c r="T225" s="16">
        <v>45.4</v>
      </c>
      <c r="U225" s="15">
        <v>0.83</v>
      </c>
      <c r="V225" s="16">
        <v>27.3</v>
      </c>
      <c r="W225" s="15">
        <v>0.9</v>
      </c>
      <c r="X225" s="16">
        <v>53.9</v>
      </c>
      <c r="Y225" s="16">
        <v>30.1</v>
      </c>
      <c r="Z225" s="16">
        <v>23.8</v>
      </c>
      <c r="AA225" s="15">
        <v>-0.12</v>
      </c>
      <c r="AB225" s="15"/>
      <c r="AC225" s="15"/>
      <c r="AD225" s="4"/>
      <c r="AE225" s="15"/>
      <c r="AF225" s="4"/>
      <c r="AG225" s="6"/>
      <c r="AH225" s="6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15">
        <v>2.75</v>
      </c>
      <c r="AY225" s="15">
        <v>1.93</v>
      </c>
      <c r="AZ225" s="15">
        <v>1.46</v>
      </c>
      <c r="BA225" s="16">
        <v>46.8</v>
      </c>
      <c r="BB225" s="15">
        <v>0.88</v>
      </c>
      <c r="BC225" s="16">
        <v>31.7</v>
      </c>
      <c r="BD225" s="15">
        <v>0.99</v>
      </c>
      <c r="BE225" s="16">
        <v>53.9</v>
      </c>
      <c r="BF225" s="16">
        <v>30.1</v>
      </c>
      <c r="BG225" s="16">
        <v>23.8</v>
      </c>
      <c r="BH225" s="15">
        <v>7.0000000000000007E-2</v>
      </c>
      <c r="BI225" s="4"/>
      <c r="BJ225" s="4"/>
      <c r="BK225" s="4"/>
      <c r="BL225" s="8"/>
      <c r="CE225" s="2">
        <v>16.3</v>
      </c>
      <c r="CF225" s="2">
        <v>13</v>
      </c>
      <c r="CG225" s="2">
        <v>0.8</v>
      </c>
      <c r="CH225" s="2">
        <v>5.5E-2</v>
      </c>
      <c r="CI225" s="2">
        <v>13</v>
      </c>
      <c r="CJ225" s="2">
        <v>3.1E-2</v>
      </c>
      <c r="CK225" s="2">
        <v>8</v>
      </c>
      <c r="EY225" s="5">
        <v>2.75</v>
      </c>
      <c r="EZ225" s="5">
        <v>1.8</v>
      </c>
      <c r="FA225" s="5">
        <v>1.26</v>
      </c>
      <c r="FB225" s="5">
        <v>54.2</v>
      </c>
      <c r="FC225" s="5">
        <v>1.18</v>
      </c>
      <c r="FD225" s="5">
        <v>42.8</v>
      </c>
      <c r="FE225" s="5">
        <v>1</v>
      </c>
      <c r="FF225" s="5">
        <v>53.9</v>
      </c>
      <c r="FG225" s="5">
        <v>30.1</v>
      </c>
      <c r="FH225" s="5">
        <v>23.8</v>
      </c>
      <c r="FI225" s="5">
        <v>0.53</v>
      </c>
      <c r="FO225" s="5">
        <v>7</v>
      </c>
      <c r="FP225" s="5">
        <v>5.8</v>
      </c>
      <c r="FQ225" s="5">
        <v>0.83</v>
      </c>
      <c r="FR225" s="5" t="str">
        <f t="shared" si="14"/>
        <v/>
      </c>
      <c r="FS225" s="5">
        <v>2.5999999999999999E-2</v>
      </c>
      <c r="GE225" s="5">
        <v>2.75</v>
      </c>
      <c r="GF225" s="5">
        <v>1.78</v>
      </c>
      <c r="GG225" s="5">
        <v>1.24</v>
      </c>
      <c r="GH225" s="5">
        <v>55</v>
      </c>
      <c r="GI225" s="5">
        <v>1.22</v>
      </c>
      <c r="GJ225" s="5">
        <v>43.7</v>
      </c>
      <c r="GK225" s="5">
        <v>0.98</v>
      </c>
      <c r="GL225" s="5">
        <v>53.9</v>
      </c>
      <c r="GM225" s="5">
        <v>30.1</v>
      </c>
      <c r="GN225" s="5">
        <v>23.8</v>
      </c>
      <c r="GO225" s="5">
        <v>0.56999999999999995</v>
      </c>
      <c r="GU225" s="2">
        <v>5.4</v>
      </c>
      <c r="GV225" s="2">
        <v>4.0999999999999996</v>
      </c>
      <c r="GW225" s="2">
        <v>0.77</v>
      </c>
      <c r="GX225" s="5" t="str">
        <f t="shared" si="15"/>
        <v/>
      </c>
      <c r="GY225" s="2">
        <v>2.1999999999999999E-2</v>
      </c>
    </row>
    <row r="226" spans="1:207" s="5" customFormat="1" ht="11.95" customHeight="1" x14ac:dyDescent="0.3">
      <c r="A226" s="10" t="s">
        <v>273</v>
      </c>
      <c r="B226" s="11">
        <v>14</v>
      </c>
      <c r="C226" s="12">
        <v>1.8</v>
      </c>
      <c r="D226" s="13" t="s">
        <v>410</v>
      </c>
      <c r="E226" s="14" t="s">
        <v>459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15">
        <v>2.73</v>
      </c>
      <c r="R226" s="15">
        <v>1.93</v>
      </c>
      <c r="S226" s="15">
        <v>1.49</v>
      </c>
      <c r="T226" s="16">
        <v>45.2</v>
      </c>
      <c r="U226" s="15">
        <v>0.83</v>
      </c>
      <c r="V226" s="16">
        <v>29.1</v>
      </c>
      <c r="W226" s="15">
        <v>0.96</v>
      </c>
      <c r="X226" s="16">
        <v>59.2</v>
      </c>
      <c r="Y226" s="16">
        <v>33</v>
      </c>
      <c r="Z226" s="16">
        <v>26.2</v>
      </c>
      <c r="AA226" s="15">
        <v>-0.15</v>
      </c>
      <c r="AB226" s="15"/>
      <c r="AC226" s="15"/>
      <c r="AD226" s="4"/>
      <c r="AE226" s="15"/>
      <c r="AF226" s="4"/>
      <c r="AG226" s="6"/>
      <c r="AH226" s="6"/>
      <c r="AI226" s="2">
        <v>19.399999999999999</v>
      </c>
      <c r="AJ226" s="4">
        <v>20.8</v>
      </c>
      <c r="AK226" s="3">
        <v>0.22</v>
      </c>
      <c r="AL226" s="2">
        <v>0.113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15">
        <v>2.73</v>
      </c>
      <c r="AY226" s="15">
        <v>1.89</v>
      </c>
      <c r="AZ226" s="15">
        <v>1.42</v>
      </c>
      <c r="BA226" s="16">
        <v>48.1</v>
      </c>
      <c r="BB226" s="15">
        <v>0.93</v>
      </c>
      <c r="BC226" s="16">
        <v>33.5</v>
      </c>
      <c r="BD226" s="15">
        <v>0.99</v>
      </c>
      <c r="BE226" s="16">
        <v>59.2</v>
      </c>
      <c r="BF226" s="16">
        <v>33</v>
      </c>
      <c r="BG226" s="16">
        <v>26.2</v>
      </c>
      <c r="BH226" s="15">
        <v>0.02</v>
      </c>
      <c r="BI226" s="4"/>
      <c r="BJ226" s="4">
        <v>15.9</v>
      </c>
      <c r="BK226" s="2">
        <v>15.9</v>
      </c>
      <c r="BL226" s="3">
        <v>0.37</v>
      </c>
      <c r="BM226" s="2">
        <v>7.1999999999999995E-2</v>
      </c>
      <c r="BN226" s="17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>
        <v>2.73</v>
      </c>
      <c r="CX226" s="2">
        <v>1.8</v>
      </c>
      <c r="CY226" s="2">
        <v>1.28</v>
      </c>
      <c r="CZ226" s="2">
        <v>53.1</v>
      </c>
      <c r="DA226" s="2">
        <v>1.1299999999999999</v>
      </c>
      <c r="DB226" s="2">
        <v>40.700000000000003</v>
      </c>
      <c r="DC226" s="2">
        <v>0.98</v>
      </c>
      <c r="DD226" s="2">
        <v>59.2</v>
      </c>
      <c r="DE226" s="2">
        <v>33</v>
      </c>
      <c r="DF226" s="2">
        <v>26.2</v>
      </c>
      <c r="DG226" s="2">
        <v>0.28999999999999998</v>
      </c>
      <c r="DH226" s="2"/>
      <c r="DI226" s="3">
        <v>10.7</v>
      </c>
      <c r="DJ226" s="2">
        <v>11.3</v>
      </c>
      <c r="DK226" s="3">
        <v>0.39</v>
      </c>
      <c r="DL226" s="2">
        <v>5.6000000000000001E-2</v>
      </c>
      <c r="DM226" s="2"/>
      <c r="DN226" s="2"/>
      <c r="DO226" s="2"/>
      <c r="DP226" s="19"/>
      <c r="DX226" s="5">
        <v>2.73</v>
      </c>
      <c r="DY226" s="5">
        <v>1.79</v>
      </c>
      <c r="DZ226" s="5">
        <v>1.26</v>
      </c>
      <c r="EA226" s="5">
        <v>54</v>
      </c>
      <c r="EB226" s="5">
        <v>1.17</v>
      </c>
      <c r="EC226" s="5">
        <v>42.6</v>
      </c>
      <c r="ED226" s="5">
        <v>0.99</v>
      </c>
      <c r="EE226" s="5">
        <v>59.2</v>
      </c>
      <c r="EF226" s="5">
        <v>33</v>
      </c>
      <c r="EG226" s="5">
        <v>26.2</v>
      </c>
      <c r="EH226" s="5">
        <v>0.37</v>
      </c>
      <c r="EJ226" s="22">
        <v>7.8</v>
      </c>
      <c r="EK226" s="22">
        <v>7.8</v>
      </c>
      <c r="EL226" s="22">
        <v>0.4</v>
      </c>
      <c r="EM226" s="5">
        <v>3.6999999999999998E-2</v>
      </c>
      <c r="EO226" s="2"/>
      <c r="EP226" s="2"/>
      <c r="EQ226" s="19"/>
      <c r="EY226" s="2">
        <v>2.73</v>
      </c>
      <c r="EZ226" s="2">
        <v>1.76</v>
      </c>
      <c r="FA226" s="2">
        <v>1.22</v>
      </c>
      <c r="FB226" s="2">
        <v>55.4</v>
      </c>
      <c r="FC226" s="2">
        <v>1.24</v>
      </c>
      <c r="FD226" s="2">
        <v>44.4</v>
      </c>
      <c r="FE226" s="2">
        <v>0.98</v>
      </c>
      <c r="FF226" s="2">
        <v>59.2</v>
      </c>
      <c r="FG226" s="2">
        <v>33</v>
      </c>
      <c r="FH226" s="2">
        <v>26.2</v>
      </c>
      <c r="FI226" s="2">
        <v>0.44</v>
      </c>
      <c r="FK226" s="22">
        <v>7.6</v>
      </c>
      <c r="FL226" s="22">
        <v>8.1</v>
      </c>
      <c r="FM226" s="22">
        <v>0.38</v>
      </c>
      <c r="FN226" s="5">
        <v>3.6999999999999998E-2</v>
      </c>
      <c r="FR226" s="5">
        <f t="shared" si="14"/>
        <v>6.6</v>
      </c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>
        <v>2.73</v>
      </c>
      <c r="GF226" s="2">
        <v>1.75</v>
      </c>
      <c r="GG226" s="2">
        <v>1.2</v>
      </c>
      <c r="GH226" s="2">
        <v>56.1</v>
      </c>
      <c r="GI226" s="2">
        <v>1.28</v>
      </c>
      <c r="GJ226" s="2">
        <v>46.3</v>
      </c>
      <c r="GK226" s="2">
        <v>0.99</v>
      </c>
      <c r="GL226" s="2">
        <v>59.2</v>
      </c>
      <c r="GM226" s="2">
        <v>33</v>
      </c>
      <c r="GN226" s="2">
        <v>26.2</v>
      </c>
      <c r="GO226" s="2">
        <v>0.51</v>
      </c>
      <c r="GP226" s="2"/>
      <c r="GQ226" s="2">
        <v>8.1</v>
      </c>
      <c r="GR226" s="2">
        <v>9.1999999999999993</v>
      </c>
      <c r="GS226" s="3">
        <v>0.34</v>
      </c>
      <c r="GT226" s="2">
        <v>3.2000000000000001E-2</v>
      </c>
      <c r="GU226" s="4"/>
      <c r="GV226" s="4"/>
      <c r="GW226" s="9"/>
      <c r="GX226" s="5">
        <f t="shared" si="15"/>
        <v>7.2</v>
      </c>
    </row>
    <row r="227" spans="1:207" s="5" customFormat="1" ht="11.95" customHeight="1" x14ac:dyDescent="0.3">
      <c r="A227" s="10" t="s">
        <v>317</v>
      </c>
      <c r="B227" s="11">
        <v>17</v>
      </c>
      <c r="C227" s="12">
        <v>11.8</v>
      </c>
      <c r="D227" s="13" t="s">
        <v>410</v>
      </c>
      <c r="E227" s="14" t="s">
        <v>459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15">
        <v>2.73</v>
      </c>
      <c r="R227" s="15">
        <v>1.95</v>
      </c>
      <c r="S227" s="15">
        <v>1.52</v>
      </c>
      <c r="T227" s="16">
        <v>44.4</v>
      </c>
      <c r="U227" s="15">
        <v>0.8</v>
      </c>
      <c r="V227" s="16">
        <v>28.5</v>
      </c>
      <c r="W227" s="15">
        <v>0.97</v>
      </c>
      <c r="X227" s="16">
        <v>57.9</v>
      </c>
      <c r="Y227" s="16">
        <v>33.799999999999997</v>
      </c>
      <c r="Z227" s="16">
        <v>24.1</v>
      </c>
      <c r="AA227" s="15">
        <v>-0.22</v>
      </c>
      <c r="AB227" s="15"/>
      <c r="AC227" s="15"/>
      <c r="AD227" s="4"/>
      <c r="AE227" s="15"/>
      <c r="AF227" s="4"/>
      <c r="AG227" s="6"/>
      <c r="AH227" s="6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15">
        <v>2.73</v>
      </c>
      <c r="AY227" s="15">
        <v>1.91</v>
      </c>
      <c r="AZ227" s="15">
        <v>1.44</v>
      </c>
      <c r="BA227" s="16">
        <v>47.2</v>
      </c>
      <c r="BB227" s="15">
        <v>0.89</v>
      </c>
      <c r="BC227" s="16">
        <v>32.4</v>
      </c>
      <c r="BD227" s="15">
        <v>0.99</v>
      </c>
      <c r="BE227" s="16">
        <v>57.9</v>
      </c>
      <c r="BF227" s="16">
        <v>33.799999999999997</v>
      </c>
      <c r="BG227" s="16">
        <v>24.1</v>
      </c>
      <c r="BH227" s="15">
        <v>-0.06</v>
      </c>
      <c r="BI227" s="4"/>
      <c r="BJ227" s="4"/>
      <c r="BK227" s="4"/>
      <c r="BL227" s="8"/>
      <c r="CE227" s="2">
        <v>19.8</v>
      </c>
      <c r="CF227" s="2">
        <v>15.5</v>
      </c>
      <c r="CG227" s="2">
        <v>0.78</v>
      </c>
      <c r="CH227" s="2">
        <v>5.6000000000000001E-2</v>
      </c>
      <c r="CI227" s="2">
        <v>16</v>
      </c>
      <c r="CJ227" s="2">
        <v>0.03</v>
      </c>
      <c r="CK227" s="2">
        <v>10</v>
      </c>
      <c r="EY227" s="5">
        <v>2.73</v>
      </c>
      <c r="EZ227" s="5">
        <v>1.78</v>
      </c>
      <c r="FA227" s="5">
        <v>1.24</v>
      </c>
      <c r="FB227" s="5">
        <v>54.5</v>
      </c>
      <c r="FC227" s="5">
        <v>1.2</v>
      </c>
      <c r="FD227" s="5">
        <v>43.4</v>
      </c>
      <c r="FE227" s="5">
        <v>0.99</v>
      </c>
      <c r="FF227" s="5">
        <v>57.9</v>
      </c>
      <c r="FG227" s="5">
        <v>33.799999999999997</v>
      </c>
      <c r="FH227" s="5">
        <v>24.1</v>
      </c>
      <c r="FI227" s="5">
        <v>0.4</v>
      </c>
      <c r="FO227" s="5">
        <v>7.7</v>
      </c>
      <c r="FP227" s="5">
        <v>7</v>
      </c>
      <c r="FQ227" s="5">
        <v>0.91</v>
      </c>
      <c r="FR227" s="5" t="str">
        <f t="shared" si="14"/>
        <v/>
      </c>
      <c r="FS227" s="5">
        <v>0.03</v>
      </c>
      <c r="GE227" s="5">
        <v>2.73</v>
      </c>
      <c r="GF227" s="5">
        <v>1.76</v>
      </c>
      <c r="GG227" s="5">
        <v>1.22</v>
      </c>
      <c r="GH227" s="5">
        <v>55.2</v>
      </c>
      <c r="GI227" s="5">
        <v>1.23</v>
      </c>
      <c r="GJ227" s="5">
        <v>44.2</v>
      </c>
      <c r="GK227" s="5">
        <v>0.98</v>
      </c>
      <c r="GL227" s="5">
        <v>57.9</v>
      </c>
      <c r="GM227" s="5">
        <v>33.799999999999997</v>
      </c>
      <c r="GN227" s="5">
        <v>24.1</v>
      </c>
      <c r="GO227" s="5">
        <v>0.43</v>
      </c>
      <c r="GU227" s="2">
        <v>7.9</v>
      </c>
      <c r="GV227" s="2">
        <v>6.2</v>
      </c>
      <c r="GW227" s="2">
        <v>0.78</v>
      </c>
      <c r="GX227" s="5" t="str">
        <f t="shared" si="15"/>
        <v/>
      </c>
      <c r="GY227" s="2">
        <v>2.4E-2</v>
      </c>
    </row>
    <row r="228" spans="1:207" s="5" customFormat="1" ht="11.95" customHeight="1" x14ac:dyDescent="0.3">
      <c r="A228" s="10" t="s">
        <v>54</v>
      </c>
      <c r="B228" s="10" t="s">
        <v>429</v>
      </c>
      <c r="C228" s="12">
        <v>11.4</v>
      </c>
      <c r="D228" s="13" t="s">
        <v>411</v>
      </c>
      <c r="E228" s="14" t="s">
        <v>459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15">
        <v>2.73</v>
      </c>
      <c r="R228" s="15">
        <v>1.93</v>
      </c>
      <c r="S228" s="15">
        <v>1.49</v>
      </c>
      <c r="T228" s="16">
        <v>45.4</v>
      </c>
      <c r="U228" s="15">
        <v>0.83</v>
      </c>
      <c r="V228" s="16">
        <v>29.4</v>
      </c>
      <c r="W228" s="15">
        <v>0.97</v>
      </c>
      <c r="X228" s="16">
        <v>50.1</v>
      </c>
      <c r="Y228" s="16">
        <v>27.6</v>
      </c>
      <c r="Z228" s="16">
        <v>22.5</v>
      </c>
      <c r="AA228" s="15">
        <v>0.08</v>
      </c>
      <c r="AB228" s="15"/>
      <c r="AC228" s="15"/>
      <c r="AD228" s="4"/>
      <c r="AE228" s="15"/>
      <c r="AF228" s="4"/>
      <c r="AG228" s="6"/>
      <c r="AH228" s="6"/>
      <c r="AI228" s="4"/>
      <c r="AJ228" s="4"/>
      <c r="AK228" s="4"/>
      <c r="AL228" s="7"/>
      <c r="AM228" s="23"/>
      <c r="AN228" s="23"/>
      <c r="AV228" s="24"/>
      <c r="AW228" s="24"/>
      <c r="AX228" s="24"/>
      <c r="AY228" s="24"/>
      <c r="FR228" s="5" t="str">
        <f t="shared" si="14"/>
        <v/>
      </c>
      <c r="GX228" s="5" t="str">
        <f t="shared" si="15"/>
        <v/>
      </c>
    </row>
    <row r="229" spans="1:207" s="5" customFormat="1" ht="11.95" customHeight="1" x14ac:dyDescent="0.3">
      <c r="A229" s="10" t="s">
        <v>93</v>
      </c>
      <c r="B229" s="10" t="s">
        <v>431</v>
      </c>
      <c r="C229" s="12">
        <v>20.399999999999999</v>
      </c>
      <c r="D229" s="13" t="s">
        <v>410</v>
      </c>
      <c r="E229" s="14" t="s">
        <v>459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15">
        <v>2.77</v>
      </c>
      <c r="R229" s="15">
        <v>1.95</v>
      </c>
      <c r="S229" s="15">
        <v>1.49</v>
      </c>
      <c r="T229" s="16">
        <v>46.1</v>
      </c>
      <c r="U229" s="15">
        <v>0.86</v>
      </c>
      <c r="V229" s="16">
        <v>30.7</v>
      </c>
      <c r="W229" s="15">
        <v>0.99</v>
      </c>
      <c r="X229" s="16">
        <v>56.5</v>
      </c>
      <c r="Y229" s="16">
        <v>33.1</v>
      </c>
      <c r="Z229" s="16">
        <v>23.4</v>
      </c>
      <c r="AA229" s="15">
        <v>-0.1</v>
      </c>
      <c r="AB229" s="15"/>
      <c r="AC229" s="15"/>
      <c r="AD229" s="4"/>
      <c r="AE229" s="15"/>
      <c r="AF229" s="4"/>
      <c r="AG229" s="6"/>
      <c r="AH229" s="6"/>
      <c r="AI229" s="4"/>
      <c r="AJ229" s="4"/>
      <c r="AK229" s="4"/>
      <c r="AL229" s="7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15">
        <v>2.77</v>
      </c>
      <c r="AY229" s="15">
        <v>1.9</v>
      </c>
      <c r="AZ229" s="15">
        <v>1.44</v>
      </c>
      <c r="BA229" s="16">
        <v>48.2</v>
      </c>
      <c r="BB229" s="15">
        <v>0.93</v>
      </c>
      <c r="BC229" s="16">
        <v>32.5</v>
      </c>
      <c r="BD229" s="15">
        <v>0.97</v>
      </c>
      <c r="BE229" s="16">
        <v>56.5</v>
      </c>
      <c r="BF229" s="16">
        <v>33.1</v>
      </c>
      <c r="BG229" s="16">
        <v>23.4</v>
      </c>
      <c r="BH229" s="15">
        <v>-0.02</v>
      </c>
      <c r="BI229" s="4"/>
      <c r="BJ229" s="4"/>
      <c r="BK229" s="4"/>
      <c r="BL229" s="8"/>
      <c r="BN229" s="20">
        <v>1.24E-2</v>
      </c>
      <c r="BO229" s="21">
        <v>1.8E-3</v>
      </c>
      <c r="BP229" s="5">
        <v>2.1547443547174802E-6</v>
      </c>
      <c r="BQ229" s="5">
        <v>135</v>
      </c>
      <c r="BR229" s="5">
        <v>0.67</v>
      </c>
      <c r="BS229" s="5">
        <v>10200</v>
      </c>
      <c r="BT229" s="5">
        <v>0.71199999999999997</v>
      </c>
      <c r="BU229" s="5">
        <v>18100</v>
      </c>
      <c r="BV229" s="5">
        <v>65</v>
      </c>
      <c r="BW229" s="5">
        <v>20</v>
      </c>
      <c r="BX229" s="2">
        <v>38</v>
      </c>
      <c r="BY229" s="2">
        <v>12</v>
      </c>
      <c r="BZ229" s="5">
        <v>66700</v>
      </c>
      <c r="CA229" s="5">
        <v>0.19</v>
      </c>
      <c r="CB229" s="5">
        <v>-0.4</v>
      </c>
      <c r="CC229" s="5">
        <v>1.5189999999999999</v>
      </c>
      <c r="CD229" s="5">
        <v>139.99999999999997</v>
      </c>
      <c r="FR229" s="5" t="str">
        <f t="shared" si="14"/>
        <v/>
      </c>
      <c r="GX229" s="5" t="str">
        <f t="shared" si="15"/>
        <v/>
      </c>
    </row>
    <row r="230" spans="1:207" s="5" customFormat="1" ht="11.95" customHeight="1" x14ac:dyDescent="0.3">
      <c r="A230" s="10" t="s">
        <v>94</v>
      </c>
      <c r="B230" s="10" t="s">
        <v>431</v>
      </c>
      <c r="C230" s="12">
        <v>24.8</v>
      </c>
      <c r="D230" s="13" t="s">
        <v>411</v>
      </c>
      <c r="E230" s="14" t="s">
        <v>459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15">
        <v>2.74</v>
      </c>
      <c r="R230" s="15">
        <v>1.9</v>
      </c>
      <c r="S230" s="15">
        <v>1.47</v>
      </c>
      <c r="T230" s="16">
        <v>46.4</v>
      </c>
      <c r="U230" s="15">
        <v>0.86</v>
      </c>
      <c r="V230" s="16">
        <v>29.3</v>
      </c>
      <c r="W230" s="15">
        <v>0.93</v>
      </c>
      <c r="X230" s="16">
        <v>50</v>
      </c>
      <c r="Y230" s="16">
        <v>27.3</v>
      </c>
      <c r="Z230" s="16">
        <v>22.7</v>
      </c>
      <c r="AA230" s="15">
        <v>0.09</v>
      </c>
      <c r="AB230" s="15"/>
      <c r="AC230" s="15"/>
      <c r="AD230" s="4"/>
      <c r="AE230" s="15"/>
      <c r="AF230" s="4"/>
      <c r="AG230" s="6"/>
      <c r="AH230" s="6"/>
      <c r="AI230" s="4"/>
      <c r="AJ230" s="4"/>
      <c r="AK230" s="4"/>
      <c r="AL230" s="7"/>
      <c r="AM230" s="23"/>
      <c r="AN230" s="23"/>
      <c r="AV230" s="24"/>
      <c r="AW230" s="24"/>
      <c r="AX230" s="24"/>
      <c r="AY230" s="24"/>
      <c r="FR230" s="5" t="str">
        <f t="shared" si="14"/>
        <v/>
      </c>
      <c r="GX230" s="5" t="str">
        <f t="shared" si="15"/>
        <v/>
      </c>
    </row>
    <row r="231" spans="1:207" s="5" customFormat="1" ht="11.95" customHeight="1" x14ac:dyDescent="0.3">
      <c r="A231" s="10" t="s">
        <v>123</v>
      </c>
      <c r="B231" s="10" t="s">
        <v>433</v>
      </c>
      <c r="C231" s="12">
        <v>21.8</v>
      </c>
      <c r="D231" s="13" t="s">
        <v>425</v>
      </c>
      <c r="E231" s="14" t="s">
        <v>459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15">
        <v>2.75</v>
      </c>
      <c r="R231" s="15">
        <v>1.91</v>
      </c>
      <c r="S231" s="15">
        <v>1.48</v>
      </c>
      <c r="T231" s="16">
        <v>46.1</v>
      </c>
      <c r="U231" s="15">
        <v>0.85</v>
      </c>
      <c r="V231" s="16">
        <v>28.8</v>
      </c>
      <c r="W231" s="15">
        <v>0.93</v>
      </c>
      <c r="X231" s="16">
        <v>64.5</v>
      </c>
      <c r="Y231" s="16">
        <v>36.6</v>
      </c>
      <c r="Z231" s="16">
        <v>27.9</v>
      </c>
      <c r="AA231" s="15">
        <v>-0.28000000000000003</v>
      </c>
      <c r="AB231" s="15"/>
      <c r="AC231" s="15"/>
      <c r="AD231" s="4"/>
      <c r="AE231" s="15"/>
      <c r="AF231" s="4"/>
      <c r="AG231" s="6"/>
      <c r="AH231" s="6"/>
      <c r="AI231" s="4"/>
      <c r="AJ231" s="4"/>
      <c r="AK231" s="4"/>
      <c r="AL231" s="4"/>
      <c r="AM231" s="23"/>
      <c r="AN231" s="23"/>
      <c r="AV231" s="24"/>
      <c r="AW231" s="24"/>
      <c r="AX231" s="24"/>
      <c r="AY231" s="24"/>
      <c r="FR231" s="5" t="str">
        <f t="shared" si="14"/>
        <v/>
      </c>
      <c r="GX231" s="5" t="str">
        <f t="shared" si="15"/>
        <v/>
      </c>
    </row>
    <row r="232" spans="1:207" s="5" customFormat="1" ht="11.95" customHeight="1" x14ac:dyDescent="0.3">
      <c r="A232" s="10" t="s">
        <v>124</v>
      </c>
      <c r="B232" s="10" t="s">
        <v>433</v>
      </c>
      <c r="C232" s="12">
        <v>25.8</v>
      </c>
      <c r="D232" s="13" t="s">
        <v>410</v>
      </c>
      <c r="E232" s="14" t="s">
        <v>459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15">
        <v>2.72</v>
      </c>
      <c r="R232" s="15">
        <v>1.92</v>
      </c>
      <c r="S232" s="15">
        <v>1.5</v>
      </c>
      <c r="T232" s="16">
        <v>44.7</v>
      </c>
      <c r="U232" s="15">
        <v>0.81</v>
      </c>
      <c r="V232" s="16">
        <v>27.6</v>
      </c>
      <c r="W232" s="15">
        <v>0.93</v>
      </c>
      <c r="X232" s="16">
        <v>52.8</v>
      </c>
      <c r="Y232" s="16">
        <v>29.4</v>
      </c>
      <c r="Z232" s="16">
        <v>23.4</v>
      </c>
      <c r="AA232" s="15">
        <v>-0.08</v>
      </c>
      <c r="AB232" s="15"/>
      <c r="AC232" s="15"/>
      <c r="AD232" s="4"/>
      <c r="AE232" s="15"/>
      <c r="AF232" s="4"/>
      <c r="AG232" s="6"/>
      <c r="AH232" s="6"/>
      <c r="AI232" s="4"/>
      <c r="AJ232" s="4"/>
      <c r="AK232" s="4"/>
      <c r="AL232" s="4"/>
      <c r="AM232" s="23"/>
      <c r="AN232" s="23"/>
      <c r="AV232" s="24"/>
      <c r="AW232" s="24"/>
      <c r="AX232" s="24"/>
      <c r="AY232" s="24"/>
      <c r="FR232" s="5" t="str">
        <f t="shared" si="14"/>
        <v/>
      </c>
      <c r="GX232" s="5" t="str">
        <f t="shared" si="15"/>
        <v/>
      </c>
    </row>
    <row r="233" spans="1:207" s="5" customFormat="1" ht="11.95" customHeight="1" x14ac:dyDescent="0.3">
      <c r="A233" s="10" t="s">
        <v>144</v>
      </c>
      <c r="B233" s="10" t="s">
        <v>437</v>
      </c>
      <c r="C233" s="12">
        <v>7.8</v>
      </c>
      <c r="D233" s="13" t="s">
        <v>410</v>
      </c>
      <c r="E233" s="14" t="s">
        <v>459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15">
        <v>2.72</v>
      </c>
      <c r="R233" s="15">
        <v>1.94</v>
      </c>
      <c r="S233" s="15">
        <v>1.49</v>
      </c>
      <c r="T233" s="16">
        <v>45.3</v>
      </c>
      <c r="U233" s="15">
        <v>0.83</v>
      </c>
      <c r="V233" s="16">
        <v>30.4</v>
      </c>
      <c r="W233" s="15">
        <v>1</v>
      </c>
      <c r="X233" s="16">
        <v>53.9</v>
      </c>
      <c r="Y233" s="16">
        <v>31.1</v>
      </c>
      <c r="Z233" s="16">
        <v>22.8</v>
      </c>
      <c r="AA233" s="15">
        <v>-0.03</v>
      </c>
      <c r="AB233" s="15"/>
      <c r="AC233" s="15"/>
      <c r="AD233" s="4"/>
      <c r="AE233" s="15"/>
      <c r="AF233" s="4"/>
      <c r="AG233" s="6"/>
      <c r="AH233" s="6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15">
        <v>2.72</v>
      </c>
      <c r="AY233" s="15">
        <v>1.9</v>
      </c>
      <c r="AZ233" s="15">
        <v>1.44</v>
      </c>
      <c r="BA233" s="16">
        <v>47.2</v>
      </c>
      <c r="BB233" s="15">
        <v>0.89</v>
      </c>
      <c r="BC233" s="16">
        <v>32.5</v>
      </c>
      <c r="BD233" s="15">
        <v>0.99</v>
      </c>
      <c r="BE233" s="16">
        <v>53.9</v>
      </c>
      <c r="BF233" s="16">
        <v>31.1</v>
      </c>
      <c r="BG233" s="16">
        <v>22.8</v>
      </c>
      <c r="BH233" s="15">
        <v>0.06</v>
      </c>
      <c r="BI233" s="4"/>
      <c r="BJ233" s="4"/>
      <c r="BK233" s="4"/>
      <c r="BL233" s="8"/>
      <c r="BN233" s="20">
        <v>2.52E-2</v>
      </c>
      <c r="BO233" s="21">
        <v>1.25E-3</v>
      </c>
      <c r="BP233" s="5">
        <v>5.4040459772147699E-6</v>
      </c>
      <c r="BQ233" s="5">
        <v>135</v>
      </c>
      <c r="BR233" s="5">
        <v>0.69</v>
      </c>
      <c r="BS233" s="5">
        <v>10000</v>
      </c>
      <c r="BT233" s="5">
        <v>0.86299999999999999</v>
      </c>
      <c r="BU233" s="5">
        <v>17600</v>
      </c>
      <c r="BV233" s="5">
        <v>60</v>
      </c>
      <c r="BW233" s="5">
        <v>18</v>
      </c>
      <c r="BX233" s="2">
        <v>37</v>
      </c>
      <c r="BY233" s="2">
        <v>11</v>
      </c>
      <c r="BZ233" s="5">
        <v>65099.999999999993</v>
      </c>
      <c r="CA233" s="5">
        <v>0.22</v>
      </c>
      <c r="CB233" s="5">
        <v>-0.8</v>
      </c>
      <c r="CC233" s="5">
        <v>1.6359999999999999</v>
      </c>
      <c r="CD233" s="5">
        <v>91.000000000000028</v>
      </c>
      <c r="FR233" s="5" t="str">
        <f t="shared" si="14"/>
        <v/>
      </c>
      <c r="GX233" s="5" t="str">
        <f t="shared" si="15"/>
        <v/>
      </c>
    </row>
    <row r="234" spans="1:207" s="5" customFormat="1" ht="11.95" customHeight="1" x14ac:dyDescent="0.3">
      <c r="A234" s="10" t="s">
        <v>204</v>
      </c>
      <c r="B234" s="10" t="s">
        <v>441</v>
      </c>
      <c r="C234" s="12">
        <v>29.8</v>
      </c>
      <c r="D234" s="13" t="s">
        <v>410</v>
      </c>
      <c r="E234" s="14" t="s">
        <v>459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15">
        <v>2.74</v>
      </c>
      <c r="R234" s="15">
        <v>1.94</v>
      </c>
      <c r="S234" s="15">
        <v>1.52</v>
      </c>
      <c r="T234" s="16">
        <v>44.5</v>
      </c>
      <c r="U234" s="15">
        <v>0.8</v>
      </c>
      <c r="V234" s="16">
        <v>27.5</v>
      </c>
      <c r="W234" s="15">
        <v>0.94</v>
      </c>
      <c r="X234" s="16">
        <v>51.7</v>
      </c>
      <c r="Y234" s="16">
        <v>28.6</v>
      </c>
      <c r="Z234" s="16">
        <v>23.1</v>
      </c>
      <c r="AA234" s="15">
        <v>-0.05</v>
      </c>
      <c r="AB234" s="15"/>
      <c r="AC234" s="15"/>
      <c r="AD234" s="4"/>
      <c r="AE234" s="15"/>
      <c r="AF234" s="4"/>
      <c r="AG234" s="6"/>
      <c r="AH234" s="6"/>
      <c r="AI234" s="4"/>
      <c r="AJ234" s="4"/>
      <c r="AK234" s="4"/>
      <c r="AL234" s="4"/>
      <c r="AM234" s="23"/>
      <c r="AN234" s="23"/>
      <c r="AV234" s="24"/>
      <c r="AW234" s="24"/>
      <c r="AX234" s="24"/>
      <c r="AY234" s="24"/>
      <c r="FR234" s="5" t="str">
        <f t="shared" si="14"/>
        <v/>
      </c>
      <c r="GX234" s="5" t="str">
        <f t="shared" si="15"/>
        <v/>
      </c>
    </row>
    <row r="235" spans="1:207" s="5" customFormat="1" ht="11.95" customHeight="1" x14ac:dyDescent="0.3">
      <c r="A235" s="10" t="s">
        <v>210</v>
      </c>
      <c r="B235" s="10" t="s">
        <v>442</v>
      </c>
      <c r="C235" s="12">
        <v>6.8</v>
      </c>
      <c r="D235" s="13" t="s">
        <v>410</v>
      </c>
      <c r="E235" s="14" t="s">
        <v>459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15">
        <v>2.74</v>
      </c>
      <c r="R235" s="15">
        <v>1.94</v>
      </c>
      <c r="S235" s="15">
        <v>1.51</v>
      </c>
      <c r="T235" s="16">
        <v>44.7</v>
      </c>
      <c r="U235" s="15">
        <v>0.81</v>
      </c>
      <c r="V235" s="16">
        <v>28.1</v>
      </c>
      <c r="W235" s="15">
        <v>0.95</v>
      </c>
      <c r="X235" s="16">
        <v>57.2</v>
      </c>
      <c r="Y235" s="16">
        <v>32.799999999999997</v>
      </c>
      <c r="Z235" s="16">
        <v>24.4</v>
      </c>
      <c r="AA235" s="15">
        <v>-0.19</v>
      </c>
      <c r="AB235" s="15"/>
      <c r="AC235" s="15"/>
      <c r="AD235" s="4"/>
      <c r="AE235" s="15"/>
      <c r="AF235" s="4"/>
      <c r="AG235" s="6"/>
      <c r="AH235" s="6"/>
      <c r="AI235" s="4"/>
      <c r="AJ235" s="4"/>
      <c r="AK235" s="4"/>
      <c r="AL235" s="4"/>
      <c r="AM235" s="23"/>
      <c r="AN235" s="23"/>
      <c r="AV235" s="24"/>
      <c r="AW235" s="24"/>
      <c r="AX235" s="24"/>
      <c r="AY235" s="24"/>
      <c r="FR235" s="5" t="str">
        <f t="shared" si="14"/>
        <v/>
      </c>
      <c r="GX235" s="5" t="str">
        <f t="shared" si="15"/>
        <v/>
      </c>
    </row>
    <row r="236" spans="1:207" s="5" customFormat="1" ht="11.95" customHeight="1" x14ac:dyDescent="0.3">
      <c r="A236" s="10" t="s">
        <v>211</v>
      </c>
      <c r="B236" s="10" t="s">
        <v>442</v>
      </c>
      <c r="C236" s="12">
        <v>7.4</v>
      </c>
      <c r="D236" s="13" t="s">
        <v>410</v>
      </c>
      <c r="E236" s="14" t="s">
        <v>459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15">
        <v>2.75</v>
      </c>
      <c r="R236" s="15">
        <v>1.96</v>
      </c>
      <c r="S236" s="15">
        <v>1.51</v>
      </c>
      <c r="T236" s="16">
        <v>45</v>
      </c>
      <c r="U236" s="15">
        <v>0.82</v>
      </c>
      <c r="V236" s="16">
        <v>29.7</v>
      </c>
      <c r="W236" s="15">
        <v>1</v>
      </c>
      <c r="X236" s="16">
        <v>57.3</v>
      </c>
      <c r="Y236" s="16">
        <v>34.5</v>
      </c>
      <c r="Z236" s="16">
        <v>22.8</v>
      </c>
      <c r="AA236" s="15">
        <v>-0.21</v>
      </c>
      <c r="AB236" s="15"/>
      <c r="AC236" s="15"/>
      <c r="AD236" s="4"/>
      <c r="AE236" s="15"/>
      <c r="AF236" s="4"/>
      <c r="AG236" s="6"/>
      <c r="AH236" s="6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15">
        <v>2.75</v>
      </c>
      <c r="AY236" s="15">
        <v>1.92</v>
      </c>
      <c r="AZ236" s="15">
        <v>1.46</v>
      </c>
      <c r="BA236" s="16">
        <v>47</v>
      </c>
      <c r="BB236" s="15">
        <v>0.89</v>
      </c>
      <c r="BC236" s="16">
        <v>31.6</v>
      </c>
      <c r="BD236" s="15">
        <v>0.98</v>
      </c>
      <c r="BE236" s="16">
        <v>57.3</v>
      </c>
      <c r="BF236" s="16">
        <v>34.5</v>
      </c>
      <c r="BG236" s="16">
        <v>22.8</v>
      </c>
      <c r="BH236" s="15">
        <v>-0.13</v>
      </c>
      <c r="BI236" s="4"/>
      <c r="BJ236" s="4"/>
      <c r="BK236" s="4"/>
      <c r="BL236" s="8"/>
      <c r="BN236" s="20">
        <v>0.03</v>
      </c>
      <c r="BO236" s="21">
        <v>1.64E-3</v>
      </c>
      <c r="BP236" s="5">
        <v>5.3718681730393284E-6</v>
      </c>
      <c r="BQ236" s="5">
        <v>135</v>
      </c>
      <c r="BR236" s="5">
        <v>0.69</v>
      </c>
      <c r="BS236" s="5">
        <v>11400</v>
      </c>
      <c r="BT236" s="5">
        <v>0.745</v>
      </c>
      <c r="BU236" s="5">
        <v>19300</v>
      </c>
      <c r="BV236" s="5">
        <v>73</v>
      </c>
      <c r="BW236" s="5">
        <v>20</v>
      </c>
      <c r="BX236" s="2">
        <v>37</v>
      </c>
      <c r="BY236" s="2">
        <v>11</v>
      </c>
      <c r="BZ236" s="5">
        <v>71900</v>
      </c>
      <c r="CA236" s="5">
        <v>0.2</v>
      </c>
      <c r="CB236" s="5">
        <v>-1.4</v>
      </c>
      <c r="CC236" s="5">
        <v>1.7929999999999999</v>
      </c>
      <c r="CD236" s="5">
        <v>115.00000000000001</v>
      </c>
      <c r="FR236" s="5" t="str">
        <f t="shared" si="14"/>
        <v/>
      </c>
      <c r="GX236" s="5" t="str">
        <f t="shared" si="15"/>
        <v/>
      </c>
    </row>
    <row r="237" spans="1:207" s="5" customFormat="1" ht="11.95" customHeight="1" x14ac:dyDescent="0.3">
      <c r="A237" s="10" t="s">
        <v>215</v>
      </c>
      <c r="B237" s="10" t="s">
        <v>442</v>
      </c>
      <c r="C237" s="12">
        <v>11.4</v>
      </c>
      <c r="D237" s="13" t="s">
        <v>410</v>
      </c>
      <c r="E237" s="14" t="s">
        <v>459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15">
        <v>2.75</v>
      </c>
      <c r="R237" s="15">
        <v>1.96</v>
      </c>
      <c r="S237" s="15">
        <v>1.51</v>
      </c>
      <c r="T237" s="16">
        <v>45</v>
      </c>
      <c r="U237" s="15">
        <v>0.82</v>
      </c>
      <c r="V237" s="16">
        <v>29.5</v>
      </c>
      <c r="W237" s="15">
        <v>0.99</v>
      </c>
      <c r="X237" s="16">
        <v>57.6</v>
      </c>
      <c r="Y237" s="16">
        <v>32.799999999999997</v>
      </c>
      <c r="Z237" s="16">
        <v>24.8</v>
      </c>
      <c r="AA237" s="15">
        <v>-0.13</v>
      </c>
      <c r="AB237" s="15"/>
      <c r="AC237" s="15"/>
      <c r="AD237" s="4"/>
      <c r="AE237" s="15"/>
      <c r="AF237" s="4"/>
      <c r="AG237" s="6"/>
      <c r="AH237" s="6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15">
        <v>2.75</v>
      </c>
      <c r="AY237" s="15">
        <v>1.92</v>
      </c>
      <c r="AZ237" s="15">
        <v>1.45</v>
      </c>
      <c r="BA237" s="16">
        <v>47.4</v>
      </c>
      <c r="BB237" s="15">
        <v>0.9</v>
      </c>
      <c r="BC237" s="16">
        <v>32.4</v>
      </c>
      <c r="BD237" s="15">
        <v>0.99</v>
      </c>
      <c r="BE237" s="16">
        <v>57.6</v>
      </c>
      <c r="BF237" s="16">
        <v>32.799999999999997</v>
      </c>
      <c r="BG237" s="16">
        <v>24.8</v>
      </c>
      <c r="BH237" s="15">
        <v>-0.02</v>
      </c>
      <c r="BI237" s="4"/>
      <c r="BJ237" s="4"/>
      <c r="BK237" s="4"/>
      <c r="BL237" s="8"/>
      <c r="BN237" s="20">
        <v>5.4000000000000003E-3</v>
      </c>
      <c r="BO237" s="21">
        <v>1.4599999999999999E-3</v>
      </c>
      <c r="BP237" s="5">
        <v>7.9067016156599194E-7</v>
      </c>
      <c r="BQ237" s="5">
        <v>135</v>
      </c>
      <c r="BR237" s="5">
        <v>0.67</v>
      </c>
      <c r="BS237" s="5">
        <v>10900</v>
      </c>
      <c r="BT237" s="5">
        <v>0.746</v>
      </c>
      <c r="BU237" s="5">
        <v>19500</v>
      </c>
      <c r="BV237" s="5">
        <v>68</v>
      </c>
      <c r="BW237" s="5">
        <v>19</v>
      </c>
      <c r="BX237" s="2">
        <v>37</v>
      </c>
      <c r="BY237" s="2">
        <v>10</v>
      </c>
      <c r="BZ237" s="5">
        <v>53200</v>
      </c>
      <c r="CA237" s="5">
        <v>0.21</v>
      </c>
      <c r="CB237" s="5">
        <v>-0.5</v>
      </c>
      <c r="CC237" s="5">
        <v>1.7270000000000001</v>
      </c>
      <c r="CD237" s="5">
        <v>141</v>
      </c>
      <c r="FR237" s="5" t="str">
        <f t="shared" si="14"/>
        <v/>
      </c>
      <c r="GX237" s="5" t="str">
        <f t="shared" si="15"/>
        <v/>
      </c>
    </row>
    <row r="238" spans="1:207" s="5" customFormat="1" ht="11.95" customHeight="1" x14ac:dyDescent="0.3">
      <c r="A238" s="10" t="s">
        <v>217</v>
      </c>
      <c r="B238" s="10" t="s">
        <v>442</v>
      </c>
      <c r="C238" s="12">
        <v>19.8</v>
      </c>
      <c r="D238" s="13" t="s">
        <v>411</v>
      </c>
      <c r="E238" s="14" t="s">
        <v>459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15">
        <v>2.75</v>
      </c>
      <c r="R238" s="15">
        <v>1.95</v>
      </c>
      <c r="S238" s="15">
        <v>1.5</v>
      </c>
      <c r="T238" s="16">
        <v>45.3</v>
      </c>
      <c r="U238" s="15">
        <v>0.83</v>
      </c>
      <c r="V238" s="16">
        <v>29.7</v>
      </c>
      <c r="W238" s="15">
        <v>0.99</v>
      </c>
      <c r="X238" s="16">
        <v>52.7</v>
      </c>
      <c r="Y238" s="16">
        <v>28.6</v>
      </c>
      <c r="Z238" s="16">
        <v>24.1</v>
      </c>
      <c r="AA238" s="15">
        <v>0.05</v>
      </c>
      <c r="AB238" s="15"/>
      <c r="AC238" s="15"/>
      <c r="AD238" s="4"/>
      <c r="AE238" s="15"/>
      <c r="AF238" s="4"/>
      <c r="AG238" s="6"/>
      <c r="AH238" s="6"/>
      <c r="AI238" s="4"/>
      <c r="AJ238" s="4"/>
      <c r="AK238" s="4"/>
      <c r="AL238" s="4"/>
      <c r="AM238" s="23"/>
      <c r="AN238" s="23"/>
      <c r="AV238" s="24"/>
      <c r="AW238" s="24"/>
      <c r="AX238" s="24"/>
      <c r="AY238" s="24"/>
      <c r="FR238" s="5" t="str">
        <f t="shared" si="14"/>
        <v/>
      </c>
      <c r="GX238" s="5" t="str">
        <f t="shared" si="15"/>
        <v/>
      </c>
    </row>
    <row r="239" spans="1:207" s="5" customFormat="1" ht="11.95" customHeight="1" x14ac:dyDescent="0.3">
      <c r="A239" s="10" t="s">
        <v>219</v>
      </c>
      <c r="B239" s="10" t="s">
        <v>442</v>
      </c>
      <c r="C239" s="12">
        <v>24.8</v>
      </c>
      <c r="D239" s="13" t="s">
        <v>410</v>
      </c>
      <c r="E239" s="14" t="s">
        <v>459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15">
        <v>2.75</v>
      </c>
      <c r="R239" s="15">
        <v>1.92</v>
      </c>
      <c r="S239" s="15">
        <v>1.51</v>
      </c>
      <c r="T239" s="16">
        <v>45.1</v>
      </c>
      <c r="U239" s="15">
        <v>0.82</v>
      </c>
      <c r="V239" s="16">
        <v>27.1</v>
      </c>
      <c r="W239" s="15">
        <v>0.91</v>
      </c>
      <c r="X239" s="16">
        <v>56.6</v>
      </c>
      <c r="Y239" s="16">
        <v>32.200000000000003</v>
      </c>
      <c r="Z239" s="16">
        <v>24.4</v>
      </c>
      <c r="AA239" s="15">
        <v>-0.21</v>
      </c>
      <c r="AB239" s="15"/>
      <c r="AC239" s="15"/>
      <c r="AD239" s="4"/>
      <c r="AE239" s="15"/>
      <c r="AF239" s="4"/>
      <c r="AG239" s="6"/>
      <c r="AH239" s="6"/>
      <c r="AI239" s="4"/>
      <c r="AJ239" s="4"/>
      <c r="AK239" s="4"/>
      <c r="AL239" s="4"/>
      <c r="AM239" s="23"/>
      <c r="AN239" s="23"/>
      <c r="AV239" s="24"/>
      <c r="AW239" s="24"/>
      <c r="AX239" s="24"/>
      <c r="AY239" s="24"/>
      <c r="FR239" s="5" t="str">
        <f t="shared" si="14"/>
        <v/>
      </c>
      <c r="GX239" s="5" t="str">
        <f t="shared" si="15"/>
        <v/>
      </c>
    </row>
    <row r="240" spans="1:207" s="5" customFormat="1" ht="11.95" customHeight="1" x14ac:dyDescent="0.3">
      <c r="A240" s="10" t="s">
        <v>221</v>
      </c>
      <c r="B240" s="10" t="s">
        <v>442</v>
      </c>
      <c r="C240" s="12">
        <v>36.799999999999997</v>
      </c>
      <c r="D240" s="13" t="s">
        <v>410</v>
      </c>
      <c r="E240" s="14" t="s">
        <v>459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5">
        <v>2.72</v>
      </c>
      <c r="R240" s="15">
        <v>1.91</v>
      </c>
      <c r="S240" s="15">
        <v>1.5</v>
      </c>
      <c r="T240" s="16">
        <v>44.7</v>
      </c>
      <c r="U240" s="15">
        <v>0.81</v>
      </c>
      <c r="V240" s="16">
        <v>27</v>
      </c>
      <c r="W240" s="15">
        <v>0.91</v>
      </c>
      <c r="X240" s="16">
        <v>61.1</v>
      </c>
      <c r="Y240" s="16">
        <v>34.6</v>
      </c>
      <c r="Z240" s="16">
        <v>26.5</v>
      </c>
      <c r="AA240" s="15">
        <v>-0.28999999999999998</v>
      </c>
      <c r="AB240" s="15"/>
      <c r="AC240" s="15"/>
      <c r="AD240" s="4"/>
      <c r="AE240" s="15"/>
      <c r="AF240" s="4"/>
      <c r="AG240" s="6"/>
      <c r="AH240" s="6"/>
      <c r="AI240" s="4"/>
      <c r="AJ240" s="4"/>
      <c r="AK240" s="4"/>
      <c r="AL240" s="4"/>
      <c r="AM240" s="23"/>
      <c r="AN240" s="23"/>
      <c r="AV240" s="24"/>
      <c r="AW240" s="24"/>
      <c r="AX240" s="24"/>
      <c r="AY240" s="24"/>
      <c r="FR240" s="5" t="str">
        <f t="shared" si="14"/>
        <v/>
      </c>
      <c r="GX240" s="5" t="str">
        <f t="shared" si="15"/>
        <v/>
      </c>
    </row>
    <row r="241" spans="1:207" s="5" customFormat="1" ht="11.95" customHeight="1" x14ac:dyDescent="0.3">
      <c r="A241" s="10" t="s">
        <v>346</v>
      </c>
      <c r="B241" s="10" t="s">
        <v>451</v>
      </c>
      <c r="C241" s="12">
        <v>14.8</v>
      </c>
      <c r="D241" s="13" t="s">
        <v>410</v>
      </c>
      <c r="E241" s="14" t="s">
        <v>459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15">
        <v>2.74</v>
      </c>
      <c r="R241" s="15">
        <v>1.94</v>
      </c>
      <c r="S241" s="15">
        <v>1.49</v>
      </c>
      <c r="T241" s="16">
        <v>45.5</v>
      </c>
      <c r="U241" s="15">
        <v>0.84</v>
      </c>
      <c r="V241" s="16">
        <v>30</v>
      </c>
      <c r="W241" s="15">
        <v>0.98</v>
      </c>
      <c r="X241" s="16">
        <v>56.4</v>
      </c>
      <c r="Y241" s="16">
        <v>32.200000000000003</v>
      </c>
      <c r="Z241" s="16">
        <v>24.2</v>
      </c>
      <c r="AA241" s="15">
        <v>-0.09</v>
      </c>
      <c r="AB241" s="15"/>
      <c r="AC241" s="15"/>
      <c r="AD241" s="4"/>
      <c r="AE241" s="15"/>
      <c r="AF241" s="4"/>
      <c r="AG241" s="6"/>
      <c r="AH241" s="6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15">
        <v>2.74</v>
      </c>
      <c r="AY241" s="15">
        <v>1.91</v>
      </c>
      <c r="AZ241" s="15">
        <v>1.44</v>
      </c>
      <c r="BA241" s="16">
        <v>47.5</v>
      </c>
      <c r="BB241" s="15">
        <v>0.9</v>
      </c>
      <c r="BC241" s="16">
        <v>32.700000000000003</v>
      </c>
      <c r="BD241" s="15">
        <v>0.99</v>
      </c>
      <c r="BE241" s="16">
        <v>56.4</v>
      </c>
      <c r="BF241" s="16">
        <v>32.200000000000003</v>
      </c>
      <c r="BG241" s="16">
        <v>24.2</v>
      </c>
      <c r="BH241" s="15">
        <v>0.02</v>
      </c>
      <c r="BI241" s="4"/>
      <c r="BJ241" s="4"/>
      <c r="BK241" s="4"/>
      <c r="BL241" s="8"/>
      <c r="BN241" s="20">
        <v>8.0999999999999996E-3</v>
      </c>
      <c r="BO241" s="21">
        <v>1.39E-3</v>
      </c>
      <c r="BP241" s="5">
        <v>1.573869450478743E-6</v>
      </c>
      <c r="BQ241" s="5">
        <v>135</v>
      </c>
      <c r="BR241" s="5">
        <v>0.69</v>
      </c>
      <c r="BS241" s="5">
        <v>10400</v>
      </c>
      <c r="BT241" s="5">
        <v>0.72799999999999998</v>
      </c>
      <c r="BU241" s="5">
        <v>18100</v>
      </c>
      <c r="BV241" s="5">
        <v>59</v>
      </c>
      <c r="BW241" s="5">
        <v>18</v>
      </c>
      <c r="BX241" s="2">
        <v>32</v>
      </c>
      <c r="BY241" s="2">
        <v>11</v>
      </c>
      <c r="BZ241" s="5">
        <v>56500</v>
      </c>
      <c r="CA241" s="5">
        <v>0.2</v>
      </c>
      <c r="CB241" s="5">
        <v>-0.6</v>
      </c>
      <c r="CC241" s="5">
        <v>1.6639999999999999</v>
      </c>
      <c r="CD241" s="5">
        <v>154</v>
      </c>
      <c r="FR241" s="5" t="str">
        <f t="shared" si="14"/>
        <v/>
      </c>
      <c r="GX241" s="5" t="str">
        <f t="shared" si="15"/>
        <v/>
      </c>
    </row>
    <row r="242" spans="1:207" s="5" customFormat="1" ht="11.95" customHeight="1" x14ac:dyDescent="0.3">
      <c r="A242" s="10" t="s">
        <v>370</v>
      </c>
      <c r="B242" s="10" t="s">
        <v>452</v>
      </c>
      <c r="C242" s="12">
        <v>11.8</v>
      </c>
      <c r="D242" s="13" t="s">
        <v>411</v>
      </c>
      <c r="E242" s="14" t="s">
        <v>459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15">
        <v>2.75</v>
      </c>
      <c r="R242" s="15">
        <v>1.94</v>
      </c>
      <c r="S242" s="15">
        <v>1.52</v>
      </c>
      <c r="T242" s="16">
        <v>44.8</v>
      </c>
      <c r="U242" s="15">
        <v>0.81</v>
      </c>
      <c r="V242" s="16">
        <v>27.9</v>
      </c>
      <c r="W242" s="15">
        <v>0.94</v>
      </c>
      <c r="X242" s="16">
        <v>47.1</v>
      </c>
      <c r="Y242" s="16">
        <v>26.7</v>
      </c>
      <c r="Z242" s="16">
        <v>20.399999999999999</v>
      </c>
      <c r="AA242" s="15">
        <v>0.06</v>
      </c>
      <c r="AB242" s="15"/>
      <c r="AC242" s="15"/>
      <c r="AD242" s="4"/>
      <c r="AE242" s="15"/>
      <c r="AF242" s="4"/>
      <c r="AG242" s="6"/>
      <c r="AH242" s="6"/>
      <c r="AI242" s="4"/>
      <c r="AJ242" s="4"/>
      <c r="AK242" s="4"/>
      <c r="AL242" s="4"/>
      <c r="FR242" s="5" t="str">
        <f t="shared" si="14"/>
        <v/>
      </c>
      <c r="GX242" s="5" t="str">
        <f t="shared" si="15"/>
        <v/>
      </c>
    </row>
    <row r="243" spans="1:207" s="5" customFormat="1" ht="11.95" customHeight="1" x14ac:dyDescent="0.3">
      <c r="A243" s="10" t="s">
        <v>384</v>
      </c>
      <c r="B243" s="10" t="s">
        <v>453</v>
      </c>
      <c r="C243" s="12">
        <v>14.8</v>
      </c>
      <c r="D243" s="13" t="s">
        <v>410</v>
      </c>
      <c r="E243" s="14" t="s">
        <v>459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15">
        <v>2.74</v>
      </c>
      <c r="R243" s="15">
        <v>1.94</v>
      </c>
      <c r="S243" s="15">
        <v>1.53</v>
      </c>
      <c r="T243" s="16">
        <v>44</v>
      </c>
      <c r="U243" s="15">
        <v>0.79</v>
      </c>
      <c r="V243" s="16">
        <v>26.4</v>
      </c>
      <c r="W243" s="15">
        <v>0.92</v>
      </c>
      <c r="X243" s="16">
        <v>53.4</v>
      </c>
      <c r="Y243" s="16">
        <v>29.9</v>
      </c>
      <c r="Z243" s="16">
        <v>23.5</v>
      </c>
      <c r="AA243" s="15">
        <v>-0.15</v>
      </c>
      <c r="AB243" s="15"/>
      <c r="AC243" s="15"/>
      <c r="AD243" s="4"/>
      <c r="AE243" s="15"/>
      <c r="AF243" s="4"/>
      <c r="AG243" s="6"/>
      <c r="AH243" s="6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15">
        <v>2.74</v>
      </c>
      <c r="AY243" s="15">
        <v>1.93</v>
      </c>
      <c r="AZ243" s="15">
        <v>1.48</v>
      </c>
      <c r="BA243" s="16">
        <v>46</v>
      </c>
      <c r="BB243" s="15">
        <v>0.85</v>
      </c>
      <c r="BC243" s="16">
        <v>30.5</v>
      </c>
      <c r="BD243" s="15">
        <v>0.98</v>
      </c>
      <c r="BE243" s="16">
        <v>53.4</v>
      </c>
      <c r="BF243" s="16">
        <v>29.9</v>
      </c>
      <c r="BG243" s="16">
        <v>23.5</v>
      </c>
      <c r="BH243" s="15">
        <v>0.03</v>
      </c>
      <c r="BI243" s="4"/>
      <c r="BJ243" s="4"/>
      <c r="BK243" s="4"/>
      <c r="BL243" s="8"/>
      <c r="BN243" s="20">
        <v>2.6100000000000002E-2</v>
      </c>
      <c r="BO243" s="21">
        <v>1.56E-3</v>
      </c>
      <c r="BP243" s="5">
        <v>3.927769301629787E-6</v>
      </c>
      <c r="BQ243" s="5">
        <v>135</v>
      </c>
      <c r="BR243" s="5">
        <v>0.7</v>
      </c>
      <c r="BS243" s="5">
        <v>11900</v>
      </c>
      <c r="BT243" s="5">
        <v>0.76800000000000002</v>
      </c>
      <c r="BU243" s="5">
        <v>19200</v>
      </c>
      <c r="BV243" s="5">
        <v>69</v>
      </c>
      <c r="BW243" s="5">
        <v>19</v>
      </c>
      <c r="BX243" s="2">
        <v>42</v>
      </c>
      <c r="BY243" s="2">
        <v>12</v>
      </c>
      <c r="BZ243" s="5">
        <v>73100</v>
      </c>
      <c r="CA243" s="5">
        <v>0.17</v>
      </c>
      <c r="CB243" s="5">
        <v>-0.4</v>
      </c>
      <c r="CC243" s="5">
        <v>1.778</v>
      </c>
      <c r="CD243" s="5">
        <v>144.00000000000003</v>
      </c>
      <c r="FR243" s="5" t="str">
        <f t="shared" si="14"/>
        <v/>
      </c>
      <c r="GX243" s="5" t="str">
        <f t="shared" si="15"/>
        <v/>
      </c>
    </row>
    <row r="244" spans="1:207" s="5" customFormat="1" ht="11.95" customHeight="1" x14ac:dyDescent="0.3">
      <c r="A244" s="10" t="s">
        <v>402</v>
      </c>
      <c r="B244" s="10" t="s">
        <v>454</v>
      </c>
      <c r="C244" s="12">
        <v>18.399999999999999</v>
      </c>
      <c r="D244" s="13" t="s">
        <v>411</v>
      </c>
      <c r="E244" s="14" t="s">
        <v>459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15">
        <v>2.74</v>
      </c>
      <c r="R244" s="15">
        <v>1.9</v>
      </c>
      <c r="S244" s="15">
        <v>1.45</v>
      </c>
      <c r="T244" s="16">
        <v>47.1</v>
      </c>
      <c r="U244" s="15">
        <v>0.89</v>
      </c>
      <c r="V244" s="16">
        <v>31.1</v>
      </c>
      <c r="W244" s="15">
        <v>0.96</v>
      </c>
      <c r="X244" s="16">
        <v>50.8</v>
      </c>
      <c r="Y244" s="16">
        <v>28.1</v>
      </c>
      <c r="Z244" s="16">
        <v>22.7</v>
      </c>
      <c r="AA244" s="15">
        <v>0.13</v>
      </c>
      <c r="AB244" s="15"/>
      <c r="AC244" s="15"/>
      <c r="AD244" s="4"/>
      <c r="AE244" s="15"/>
      <c r="AF244" s="4"/>
      <c r="AG244" s="6"/>
      <c r="AH244" s="6"/>
      <c r="AI244" s="4"/>
      <c r="AJ244" s="4"/>
      <c r="AK244" s="4"/>
      <c r="AL244" s="4"/>
      <c r="FR244" s="5" t="str">
        <f t="shared" si="14"/>
        <v/>
      </c>
      <c r="GX244" s="5" t="str">
        <f t="shared" si="15"/>
        <v/>
      </c>
    </row>
    <row r="245" spans="1:207" s="5" customFormat="1" ht="11.95" customHeight="1" x14ac:dyDescent="0.3">
      <c r="A245" s="10" t="s">
        <v>79</v>
      </c>
      <c r="B245" s="11">
        <v>2</v>
      </c>
      <c r="C245" s="12">
        <v>5.4</v>
      </c>
      <c r="D245" s="13" t="s">
        <v>411</v>
      </c>
      <c r="E245" s="124" t="s">
        <v>465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15">
        <v>2.75</v>
      </c>
      <c r="R245" s="15">
        <v>1.87</v>
      </c>
      <c r="S245" s="15">
        <v>1.41</v>
      </c>
      <c r="T245" s="16">
        <v>48.8</v>
      </c>
      <c r="U245" s="15">
        <v>0.95</v>
      </c>
      <c r="V245" s="16">
        <v>32.799999999999997</v>
      </c>
      <c r="W245" s="15">
        <v>0.95</v>
      </c>
      <c r="X245" s="16">
        <v>55.8</v>
      </c>
      <c r="Y245" s="16">
        <v>32.1</v>
      </c>
      <c r="Z245" s="16">
        <v>23.7</v>
      </c>
      <c r="AA245" s="15">
        <v>0.03</v>
      </c>
      <c r="AB245" s="15"/>
      <c r="AC245" s="15"/>
      <c r="AD245" s="4"/>
      <c r="AE245" s="15"/>
      <c r="AF245" s="4"/>
      <c r="AG245" s="6"/>
      <c r="AH245" s="6"/>
      <c r="AI245" s="2">
        <v>15.2</v>
      </c>
      <c r="AJ245" s="4">
        <v>16</v>
      </c>
      <c r="AK245" s="3">
        <v>0.35</v>
      </c>
      <c r="AL245" s="2">
        <v>9.7000000000000003E-2</v>
      </c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15">
        <v>2.75</v>
      </c>
      <c r="AY245" s="15">
        <v>1.88</v>
      </c>
      <c r="AZ245" s="15">
        <v>1.39</v>
      </c>
      <c r="BA245" s="16">
        <v>49.5</v>
      </c>
      <c r="BB245" s="15">
        <v>0.98</v>
      </c>
      <c r="BC245" s="16">
        <v>35.6</v>
      </c>
      <c r="BD245" s="15">
        <v>1</v>
      </c>
      <c r="BE245" s="16">
        <v>55.8</v>
      </c>
      <c r="BF245" s="16">
        <v>32.1</v>
      </c>
      <c r="BG245" s="16">
        <v>23.7</v>
      </c>
      <c r="BH245" s="15">
        <v>0.15</v>
      </c>
      <c r="BI245" s="4"/>
      <c r="BJ245" s="4">
        <v>15.3</v>
      </c>
      <c r="BK245" s="2">
        <v>15.3</v>
      </c>
      <c r="BL245" s="3">
        <v>0.35</v>
      </c>
      <c r="BM245" s="2">
        <v>6.8000000000000005E-2</v>
      </c>
      <c r="BN245" s="17"/>
      <c r="CE245" s="2">
        <v>13.6</v>
      </c>
      <c r="CF245" s="2">
        <v>9.6999999999999993</v>
      </c>
      <c r="CG245" s="2">
        <v>0.72</v>
      </c>
      <c r="CH245" s="2">
        <v>4.3999999999999997E-2</v>
      </c>
      <c r="CI245" s="2">
        <v>15</v>
      </c>
      <c r="CJ245" s="2">
        <v>2.5999999999999999E-2</v>
      </c>
      <c r="CK245" s="2">
        <v>8</v>
      </c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>
        <v>2.75</v>
      </c>
      <c r="CX245" s="2">
        <v>1.82</v>
      </c>
      <c r="CY245" s="2">
        <v>1.32</v>
      </c>
      <c r="CZ245" s="2">
        <v>52.1</v>
      </c>
      <c r="DA245" s="2">
        <v>1.0900000000000001</v>
      </c>
      <c r="DB245" s="2">
        <v>38.200000000000003</v>
      </c>
      <c r="DC245" s="2">
        <v>0.97</v>
      </c>
      <c r="DD245" s="2">
        <v>55.8</v>
      </c>
      <c r="DE245" s="2">
        <v>32.1</v>
      </c>
      <c r="DF245" s="2">
        <v>23.7</v>
      </c>
      <c r="DG245" s="2">
        <v>0.26</v>
      </c>
      <c r="DH245" s="2"/>
      <c r="DI245" s="3">
        <v>11.8</v>
      </c>
      <c r="DJ245" s="2">
        <v>12.4</v>
      </c>
      <c r="DK245" s="3">
        <v>0.42</v>
      </c>
      <c r="DL245" s="2">
        <v>5.7000000000000002E-2</v>
      </c>
      <c r="DM245" s="2"/>
      <c r="DN245" s="2"/>
      <c r="DO245" s="2"/>
      <c r="DP245" s="19"/>
      <c r="DX245" s="5">
        <v>2.75</v>
      </c>
      <c r="DY245" s="5">
        <v>1.82</v>
      </c>
      <c r="DZ245" s="5">
        <v>1.29</v>
      </c>
      <c r="EA245" s="5">
        <v>53</v>
      </c>
      <c r="EB245" s="5">
        <v>1.1299999999999999</v>
      </c>
      <c r="EC245" s="5">
        <v>40.700000000000003</v>
      </c>
      <c r="ED245" s="5">
        <v>0.99</v>
      </c>
      <c r="EE245" s="5">
        <v>55.8</v>
      </c>
      <c r="EF245" s="5">
        <v>32.1</v>
      </c>
      <c r="EG245" s="5">
        <v>23.7</v>
      </c>
      <c r="EH245" s="5">
        <v>0.36</v>
      </c>
      <c r="EJ245" s="22">
        <v>7.2</v>
      </c>
      <c r="EK245" s="22">
        <v>7.9</v>
      </c>
      <c r="EL245" s="22">
        <v>0.38</v>
      </c>
      <c r="EM245" s="5">
        <v>3.4000000000000002E-2</v>
      </c>
      <c r="EO245" s="2"/>
      <c r="EP245" s="2"/>
      <c r="EQ245" s="19"/>
      <c r="EY245" s="2">
        <v>2.75</v>
      </c>
      <c r="EZ245" s="2">
        <v>1.8</v>
      </c>
      <c r="FA245" s="2">
        <v>1.27</v>
      </c>
      <c r="FB245" s="2">
        <v>53.8</v>
      </c>
      <c r="FC245" s="2">
        <v>1.1599999999999999</v>
      </c>
      <c r="FD245" s="2">
        <v>41.7</v>
      </c>
      <c r="FE245" s="2">
        <v>0.98</v>
      </c>
      <c r="FF245" s="2">
        <v>55.8</v>
      </c>
      <c r="FG245" s="2">
        <v>32.1</v>
      </c>
      <c r="FH245" s="2">
        <v>23.7</v>
      </c>
      <c r="FI245" s="2">
        <v>0.41</v>
      </c>
      <c r="FK245" s="22">
        <v>7.3</v>
      </c>
      <c r="FL245" s="22">
        <v>7.6</v>
      </c>
      <c r="FM245" s="22">
        <v>0.35</v>
      </c>
      <c r="FN245" s="5">
        <v>3.5999999999999997E-2</v>
      </c>
      <c r="FO245" s="5">
        <v>6.5</v>
      </c>
      <c r="FP245" s="5">
        <v>5.4</v>
      </c>
      <c r="FQ245" s="5">
        <v>0.83</v>
      </c>
      <c r="FR245" s="5">
        <f>IF(FL245&gt;0,ROUND(FL245*0.74,1),"")</f>
        <v>5.6</v>
      </c>
      <c r="FS245" s="5">
        <v>0.03</v>
      </c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>
        <v>2.75</v>
      </c>
      <c r="GF245" s="2">
        <v>1.79</v>
      </c>
      <c r="GG245" s="2">
        <v>1.26</v>
      </c>
      <c r="GH245" s="2">
        <v>54.1</v>
      </c>
      <c r="GI245" s="2">
        <v>1.18</v>
      </c>
      <c r="GJ245" s="2">
        <v>42.2</v>
      </c>
      <c r="GK245" s="2">
        <v>0.98</v>
      </c>
      <c r="GL245" s="2">
        <v>55.8</v>
      </c>
      <c r="GM245" s="2">
        <v>32.1</v>
      </c>
      <c r="GN245" s="2">
        <v>23.7</v>
      </c>
      <c r="GO245" s="2">
        <v>0.43</v>
      </c>
      <c r="GP245" s="2"/>
      <c r="GQ245" s="2">
        <v>7.5</v>
      </c>
      <c r="GR245" s="2">
        <v>8.3000000000000007</v>
      </c>
      <c r="GS245" s="3">
        <v>0.35</v>
      </c>
      <c r="GT245" s="2">
        <v>2.8000000000000001E-2</v>
      </c>
      <c r="GU245" s="2">
        <v>7.7</v>
      </c>
      <c r="GV245" s="2">
        <v>5.6</v>
      </c>
      <c r="GW245" s="2">
        <v>0.72</v>
      </c>
      <c r="GX245" s="5">
        <f>IF(GR245&gt;0,ROUND(GR245*0.7,1),"")</f>
        <v>5.8</v>
      </c>
      <c r="GY245" s="2">
        <v>0.02</v>
      </c>
    </row>
    <row r="246" spans="1:207" s="5" customFormat="1" ht="11.95" customHeight="1" x14ac:dyDescent="0.3">
      <c r="A246" s="10" t="s">
        <v>251</v>
      </c>
      <c r="B246" s="11">
        <v>12</v>
      </c>
      <c r="C246" s="12">
        <v>8.4</v>
      </c>
      <c r="D246" s="13" t="s">
        <v>411</v>
      </c>
      <c r="E246" s="124" t="s">
        <v>465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5">
        <v>2.73</v>
      </c>
      <c r="R246" s="15">
        <v>1.87</v>
      </c>
      <c r="S246" s="15">
        <v>1.4</v>
      </c>
      <c r="T246" s="16">
        <v>48.7</v>
      </c>
      <c r="U246" s="15">
        <v>0.95</v>
      </c>
      <c r="V246" s="16">
        <v>33.5</v>
      </c>
      <c r="W246" s="15">
        <v>0.96</v>
      </c>
      <c r="X246" s="16">
        <v>55.2</v>
      </c>
      <c r="Y246" s="16">
        <v>31.4</v>
      </c>
      <c r="Z246" s="16">
        <v>23.8</v>
      </c>
      <c r="AA246" s="15">
        <v>0.09</v>
      </c>
      <c r="AB246" s="15"/>
      <c r="AC246" s="15"/>
      <c r="AD246" s="4"/>
      <c r="AE246" s="15"/>
      <c r="AF246" s="4"/>
      <c r="AG246" s="6"/>
      <c r="AH246" s="6"/>
      <c r="AI246" s="2">
        <v>15.7</v>
      </c>
      <c r="AJ246" s="4">
        <v>16.100000000000001</v>
      </c>
      <c r="AK246" s="3">
        <v>0.31</v>
      </c>
      <c r="AL246" s="2">
        <v>8.5999999999999993E-2</v>
      </c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15">
        <v>2.73</v>
      </c>
      <c r="AY246" s="15">
        <v>1.89</v>
      </c>
      <c r="AZ246" s="15">
        <v>1.4</v>
      </c>
      <c r="BA246" s="16">
        <v>48.8</v>
      </c>
      <c r="BB246" s="15">
        <v>0.95</v>
      </c>
      <c r="BC246" s="16">
        <v>34.799999999999997</v>
      </c>
      <c r="BD246" s="15">
        <v>1</v>
      </c>
      <c r="BE246" s="16">
        <v>55.2</v>
      </c>
      <c r="BF246" s="16">
        <v>31.4</v>
      </c>
      <c r="BG246" s="16">
        <v>23.8</v>
      </c>
      <c r="BH246" s="15">
        <v>0.14000000000000001</v>
      </c>
      <c r="BI246" s="4"/>
      <c r="BJ246" s="4">
        <v>15.9</v>
      </c>
      <c r="BK246" s="2">
        <v>15.9</v>
      </c>
      <c r="BL246" s="3">
        <v>0.34</v>
      </c>
      <c r="BM246" s="2">
        <v>7.0000000000000007E-2</v>
      </c>
      <c r="BN246" s="17"/>
      <c r="CE246" s="2">
        <v>14.1</v>
      </c>
      <c r="CF246" s="2">
        <v>10.7</v>
      </c>
      <c r="CG246" s="2">
        <v>0.76</v>
      </c>
      <c r="CH246" s="2">
        <v>4.2999999999999997E-2</v>
      </c>
      <c r="CI246" s="2">
        <v>12</v>
      </c>
      <c r="CJ246" s="2">
        <v>2.5999999999999999E-2</v>
      </c>
      <c r="CK246" s="2">
        <v>7</v>
      </c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>
        <v>2.73</v>
      </c>
      <c r="CX246" s="2">
        <v>1.8</v>
      </c>
      <c r="CY246" s="2">
        <v>1.28</v>
      </c>
      <c r="CZ246" s="2">
        <v>53.2</v>
      </c>
      <c r="DA246" s="2">
        <v>1.1399999999999999</v>
      </c>
      <c r="DB246" s="2">
        <v>41</v>
      </c>
      <c r="DC246" s="2">
        <v>0.98</v>
      </c>
      <c r="DD246" s="2">
        <v>55.2</v>
      </c>
      <c r="DE246" s="2">
        <v>31.4</v>
      </c>
      <c r="DF246" s="2">
        <v>23.8</v>
      </c>
      <c r="DG246" s="2">
        <v>0.4</v>
      </c>
      <c r="DH246" s="2"/>
      <c r="DI246" s="3">
        <v>10.199999999999999</v>
      </c>
      <c r="DJ246" s="2">
        <v>10.9</v>
      </c>
      <c r="DK246" s="3">
        <v>0.37</v>
      </c>
      <c r="DL246" s="2">
        <v>4.8000000000000001E-2</v>
      </c>
      <c r="DM246" s="2"/>
      <c r="DN246" s="2"/>
      <c r="DO246" s="2"/>
      <c r="DP246" s="19"/>
      <c r="DX246" s="5">
        <v>2.73</v>
      </c>
      <c r="DY246" s="5">
        <v>1.77</v>
      </c>
      <c r="DZ246" s="5">
        <v>1.23</v>
      </c>
      <c r="EA246" s="5">
        <v>55</v>
      </c>
      <c r="EB246" s="5">
        <v>1.22</v>
      </c>
      <c r="EC246" s="5">
        <v>44.1</v>
      </c>
      <c r="ED246" s="5">
        <v>0.98</v>
      </c>
      <c r="EE246" s="5">
        <v>55.2</v>
      </c>
      <c r="EF246" s="5">
        <v>31.4</v>
      </c>
      <c r="EG246" s="5">
        <v>23.8</v>
      </c>
      <c r="EH246" s="5">
        <v>0.53</v>
      </c>
      <c r="EJ246" s="22">
        <v>6.2</v>
      </c>
      <c r="EK246" s="22">
        <v>6.8</v>
      </c>
      <c r="EL246" s="22">
        <v>0.42</v>
      </c>
      <c r="EM246" s="5">
        <v>2.9000000000000001E-2</v>
      </c>
      <c r="EO246" s="2"/>
      <c r="EP246" s="2"/>
      <c r="EQ246" s="19"/>
      <c r="EY246" s="2">
        <v>2.73</v>
      </c>
      <c r="EZ246" s="2">
        <v>1.74</v>
      </c>
      <c r="FA246" s="2">
        <v>1.2</v>
      </c>
      <c r="FB246" s="2">
        <v>56</v>
      </c>
      <c r="FC246" s="2">
        <v>1.28</v>
      </c>
      <c r="FD246" s="2">
        <v>45</v>
      </c>
      <c r="FE246" s="2">
        <v>0.96</v>
      </c>
      <c r="FF246" s="2">
        <v>55.2</v>
      </c>
      <c r="FG246" s="2">
        <v>31.4</v>
      </c>
      <c r="FH246" s="2">
        <v>23.8</v>
      </c>
      <c r="FI246" s="2">
        <v>0.56999999999999995</v>
      </c>
      <c r="FK246" s="22">
        <v>6.1</v>
      </c>
      <c r="FL246" s="22">
        <v>6.6</v>
      </c>
      <c r="FM246" s="22">
        <v>0.36</v>
      </c>
      <c r="FN246" s="5">
        <v>0.03</v>
      </c>
      <c r="FO246" s="5">
        <v>6.2</v>
      </c>
      <c r="FP246" s="5">
        <v>4</v>
      </c>
      <c r="FQ246" s="5">
        <v>0.65</v>
      </c>
      <c r="FR246" s="5">
        <f t="shared" ref="FR246:FR255" si="16">IF(FL246&gt;0,ROUND(FL246*0.74,1),"")</f>
        <v>4.9000000000000004</v>
      </c>
      <c r="FS246" s="5">
        <v>2.4E-2</v>
      </c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>
        <v>2.73</v>
      </c>
      <c r="GF246" s="2">
        <v>1.75</v>
      </c>
      <c r="GG246" s="2">
        <v>1.2</v>
      </c>
      <c r="GH246" s="2">
        <v>56.2</v>
      </c>
      <c r="GI246" s="2">
        <v>1.28</v>
      </c>
      <c r="GJ246" s="2">
        <v>46.1</v>
      </c>
      <c r="GK246" s="2">
        <v>0.98</v>
      </c>
      <c r="GL246" s="2">
        <v>55.2</v>
      </c>
      <c r="GM246" s="2">
        <v>31.4</v>
      </c>
      <c r="GN246" s="2">
        <v>23.8</v>
      </c>
      <c r="GO246" s="2">
        <v>0.62</v>
      </c>
      <c r="GP246" s="2"/>
      <c r="GQ246" s="2">
        <v>5.3</v>
      </c>
      <c r="GR246" s="2">
        <v>5.6</v>
      </c>
      <c r="GS246" s="3">
        <v>0.4</v>
      </c>
      <c r="GT246" s="2">
        <v>3.1E-2</v>
      </c>
      <c r="GU246" s="2">
        <v>5.4</v>
      </c>
      <c r="GV246" s="2">
        <v>3.4</v>
      </c>
      <c r="GW246" s="2">
        <v>0.64</v>
      </c>
      <c r="GX246" s="5">
        <f t="shared" ref="GX246:GX255" si="17">IF(GR246&gt;0,ROUND(GR246*0.7,1),"")</f>
        <v>3.9</v>
      </c>
      <c r="GY246" s="2">
        <v>1.9E-2</v>
      </c>
    </row>
    <row r="247" spans="1:207" s="5" customFormat="1" ht="11.95" customHeight="1" x14ac:dyDescent="0.3">
      <c r="A247" s="10" t="s">
        <v>274</v>
      </c>
      <c r="B247" s="11">
        <v>14</v>
      </c>
      <c r="C247" s="12">
        <v>4.8</v>
      </c>
      <c r="D247" s="13" t="s">
        <v>411</v>
      </c>
      <c r="E247" s="124" t="s">
        <v>465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15">
        <v>2.74</v>
      </c>
      <c r="R247" s="15">
        <v>1.85</v>
      </c>
      <c r="S247" s="15">
        <v>1.38</v>
      </c>
      <c r="T247" s="16">
        <v>49.7</v>
      </c>
      <c r="U247" s="15">
        <v>0.99</v>
      </c>
      <c r="V247" s="16">
        <v>34.299999999999997</v>
      </c>
      <c r="W247" s="15">
        <v>0.95</v>
      </c>
      <c r="X247" s="16">
        <v>55.8</v>
      </c>
      <c r="Y247" s="16">
        <v>32.200000000000003</v>
      </c>
      <c r="Z247" s="16">
        <v>23.6</v>
      </c>
      <c r="AA247" s="15">
        <v>0.09</v>
      </c>
      <c r="AB247" s="15"/>
      <c r="AC247" s="15"/>
      <c r="AD247" s="4"/>
      <c r="AE247" s="15"/>
      <c r="AF247" s="4"/>
      <c r="AG247" s="6"/>
      <c r="AH247" s="6"/>
      <c r="AI247" s="2">
        <v>15</v>
      </c>
      <c r="AJ247" s="4">
        <v>15.8</v>
      </c>
      <c r="AK247" s="3">
        <v>0.39</v>
      </c>
      <c r="AL247" s="2">
        <v>8.2000000000000003E-2</v>
      </c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15">
        <v>2.74</v>
      </c>
      <c r="AY247" s="15">
        <v>1.87</v>
      </c>
      <c r="AZ247" s="15">
        <v>1.37</v>
      </c>
      <c r="BA247" s="16">
        <v>50</v>
      </c>
      <c r="BB247" s="15">
        <v>1</v>
      </c>
      <c r="BC247" s="16">
        <v>36.1</v>
      </c>
      <c r="BD247" s="15">
        <v>0.99</v>
      </c>
      <c r="BE247" s="16">
        <v>55.8</v>
      </c>
      <c r="BF247" s="16">
        <v>32.200000000000003</v>
      </c>
      <c r="BG247" s="16">
        <v>23.6</v>
      </c>
      <c r="BH247" s="15">
        <v>0.17</v>
      </c>
      <c r="BI247" s="4"/>
      <c r="BJ247" s="4">
        <v>14.2</v>
      </c>
      <c r="BK247" s="2">
        <v>14.2</v>
      </c>
      <c r="BL247" s="3">
        <v>0.38</v>
      </c>
      <c r="BM247" s="2">
        <v>6.5000000000000002E-2</v>
      </c>
      <c r="BN247" s="17"/>
      <c r="CE247" s="2">
        <v>13.2</v>
      </c>
      <c r="CF247" s="2">
        <v>9.4</v>
      </c>
      <c r="CG247" s="2">
        <v>0.71</v>
      </c>
      <c r="CH247" s="2">
        <v>4.2999999999999997E-2</v>
      </c>
      <c r="CI247" s="2">
        <v>11</v>
      </c>
      <c r="CJ247" s="2">
        <v>2.5000000000000001E-2</v>
      </c>
      <c r="CK247" s="2">
        <v>6</v>
      </c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>
        <v>2.74</v>
      </c>
      <c r="CX247" s="2">
        <v>1.8</v>
      </c>
      <c r="CY247" s="2">
        <v>1.28</v>
      </c>
      <c r="CZ247" s="2">
        <v>53.3</v>
      </c>
      <c r="DA247" s="2">
        <v>1.1399999999999999</v>
      </c>
      <c r="DB247" s="2">
        <v>40.799999999999997</v>
      </c>
      <c r="DC247" s="2">
        <v>0.98</v>
      </c>
      <c r="DD247" s="2">
        <v>55.8</v>
      </c>
      <c r="DE247" s="2">
        <v>32.200000000000003</v>
      </c>
      <c r="DF247" s="2">
        <v>23.6</v>
      </c>
      <c r="DG247" s="2">
        <v>0.36</v>
      </c>
      <c r="DH247" s="2"/>
      <c r="DI247" s="3">
        <v>9.3000000000000007</v>
      </c>
      <c r="DJ247" s="2">
        <v>10.4</v>
      </c>
      <c r="DK247" s="3">
        <v>0.42</v>
      </c>
      <c r="DL247" s="2">
        <v>4.2000000000000003E-2</v>
      </c>
      <c r="DM247" s="2"/>
      <c r="DN247" s="2"/>
      <c r="DO247" s="2"/>
      <c r="DP247" s="19"/>
      <c r="DX247" s="5">
        <v>2.74</v>
      </c>
      <c r="DY247" s="5">
        <v>1.78</v>
      </c>
      <c r="DZ247" s="5">
        <v>1.24</v>
      </c>
      <c r="EA247" s="5">
        <v>54.9</v>
      </c>
      <c r="EB247" s="5">
        <v>1.22</v>
      </c>
      <c r="EC247" s="5">
        <v>44</v>
      </c>
      <c r="ED247" s="5">
        <v>0.99</v>
      </c>
      <c r="EE247" s="5">
        <v>55.8</v>
      </c>
      <c r="EF247" s="5">
        <v>32.200000000000003</v>
      </c>
      <c r="EG247" s="5">
        <v>23.6</v>
      </c>
      <c r="EH247" s="5">
        <v>0.5</v>
      </c>
      <c r="EJ247" s="22">
        <v>5.5</v>
      </c>
      <c r="EK247" s="22">
        <v>5.8</v>
      </c>
      <c r="EL247" s="22">
        <v>0.38</v>
      </c>
      <c r="EM247" s="5">
        <v>3.1E-2</v>
      </c>
      <c r="EO247" s="2"/>
      <c r="EP247" s="2"/>
      <c r="EQ247" s="19"/>
      <c r="EY247" s="2">
        <v>2.74</v>
      </c>
      <c r="EZ247" s="2">
        <v>1.76</v>
      </c>
      <c r="FA247" s="2">
        <v>1.21</v>
      </c>
      <c r="FB247" s="2">
        <v>55.9</v>
      </c>
      <c r="FC247" s="2">
        <v>1.27</v>
      </c>
      <c r="FD247" s="2">
        <v>45.5</v>
      </c>
      <c r="FE247" s="2">
        <v>0.99</v>
      </c>
      <c r="FF247" s="2">
        <v>55.8</v>
      </c>
      <c r="FG247" s="2">
        <v>32.200000000000003</v>
      </c>
      <c r="FH247" s="2">
        <v>23.6</v>
      </c>
      <c r="FI247" s="2">
        <v>0.56000000000000005</v>
      </c>
      <c r="FK247" s="22">
        <v>5.6</v>
      </c>
      <c r="FL247" s="22">
        <v>6</v>
      </c>
      <c r="FM247" s="22">
        <v>0.36</v>
      </c>
      <c r="FN247" s="5">
        <v>3.2000000000000001E-2</v>
      </c>
      <c r="FO247" s="5">
        <v>5</v>
      </c>
      <c r="FP247" s="5">
        <v>3.8</v>
      </c>
      <c r="FQ247" s="5">
        <v>0.76</v>
      </c>
      <c r="FR247" s="5">
        <f t="shared" si="16"/>
        <v>4.4000000000000004</v>
      </c>
      <c r="FS247" s="5">
        <v>2.4E-2</v>
      </c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>
        <v>2.74</v>
      </c>
      <c r="GF247" s="2">
        <v>1.75</v>
      </c>
      <c r="GG247" s="2">
        <v>1.2</v>
      </c>
      <c r="GH247" s="2">
        <v>56.2</v>
      </c>
      <c r="GI247" s="2">
        <v>1.28</v>
      </c>
      <c r="GJ247" s="2">
        <v>46</v>
      </c>
      <c r="GK247" s="2">
        <v>0.98</v>
      </c>
      <c r="GL247" s="2">
        <v>55.8</v>
      </c>
      <c r="GM247" s="2">
        <v>32.200000000000003</v>
      </c>
      <c r="GN247" s="2">
        <v>23.6</v>
      </c>
      <c r="GO247" s="2">
        <v>0.57999999999999996</v>
      </c>
      <c r="GP247" s="2"/>
      <c r="GQ247" s="2">
        <v>5.8</v>
      </c>
      <c r="GR247" s="2">
        <v>6.3</v>
      </c>
      <c r="GS247" s="3">
        <v>0.4</v>
      </c>
      <c r="GT247" s="2">
        <v>0.03</v>
      </c>
      <c r="GU247" s="2">
        <v>5.3</v>
      </c>
      <c r="GV247" s="2">
        <v>3.5</v>
      </c>
      <c r="GW247" s="2">
        <v>0.66</v>
      </c>
      <c r="GX247" s="5">
        <f t="shared" si="17"/>
        <v>4.4000000000000004</v>
      </c>
      <c r="GY247" s="2">
        <v>1.7999999999999999E-2</v>
      </c>
    </row>
    <row r="248" spans="1:207" s="5" customFormat="1" ht="11.95" customHeight="1" x14ac:dyDescent="0.3">
      <c r="A248" s="10" t="s">
        <v>275</v>
      </c>
      <c r="B248" s="11">
        <v>14</v>
      </c>
      <c r="C248" s="12">
        <v>5.4</v>
      </c>
      <c r="D248" s="13" t="s">
        <v>411</v>
      </c>
      <c r="E248" s="124" t="s">
        <v>465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15">
        <v>2.73</v>
      </c>
      <c r="R248" s="15">
        <v>1.87</v>
      </c>
      <c r="S248" s="15">
        <v>1.41</v>
      </c>
      <c r="T248" s="16">
        <v>48.3</v>
      </c>
      <c r="U248" s="15">
        <v>0.93</v>
      </c>
      <c r="V248" s="16">
        <v>32.5</v>
      </c>
      <c r="W248" s="15">
        <v>0.95</v>
      </c>
      <c r="X248" s="16">
        <v>56.8</v>
      </c>
      <c r="Y248" s="16">
        <v>32</v>
      </c>
      <c r="Z248" s="16">
        <v>24.8</v>
      </c>
      <c r="AA248" s="15">
        <v>0.02</v>
      </c>
      <c r="AB248" s="15"/>
      <c r="AC248" s="15"/>
      <c r="AD248" s="4"/>
      <c r="AE248" s="15"/>
      <c r="AF248" s="4"/>
      <c r="AG248" s="6"/>
      <c r="AH248" s="6"/>
      <c r="AI248" s="2">
        <v>15.5</v>
      </c>
      <c r="AJ248" s="4">
        <v>18.100000000000001</v>
      </c>
      <c r="AK248" s="3">
        <v>0.31</v>
      </c>
      <c r="AL248" s="2">
        <v>9.5000000000000001E-2</v>
      </c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15">
        <v>2.73</v>
      </c>
      <c r="AY248" s="15">
        <v>1.89</v>
      </c>
      <c r="AZ248" s="15">
        <v>1.41</v>
      </c>
      <c r="BA248" s="16">
        <v>48.4</v>
      </c>
      <c r="BB248" s="15">
        <v>0.94</v>
      </c>
      <c r="BC248" s="16">
        <v>34.299999999999997</v>
      </c>
      <c r="BD248" s="15">
        <v>1</v>
      </c>
      <c r="BE248" s="16">
        <v>56.8</v>
      </c>
      <c r="BF248" s="16">
        <v>32</v>
      </c>
      <c r="BG248" s="16">
        <v>24.8</v>
      </c>
      <c r="BH248" s="15">
        <v>0.09</v>
      </c>
      <c r="BI248" s="4"/>
      <c r="BJ248" s="4">
        <v>14.9</v>
      </c>
      <c r="BK248" s="2">
        <v>14.9</v>
      </c>
      <c r="BL248" s="3">
        <v>0.36</v>
      </c>
      <c r="BM248" s="2">
        <v>8.4000000000000005E-2</v>
      </c>
      <c r="BN248" s="17"/>
      <c r="CE248" s="2">
        <v>16.8</v>
      </c>
      <c r="CF248" s="2">
        <v>12.3</v>
      </c>
      <c r="CG248" s="2">
        <v>0.73</v>
      </c>
      <c r="CH248" s="2">
        <v>0.05</v>
      </c>
      <c r="CI248" s="2">
        <v>14</v>
      </c>
      <c r="CJ248" s="2">
        <v>0.03</v>
      </c>
      <c r="CK248" s="2">
        <v>8</v>
      </c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>
        <v>2.73</v>
      </c>
      <c r="CX248" s="2">
        <v>1.81</v>
      </c>
      <c r="CY248" s="2">
        <v>1.31</v>
      </c>
      <c r="CZ248" s="2">
        <v>52</v>
      </c>
      <c r="DA248" s="2">
        <v>1.08</v>
      </c>
      <c r="DB248" s="2">
        <v>38.200000000000003</v>
      </c>
      <c r="DC248" s="2">
        <v>0.96</v>
      </c>
      <c r="DD248" s="2">
        <v>56.8</v>
      </c>
      <c r="DE248" s="2">
        <v>32</v>
      </c>
      <c r="DF248" s="2">
        <v>24.8</v>
      </c>
      <c r="DG248" s="2">
        <v>0.25</v>
      </c>
      <c r="DH248" s="2"/>
      <c r="DI248" s="3">
        <v>12.2</v>
      </c>
      <c r="DJ248" s="2">
        <v>13</v>
      </c>
      <c r="DK248" s="3">
        <v>0.33</v>
      </c>
      <c r="DL248" s="2">
        <v>5.3999999999999999E-2</v>
      </c>
      <c r="DM248" s="2"/>
      <c r="DN248" s="2"/>
      <c r="DO248" s="2"/>
      <c r="DP248" s="19"/>
      <c r="DX248" s="5">
        <v>2.73</v>
      </c>
      <c r="DY248" s="5">
        <v>1.79</v>
      </c>
      <c r="DZ248" s="5">
        <v>1.26</v>
      </c>
      <c r="EA248" s="5">
        <v>53.8</v>
      </c>
      <c r="EB248" s="5">
        <v>1.17</v>
      </c>
      <c r="EC248" s="5">
        <v>42</v>
      </c>
      <c r="ED248" s="5">
        <v>0.98</v>
      </c>
      <c r="EE248" s="5">
        <v>56.8</v>
      </c>
      <c r="EF248" s="5">
        <v>32</v>
      </c>
      <c r="EG248" s="5">
        <v>24.8</v>
      </c>
      <c r="EH248" s="5">
        <v>0.4</v>
      </c>
      <c r="EJ248" s="22">
        <v>6.6</v>
      </c>
      <c r="EK248" s="22">
        <v>6.9</v>
      </c>
      <c r="EL248" s="22">
        <v>0.35</v>
      </c>
      <c r="EM248" s="5">
        <v>3.1E-2</v>
      </c>
      <c r="EO248" s="2"/>
      <c r="EP248" s="2"/>
      <c r="EQ248" s="19"/>
      <c r="EY248" s="2">
        <v>2.73</v>
      </c>
      <c r="EZ248" s="2">
        <v>1.75</v>
      </c>
      <c r="FA248" s="2">
        <v>1.22</v>
      </c>
      <c r="FB248" s="2">
        <v>55.4</v>
      </c>
      <c r="FC248" s="2">
        <v>1.24</v>
      </c>
      <c r="FD248" s="2">
        <v>43.7</v>
      </c>
      <c r="FE248" s="2">
        <v>0.96</v>
      </c>
      <c r="FF248" s="2">
        <v>56.8</v>
      </c>
      <c r="FG248" s="2">
        <v>32</v>
      </c>
      <c r="FH248" s="2">
        <v>24.8</v>
      </c>
      <c r="FI248" s="2">
        <v>0.47</v>
      </c>
      <c r="FK248" s="22">
        <v>6.7</v>
      </c>
      <c r="FL248" s="22">
        <v>6.8</v>
      </c>
      <c r="FM248" s="22">
        <v>0.4</v>
      </c>
      <c r="FN248" s="5">
        <v>3.5000000000000003E-2</v>
      </c>
      <c r="FO248" s="5">
        <v>7.6</v>
      </c>
      <c r="FP248" s="5">
        <v>4.8</v>
      </c>
      <c r="FQ248" s="5">
        <v>0.63</v>
      </c>
      <c r="FR248" s="5">
        <f t="shared" si="16"/>
        <v>5</v>
      </c>
      <c r="FS248" s="5">
        <v>2.5000000000000001E-2</v>
      </c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>
        <v>2.73</v>
      </c>
      <c r="GF248" s="2">
        <v>1.76</v>
      </c>
      <c r="GG248" s="2">
        <v>1.2</v>
      </c>
      <c r="GH248" s="2">
        <v>56</v>
      </c>
      <c r="GI248" s="2">
        <v>1.28</v>
      </c>
      <c r="GJ248" s="2">
        <v>46.3</v>
      </c>
      <c r="GK248" s="2">
        <v>0.99</v>
      </c>
      <c r="GL248" s="2">
        <v>56.8</v>
      </c>
      <c r="GM248" s="2">
        <v>32</v>
      </c>
      <c r="GN248" s="2">
        <v>24.8</v>
      </c>
      <c r="GO248" s="2">
        <v>0.57999999999999996</v>
      </c>
      <c r="GP248" s="2"/>
      <c r="GQ248" s="2">
        <v>6.3</v>
      </c>
      <c r="GR248" s="2">
        <v>6.5</v>
      </c>
      <c r="GS248" s="3">
        <v>0.37</v>
      </c>
      <c r="GT248" s="2">
        <v>2.5999999999999999E-2</v>
      </c>
      <c r="GU248" s="2">
        <v>6.7</v>
      </c>
      <c r="GV248" s="2">
        <v>4.3</v>
      </c>
      <c r="GW248" s="2">
        <v>0.64</v>
      </c>
      <c r="GX248" s="5">
        <f t="shared" si="17"/>
        <v>4.5999999999999996</v>
      </c>
      <c r="GY248" s="2">
        <v>1.7999999999999999E-2</v>
      </c>
    </row>
    <row r="249" spans="1:207" s="5" customFormat="1" ht="11.95" customHeight="1" x14ac:dyDescent="0.3">
      <c r="A249" s="10" t="s">
        <v>281</v>
      </c>
      <c r="B249" s="11">
        <v>14</v>
      </c>
      <c r="C249" s="12">
        <v>8.8000000000000007</v>
      </c>
      <c r="D249" s="13" t="s">
        <v>411</v>
      </c>
      <c r="E249" s="124" t="s">
        <v>465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15">
        <v>2.72</v>
      </c>
      <c r="R249" s="15">
        <v>1.87</v>
      </c>
      <c r="S249" s="15">
        <v>1.4</v>
      </c>
      <c r="T249" s="16">
        <v>48.4</v>
      </c>
      <c r="U249" s="15">
        <v>0.94</v>
      </c>
      <c r="V249" s="16">
        <v>33.200000000000003</v>
      </c>
      <c r="W249" s="15">
        <v>0.96</v>
      </c>
      <c r="X249" s="16">
        <v>55.1</v>
      </c>
      <c r="Y249" s="16">
        <v>29.9</v>
      </c>
      <c r="Z249" s="16">
        <v>25.2</v>
      </c>
      <c r="AA249" s="15">
        <v>0.13</v>
      </c>
      <c r="AB249" s="15"/>
      <c r="AC249" s="15"/>
      <c r="AD249" s="4"/>
      <c r="AE249" s="15"/>
      <c r="AF249" s="4"/>
      <c r="AG249" s="6"/>
      <c r="AH249" s="6"/>
      <c r="AI249" s="2">
        <v>14.6</v>
      </c>
      <c r="AJ249" s="4">
        <v>17</v>
      </c>
      <c r="AK249" s="3">
        <v>0.36</v>
      </c>
      <c r="AL249" s="2">
        <v>8.7999999999999995E-2</v>
      </c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15">
        <v>2.72</v>
      </c>
      <c r="AY249" s="15">
        <v>1.88</v>
      </c>
      <c r="AZ249" s="15">
        <v>1.4</v>
      </c>
      <c r="BA249" s="16">
        <v>48.7</v>
      </c>
      <c r="BB249" s="15">
        <v>0.95</v>
      </c>
      <c r="BC249" s="16">
        <v>34.6</v>
      </c>
      <c r="BD249" s="15">
        <v>0.99</v>
      </c>
      <c r="BE249" s="16">
        <v>55.1</v>
      </c>
      <c r="BF249" s="16">
        <v>29.9</v>
      </c>
      <c r="BG249" s="16">
        <v>25.2</v>
      </c>
      <c r="BH249" s="15">
        <v>0.19</v>
      </c>
      <c r="BI249" s="4"/>
      <c r="BJ249" s="4">
        <v>14.7</v>
      </c>
      <c r="BK249" s="2">
        <v>14.7</v>
      </c>
      <c r="BL249" s="3">
        <v>0.36</v>
      </c>
      <c r="BM249" s="2">
        <v>5.8999999999999997E-2</v>
      </c>
      <c r="BN249" s="17"/>
      <c r="CE249" s="2">
        <v>15.4</v>
      </c>
      <c r="CF249" s="2">
        <v>11.5</v>
      </c>
      <c r="CG249" s="2">
        <v>0.75</v>
      </c>
      <c r="CH249" s="2">
        <v>4.2000000000000003E-2</v>
      </c>
      <c r="CI249" s="2">
        <v>14</v>
      </c>
      <c r="CJ249" s="2">
        <v>2.5999999999999999E-2</v>
      </c>
      <c r="CK249" s="2">
        <v>7</v>
      </c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>
        <v>2.72</v>
      </c>
      <c r="CX249" s="2">
        <v>1.82</v>
      </c>
      <c r="CY249" s="2">
        <v>1.3</v>
      </c>
      <c r="CZ249" s="2">
        <v>52.1</v>
      </c>
      <c r="DA249" s="2">
        <v>1.0900000000000001</v>
      </c>
      <c r="DB249" s="2">
        <v>39.700000000000003</v>
      </c>
      <c r="DC249" s="2">
        <v>0.99</v>
      </c>
      <c r="DD249" s="2">
        <v>55.1</v>
      </c>
      <c r="DE249" s="2">
        <v>29.9</v>
      </c>
      <c r="DF249" s="2">
        <v>25.2</v>
      </c>
      <c r="DG249" s="2">
        <v>0.39</v>
      </c>
      <c r="DH249" s="2"/>
      <c r="DI249" s="3">
        <v>9.3000000000000007</v>
      </c>
      <c r="DJ249" s="2">
        <v>9.9</v>
      </c>
      <c r="DK249" s="3">
        <v>0.39</v>
      </c>
      <c r="DL249" s="2">
        <v>4.2000000000000003E-2</v>
      </c>
      <c r="DM249" s="2"/>
      <c r="DN249" s="2"/>
      <c r="DO249" s="2"/>
      <c r="DP249" s="19"/>
      <c r="DX249" s="5">
        <v>2.72</v>
      </c>
      <c r="DY249" s="5">
        <v>1.8</v>
      </c>
      <c r="DZ249" s="5">
        <v>1.29</v>
      </c>
      <c r="EA249" s="5">
        <v>52.6</v>
      </c>
      <c r="EB249" s="5">
        <v>1.1100000000000001</v>
      </c>
      <c r="EC249" s="5">
        <v>39.700000000000003</v>
      </c>
      <c r="ED249" s="5">
        <v>0.97</v>
      </c>
      <c r="EE249" s="5">
        <v>55.1</v>
      </c>
      <c r="EF249" s="5">
        <v>29.9</v>
      </c>
      <c r="EG249" s="5">
        <v>25.2</v>
      </c>
      <c r="EH249" s="5">
        <v>0.39</v>
      </c>
      <c r="EJ249" s="22">
        <v>6.3</v>
      </c>
      <c r="EK249" s="22">
        <v>6.4</v>
      </c>
      <c r="EL249" s="22">
        <v>0.35</v>
      </c>
      <c r="EM249" s="5">
        <v>3.2000000000000001E-2</v>
      </c>
      <c r="EO249" s="2"/>
      <c r="EP249" s="2"/>
      <c r="EQ249" s="19"/>
      <c r="EY249" s="2">
        <v>2.72</v>
      </c>
      <c r="EZ249" s="2">
        <v>1.79</v>
      </c>
      <c r="FA249" s="2">
        <v>1.26</v>
      </c>
      <c r="FB249" s="2">
        <v>53.8</v>
      </c>
      <c r="FC249" s="2">
        <v>1.1599999999999999</v>
      </c>
      <c r="FD249" s="2">
        <v>42.4</v>
      </c>
      <c r="FE249" s="2">
        <v>0.99</v>
      </c>
      <c r="FF249" s="2">
        <v>55.1</v>
      </c>
      <c r="FG249" s="2">
        <v>29.9</v>
      </c>
      <c r="FH249" s="2">
        <v>25.2</v>
      </c>
      <c r="FI249" s="2">
        <v>0.5</v>
      </c>
      <c r="FK249" s="22">
        <v>6</v>
      </c>
      <c r="FL249" s="22">
        <v>6.1</v>
      </c>
      <c r="FM249" s="22">
        <v>0.39</v>
      </c>
      <c r="FN249" s="5">
        <v>0.03</v>
      </c>
      <c r="FO249" s="5">
        <v>5.3</v>
      </c>
      <c r="FP249" s="5">
        <v>4.4000000000000004</v>
      </c>
      <c r="FQ249" s="5">
        <v>0.83</v>
      </c>
      <c r="FR249" s="5">
        <f t="shared" si="16"/>
        <v>4.5</v>
      </c>
      <c r="FS249" s="5">
        <v>2.1999999999999999E-2</v>
      </c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>
        <v>2.72</v>
      </c>
      <c r="GF249" s="2">
        <v>1.78</v>
      </c>
      <c r="GG249" s="2">
        <v>1.24</v>
      </c>
      <c r="GH249" s="2">
        <v>54.4</v>
      </c>
      <c r="GI249" s="2">
        <v>1.19</v>
      </c>
      <c r="GJ249" s="2">
        <v>43.6</v>
      </c>
      <c r="GK249" s="2">
        <v>1</v>
      </c>
      <c r="GL249" s="2">
        <v>55.1</v>
      </c>
      <c r="GM249" s="2">
        <v>29.9</v>
      </c>
      <c r="GN249" s="2">
        <v>25.2</v>
      </c>
      <c r="GO249" s="2">
        <v>0.54</v>
      </c>
      <c r="GP249" s="2"/>
      <c r="GQ249" s="2">
        <v>5.9</v>
      </c>
      <c r="GR249" s="2">
        <v>6.1</v>
      </c>
      <c r="GS249" s="3">
        <v>0.34</v>
      </c>
      <c r="GT249" s="2">
        <v>2.8000000000000001E-2</v>
      </c>
      <c r="GU249" s="2">
        <v>6.3</v>
      </c>
      <c r="GV249" s="2">
        <v>5</v>
      </c>
      <c r="GW249" s="2">
        <v>0.79</v>
      </c>
      <c r="GX249" s="5">
        <f t="shared" si="17"/>
        <v>4.3</v>
      </c>
      <c r="GY249" s="2">
        <v>2.1000000000000001E-2</v>
      </c>
    </row>
    <row r="250" spans="1:207" s="5" customFormat="1" ht="11.95" customHeight="1" x14ac:dyDescent="0.3">
      <c r="A250" s="10" t="s">
        <v>314</v>
      </c>
      <c r="B250" s="11">
        <v>17</v>
      </c>
      <c r="C250" s="12">
        <v>8.4</v>
      </c>
      <c r="D250" s="13" t="s">
        <v>411</v>
      </c>
      <c r="E250" s="124" t="s">
        <v>465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15">
        <v>2.73</v>
      </c>
      <c r="R250" s="15">
        <v>1.88</v>
      </c>
      <c r="S250" s="15">
        <v>1.42</v>
      </c>
      <c r="T250" s="16">
        <v>48.1</v>
      </c>
      <c r="U250" s="15">
        <v>0.93</v>
      </c>
      <c r="V250" s="16">
        <v>32.6</v>
      </c>
      <c r="W250" s="15">
        <v>0.96</v>
      </c>
      <c r="X250" s="16">
        <v>55</v>
      </c>
      <c r="Y250" s="16">
        <v>30.4</v>
      </c>
      <c r="Z250" s="16">
        <v>24.6</v>
      </c>
      <c r="AA250" s="15">
        <v>0.09</v>
      </c>
      <c r="AB250" s="15"/>
      <c r="AC250" s="15"/>
      <c r="AD250" s="4"/>
      <c r="AE250" s="15"/>
      <c r="AF250" s="4"/>
      <c r="AG250" s="6"/>
      <c r="AH250" s="6"/>
      <c r="AI250" s="2">
        <v>14.9</v>
      </c>
      <c r="AJ250" s="4">
        <v>15.9</v>
      </c>
      <c r="AK250" s="3">
        <v>0.31</v>
      </c>
      <c r="AL250" s="2">
        <v>0.09</v>
      </c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15">
        <v>2.73</v>
      </c>
      <c r="AY250" s="15">
        <v>1.88</v>
      </c>
      <c r="AZ250" s="15">
        <v>1.41</v>
      </c>
      <c r="BA250" s="16">
        <v>48.4</v>
      </c>
      <c r="BB250" s="15">
        <v>0.94</v>
      </c>
      <c r="BC250" s="16">
        <v>33.700000000000003</v>
      </c>
      <c r="BD250" s="15">
        <v>0.98</v>
      </c>
      <c r="BE250" s="16">
        <v>55</v>
      </c>
      <c r="BF250" s="16">
        <v>30.4</v>
      </c>
      <c r="BG250" s="16">
        <v>24.6</v>
      </c>
      <c r="BH250" s="15">
        <v>0.13</v>
      </c>
      <c r="BI250" s="4"/>
      <c r="BJ250" s="4">
        <v>15.2</v>
      </c>
      <c r="BK250" s="2">
        <v>15.2</v>
      </c>
      <c r="BL250" s="3">
        <v>0.36</v>
      </c>
      <c r="BM250" s="2">
        <v>7.0000000000000007E-2</v>
      </c>
      <c r="BN250" s="20">
        <v>1.4500000000000001E-2</v>
      </c>
      <c r="BO250" s="21">
        <v>2.0899999999999998E-3</v>
      </c>
      <c r="BP250" s="5">
        <v>4.4961326401120098E-6</v>
      </c>
      <c r="BQ250" s="5">
        <v>105</v>
      </c>
      <c r="BR250" s="5">
        <v>0.72</v>
      </c>
      <c r="BS250" s="5">
        <v>9800</v>
      </c>
      <c r="BT250" s="5">
        <v>0.58799999999999997</v>
      </c>
      <c r="BU250" s="5">
        <v>14700</v>
      </c>
      <c r="BV250" s="5">
        <v>52</v>
      </c>
      <c r="BW250" s="5">
        <v>18</v>
      </c>
      <c r="BX250" s="2">
        <v>32</v>
      </c>
      <c r="BY250" s="2">
        <v>8</v>
      </c>
      <c r="BZ250" s="5">
        <v>59800</v>
      </c>
      <c r="CA250" s="5">
        <v>0.19</v>
      </c>
      <c r="CB250" s="5">
        <v>-0.5</v>
      </c>
      <c r="CC250" s="5">
        <v>1.4219999999999999</v>
      </c>
      <c r="CD250" s="5">
        <v>34.999999999999993</v>
      </c>
      <c r="CE250" s="2">
        <v>14.4</v>
      </c>
      <c r="CF250" s="2">
        <v>10.9</v>
      </c>
      <c r="CG250" s="2">
        <v>0.76</v>
      </c>
      <c r="CH250" s="2">
        <v>4.4999999999999998E-2</v>
      </c>
      <c r="CI250" s="2">
        <v>14</v>
      </c>
      <c r="CJ250" s="2">
        <v>2.9000000000000001E-2</v>
      </c>
      <c r="CK250" s="2">
        <v>8</v>
      </c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>
        <v>2.73</v>
      </c>
      <c r="CX250" s="2">
        <v>1.82</v>
      </c>
      <c r="CY250" s="2">
        <v>1.32</v>
      </c>
      <c r="CZ250" s="2">
        <v>51.7</v>
      </c>
      <c r="DA250" s="2">
        <v>1.07</v>
      </c>
      <c r="DB250" s="2">
        <v>38.1</v>
      </c>
      <c r="DC250" s="2">
        <v>0.97</v>
      </c>
      <c r="DD250" s="2">
        <v>55</v>
      </c>
      <c r="DE250" s="2">
        <v>30.4</v>
      </c>
      <c r="DF250" s="2">
        <v>24.6</v>
      </c>
      <c r="DG250" s="2">
        <v>0.31</v>
      </c>
      <c r="DH250" s="2"/>
      <c r="DI250" s="3">
        <v>11.1</v>
      </c>
      <c r="DJ250" s="2">
        <v>11.3</v>
      </c>
      <c r="DK250" s="3">
        <v>0.38</v>
      </c>
      <c r="DL250" s="2">
        <v>4.8000000000000001E-2</v>
      </c>
      <c r="DM250" s="2"/>
      <c r="DN250" s="2"/>
      <c r="DO250" s="2"/>
      <c r="DP250" s="19"/>
      <c r="DX250" s="5">
        <v>2.73</v>
      </c>
      <c r="DY250" s="5">
        <v>1.8</v>
      </c>
      <c r="DZ250" s="5">
        <v>1.28</v>
      </c>
      <c r="EA250" s="5">
        <v>53.1</v>
      </c>
      <c r="EB250" s="5">
        <v>1.1299999999999999</v>
      </c>
      <c r="EC250" s="5">
        <v>40.5</v>
      </c>
      <c r="ED250" s="5">
        <v>0.98</v>
      </c>
      <c r="EE250" s="5">
        <v>55</v>
      </c>
      <c r="EF250" s="5">
        <v>30.4</v>
      </c>
      <c r="EG250" s="5">
        <v>24.6</v>
      </c>
      <c r="EH250" s="5">
        <v>0.41</v>
      </c>
      <c r="EJ250" s="22">
        <v>6.3</v>
      </c>
      <c r="EK250" s="22">
        <v>7.5</v>
      </c>
      <c r="EL250" s="22">
        <v>0.38</v>
      </c>
      <c r="EM250" s="5">
        <v>0.03</v>
      </c>
      <c r="EO250" s="2"/>
      <c r="EP250" s="2"/>
      <c r="EQ250" s="19"/>
      <c r="EY250" s="2">
        <v>2.73</v>
      </c>
      <c r="EZ250" s="2">
        <v>1.77</v>
      </c>
      <c r="FA250" s="2">
        <v>1.23</v>
      </c>
      <c r="FB250" s="2">
        <v>54.9</v>
      </c>
      <c r="FC250" s="2">
        <v>1.22</v>
      </c>
      <c r="FD250" s="2">
        <v>43.7</v>
      </c>
      <c r="FE250" s="2">
        <v>0.98</v>
      </c>
      <c r="FF250" s="2">
        <v>55</v>
      </c>
      <c r="FG250" s="2">
        <v>30.4</v>
      </c>
      <c r="FH250" s="2">
        <v>24.6</v>
      </c>
      <c r="FI250" s="2">
        <v>0.54</v>
      </c>
      <c r="FK250" s="22">
        <v>6.4</v>
      </c>
      <c r="FL250" s="22">
        <v>6.8</v>
      </c>
      <c r="FM250" s="22">
        <v>0.34</v>
      </c>
      <c r="FN250" s="5">
        <v>3.1E-2</v>
      </c>
      <c r="FO250" s="5">
        <v>7.8</v>
      </c>
      <c r="FP250" s="5">
        <v>5.9</v>
      </c>
      <c r="FQ250" s="5">
        <v>0.76</v>
      </c>
      <c r="FR250" s="5">
        <f t="shared" si="16"/>
        <v>5</v>
      </c>
      <c r="FS250" s="5">
        <v>2.1000000000000001E-2</v>
      </c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>
        <v>2.73</v>
      </c>
      <c r="GF250" s="2">
        <v>1.77</v>
      </c>
      <c r="GG250" s="2">
        <v>1.23</v>
      </c>
      <c r="GH250" s="2">
        <v>55.1</v>
      </c>
      <c r="GI250" s="2">
        <v>1.23</v>
      </c>
      <c r="GJ250" s="2">
        <v>44.2</v>
      </c>
      <c r="GK250" s="2">
        <v>0.98</v>
      </c>
      <c r="GL250" s="2">
        <v>55</v>
      </c>
      <c r="GM250" s="2">
        <v>30.4</v>
      </c>
      <c r="GN250" s="2">
        <v>24.6</v>
      </c>
      <c r="GO250" s="2">
        <v>0.56000000000000005</v>
      </c>
      <c r="GP250" s="2"/>
      <c r="GQ250" s="2">
        <v>6.3</v>
      </c>
      <c r="GR250" s="2">
        <v>7.2</v>
      </c>
      <c r="GS250" s="3">
        <v>0.38</v>
      </c>
      <c r="GT250" s="2">
        <v>2.7E-2</v>
      </c>
      <c r="GU250" s="2">
        <v>6.3</v>
      </c>
      <c r="GV250" s="2">
        <v>4.5999999999999996</v>
      </c>
      <c r="GW250" s="2">
        <v>0.73</v>
      </c>
      <c r="GX250" s="5">
        <f t="shared" si="17"/>
        <v>5</v>
      </c>
      <c r="GY250" s="2">
        <v>2.1999999999999999E-2</v>
      </c>
    </row>
    <row r="251" spans="1:207" s="5" customFormat="1" ht="11.95" customHeight="1" x14ac:dyDescent="0.3">
      <c r="A251" s="10" t="s">
        <v>205</v>
      </c>
      <c r="B251" s="10" t="s">
        <v>441</v>
      </c>
      <c r="C251" s="12">
        <v>34.799999999999997</v>
      </c>
      <c r="D251" s="13" t="s">
        <v>425</v>
      </c>
      <c r="E251" s="124" t="s">
        <v>465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15">
        <v>2.72</v>
      </c>
      <c r="R251" s="15">
        <v>1.82</v>
      </c>
      <c r="S251" s="15">
        <v>1.39</v>
      </c>
      <c r="T251" s="16">
        <v>48.7</v>
      </c>
      <c r="U251" s="15">
        <v>0.95</v>
      </c>
      <c r="V251" s="16">
        <v>30.5</v>
      </c>
      <c r="W251" s="15">
        <v>0.87</v>
      </c>
      <c r="X251" s="16">
        <v>64.5</v>
      </c>
      <c r="Y251" s="16">
        <v>36.4</v>
      </c>
      <c r="Z251" s="16">
        <v>28.1</v>
      </c>
      <c r="AA251" s="15">
        <v>-0.21</v>
      </c>
      <c r="AB251" s="15"/>
      <c r="AC251" s="15"/>
      <c r="AD251" s="4"/>
      <c r="AE251" s="15"/>
      <c r="AF251" s="4"/>
      <c r="AG251" s="6"/>
      <c r="AH251" s="6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15">
        <v>2.72</v>
      </c>
      <c r="AY251" s="15">
        <v>1.81</v>
      </c>
      <c r="AZ251" s="15">
        <v>1.31</v>
      </c>
      <c r="BA251" s="16">
        <v>51.8</v>
      </c>
      <c r="BB251" s="15">
        <v>1.07</v>
      </c>
      <c r="BC251" s="16">
        <v>38.299999999999997</v>
      </c>
      <c r="BD251" s="15">
        <v>0.97</v>
      </c>
      <c r="BE251" s="16">
        <v>64.5</v>
      </c>
      <c r="BF251" s="16">
        <v>36.4</v>
      </c>
      <c r="BG251" s="16">
        <v>28.1</v>
      </c>
      <c r="BH251" s="15">
        <v>7.0000000000000007E-2</v>
      </c>
      <c r="BI251" s="4"/>
      <c r="BJ251" s="4"/>
      <c r="BK251" s="4"/>
      <c r="BL251" s="8"/>
      <c r="BN251" s="20">
        <v>6.1000000000000004E-3</v>
      </c>
      <c r="BO251" s="21">
        <v>2.1099999999999999E-3</v>
      </c>
      <c r="BP251" s="5">
        <v>8.0013395508173805E-7</v>
      </c>
      <c r="BQ251" s="5">
        <v>105</v>
      </c>
      <c r="BR251" s="5">
        <v>0.75</v>
      </c>
      <c r="BS251" s="5">
        <v>10000</v>
      </c>
      <c r="BT251" s="5">
        <v>0.73399999999999999</v>
      </c>
      <c r="BU251" s="5">
        <v>16200</v>
      </c>
      <c r="BV251" s="5">
        <v>52</v>
      </c>
      <c r="BW251" s="5">
        <v>14</v>
      </c>
      <c r="BX251" s="2">
        <v>36</v>
      </c>
      <c r="BY251" s="2">
        <v>8</v>
      </c>
      <c r="BZ251" s="5">
        <v>44600</v>
      </c>
      <c r="CA251" s="5">
        <v>0.22</v>
      </c>
      <c r="CB251" s="5">
        <v>-0.1</v>
      </c>
      <c r="CC251" s="5">
        <v>1.1259999999999999</v>
      </c>
      <c r="CD251" s="5">
        <v>46.999999999999986</v>
      </c>
      <c r="FR251" s="5" t="str">
        <f t="shared" si="16"/>
        <v/>
      </c>
      <c r="GX251" s="5" t="str">
        <f t="shared" si="17"/>
        <v/>
      </c>
    </row>
    <row r="252" spans="1:207" s="5" customFormat="1" ht="11.95" customHeight="1" x14ac:dyDescent="0.3">
      <c r="A252" s="10" t="s">
        <v>283</v>
      </c>
      <c r="B252" s="10" t="s">
        <v>446</v>
      </c>
      <c r="C252" s="12">
        <v>9.8000000000000007</v>
      </c>
      <c r="D252" s="13" t="s">
        <v>411</v>
      </c>
      <c r="E252" s="124" t="s">
        <v>465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15">
        <v>2.71</v>
      </c>
      <c r="R252" s="15">
        <v>1.85</v>
      </c>
      <c r="S252" s="15">
        <v>1.36</v>
      </c>
      <c r="T252" s="16">
        <v>49.8</v>
      </c>
      <c r="U252" s="15">
        <v>0.99</v>
      </c>
      <c r="V252" s="16">
        <v>36.1</v>
      </c>
      <c r="W252" s="15">
        <v>0.98</v>
      </c>
      <c r="X252" s="16">
        <v>55.8</v>
      </c>
      <c r="Y252" s="16">
        <v>31.5</v>
      </c>
      <c r="Z252" s="16">
        <v>24.3</v>
      </c>
      <c r="AA252" s="15">
        <v>0.19</v>
      </c>
      <c r="AB252" s="15"/>
      <c r="AC252" s="15"/>
      <c r="AD252" s="4"/>
      <c r="AE252" s="15"/>
      <c r="AF252" s="4"/>
      <c r="AG252" s="6"/>
      <c r="AH252" s="6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15">
        <v>2.71</v>
      </c>
      <c r="AY252" s="15">
        <v>1.84</v>
      </c>
      <c r="AZ252" s="15">
        <v>1.35</v>
      </c>
      <c r="BA252" s="16">
        <v>50</v>
      </c>
      <c r="BB252" s="15">
        <v>1</v>
      </c>
      <c r="BC252" s="16">
        <v>36.200000000000003</v>
      </c>
      <c r="BD252" s="15">
        <v>0.98</v>
      </c>
      <c r="BE252" s="16">
        <v>55.8</v>
      </c>
      <c r="BF252" s="16">
        <v>31.5</v>
      </c>
      <c r="BG252" s="16">
        <v>24.3</v>
      </c>
      <c r="BH252" s="15">
        <v>0.19</v>
      </c>
      <c r="BI252" s="4"/>
      <c r="BJ252" s="4"/>
      <c r="BK252" s="4"/>
      <c r="BL252" s="8"/>
      <c r="BN252" s="20">
        <v>2.12E-2</v>
      </c>
      <c r="BO252" s="21">
        <v>2.0500000000000002E-3</v>
      </c>
      <c r="BP252" s="5">
        <v>6.1409309443676584E-6</v>
      </c>
      <c r="BQ252" s="5">
        <v>105</v>
      </c>
      <c r="BR252" s="5">
        <v>0.74</v>
      </c>
      <c r="BS252" s="5">
        <v>8700</v>
      </c>
      <c r="BT252" s="5">
        <v>0.74199999999999999</v>
      </c>
      <c r="BU252" s="5">
        <v>13200</v>
      </c>
      <c r="BV252" s="5">
        <v>50</v>
      </c>
      <c r="BW252" s="5">
        <v>14</v>
      </c>
      <c r="BX252" s="2">
        <v>33</v>
      </c>
      <c r="BY252" s="2">
        <v>9</v>
      </c>
      <c r="BZ252" s="5">
        <v>56200</v>
      </c>
      <c r="CA252" s="5">
        <v>0.18</v>
      </c>
      <c r="CB252" s="5">
        <v>-0.4</v>
      </c>
      <c r="CC252" s="5">
        <v>1.585</v>
      </c>
      <c r="CD252" s="5">
        <v>62.000000000000014</v>
      </c>
      <c r="FR252" s="5" t="str">
        <f t="shared" si="16"/>
        <v/>
      </c>
      <c r="GX252" s="5" t="str">
        <f t="shared" si="17"/>
        <v/>
      </c>
    </row>
    <row r="253" spans="1:207" s="5" customFormat="1" ht="11.95" customHeight="1" x14ac:dyDescent="0.3">
      <c r="A253" s="10" t="s">
        <v>299</v>
      </c>
      <c r="B253" s="10" t="s">
        <v>447</v>
      </c>
      <c r="C253" s="12">
        <v>21.8</v>
      </c>
      <c r="D253" s="13" t="s">
        <v>411</v>
      </c>
      <c r="E253" s="124" t="s">
        <v>465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15">
        <v>2.7</v>
      </c>
      <c r="R253" s="15">
        <v>1.86</v>
      </c>
      <c r="S253" s="15">
        <v>1.37</v>
      </c>
      <c r="T253" s="16">
        <v>49.1</v>
      </c>
      <c r="U253" s="15">
        <v>0.97</v>
      </c>
      <c r="V253" s="16">
        <v>35.4</v>
      </c>
      <c r="W253" s="15">
        <v>0.99</v>
      </c>
      <c r="X253" s="16">
        <v>58.5</v>
      </c>
      <c r="Y253" s="16">
        <v>33.9</v>
      </c>
      <c r="Z253" s="16">
        <v>24.6</v>
      </c>
      <c r="AA253" s="15">
        <v>0.06</v>
      </c>
      <c r="AB253" s="15"/>
      <c r="AC253" s="15"/>
      <c r="AD253" s="4"/>
      <c r="AE253" s="15"/>
      <c r="AF253" s="4"/>
      <c r="AG253" s="6"/>
      <c r="AH253" s="6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15">
        <v>2.7</v>
      </c>
      <c r="AY253" s="15">
        <v>1.85</v>
      </c>
      <c r="AZ253" s="15">
        <v>1.36</v>
      </c>
      <c r="BA253" s="16">
        <v>49.7</v>
      </c>
      <c r="BB253" s="15">
        <v>0.99</v>
      </c>
      <c r="BC253" s="16">
        <v>36.6</v>
      </c>
      <c r="BD253" s="15">
        <v>1</v>
      </c>
      <c r="BE253" s="16">
        <v>58.5</v>
      </c>
      <c r="BF253" s="16">
        <v>33.9</v>
      </c>
      <c r="BG253" s="16">
        <v>24.6</v>
      </c>
      <c r="BH253" s="15">
        <v>0.11</v>
      </c>
      <c r="BI253" s="4"/>
      <c r="BJ253" s="4"/>
      <c r="BK253" s="4"/>
      <c r="BL253" s="8"/>
      <c r="BN253" s="20">
        <v>9.7999999999999997E-3</v>
      </c>
      <c r="BO253" s="21">
        <v>1.9599999999999999E-3</v>
      </c>
      <c r="BP253" s="5">
        <v>1.573644632078968E-6</v>
      </c>
      <c r="BQ253" s="5">
        <v>105</v>
      </c>
      <c r="BR253" s="5">
        <v>0.7</v>
      </c>
      <c r="BS253" s="5">
        <v>8300</v>
      </c>
      <c r="BT253" s="5">
        <v>0.79700000000000004</v>
      </c>
      <c r="BU253" s="5">
        <v>16000</v>
      </c>
      <c r="BV253" s="5">
        <v>57</v>
      </c>
      <c r="BW253" s="5">
        <v>15</v>
      </c>
      <c r="BX253" s="2">
        <v>32</v>
      </c>
      <c r="BY253" s="2">
        <v>10</v>
      </c>
      <c r="BZ253" s="5">
        <v>69300</v>
      </c>
      <c r="CA253" s="5">
        <v>0.23</v>
      </c>
      <c r="CB253" s="5">
        <v>-0.2</v>
      </c>
      <c r="CC253" s="5">
        <v>1.244</v>
      </c>
      <c r="CD253" s="5">
        <v>73.000000000000014</v>
      </c>
      <c r="FR253" s="5" t="str">
        <f t="shared" si="16"/>
        <v/>
      </c>
      <c r="GX253" s="5" t="str">
        <f t="shared" si="17"/>
        <v/>
      </c>
    </row>
    <row r="254" spans="1:207" s="5" customFormat="1" ht="11.95" customHeight="1" x14ac:dyDescent="0.3">
      <c r="A254" s="10" t="s">
        <v>315</v>
      </c>
      <c r="B254" s="10" t="s">
        <v>449</v>
      </c>
      <c r="C254" s="12">
        <v>8.8000000000000007</v>
      </c>
      <c r="D254" s="13" t="s">
        <v>411</v>
      </c>
      <c r="E254" s="124" t="s">
        <v>465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15">
        <v>2.72</v>
      </c>
      <c r="R254" s="15">
        <v>1.86</v>
      </c>
      <c r="S254" s="15">
        <v>1.42</v>
      </c>
      <c r="T254" s="16">
        <v>47.9</v>
      </c>
      <c r="U254" s="15">
        <v>0.92</v>
      </c>
      <c r="V254" s="16">
        <v>31.2</v>
      </c>
      <c r="W254" s="15">
        <v>0.92</v>
      </c>
      <c r="X254" s="16">
        <v>54.6</v>
      </c>
      <c r="Y254" s="16">
        <v>30.5</v>
      </c>
      <c r="Z254" s="16">
        <v>24.1</v>
      </c>
      <c r="AA254" s="15">
        <v>0.03</v>
      </c>
      <c r="AB254" s="15"/>
      <c r="AC254" s="15"/>
      <c r="AD254" s="4"/>
      <c r="AE254" s="15"/>
      <c r="AF254" s="4"/>
      <c r="AG254" s="6"/>
      <c r="AH254" s="6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15">
        <v>2.72</v>
      </c>
      <c r="AY254" s="15">
        <v>1.89</v>
      </c>
      <c r="AZ254" s="15">
        <v>1.41</v>
      </c>
      <c r="BA254" s="16">
        <v>48.3</v>
      </c>
      <c r="BB254" s="15">
        <v>0.94</v>
      </c>
      <c r="BC254" s="16">
        <v>34.4</v>
      </c>
      <c r="BD254" s="15">
        <v>1</v>
      </c>
      <c r="BE254" s="16">
        <v>54.6</v>
      </c>
      <c r="BF254" s="16">
        <v>30.5</v>
      </c>
      <c r="BG254" s="16">
        <v>24.1</v>
      </c>
      <c r="BH254" s="15">
        <v>0.16</v>
      </c>
      <c r="BI254" s="4"/>
      <c r="BJ254" s="4"/>
      <c r="BK254" s="4"/>
      <c r="BL254" s="8"/>
      <c r="BN254" s="20">
        <v>1.46E-2</v>
      </c>
      <c r="BO254" s="21">
        <v>1.9499999999999999E-3</v>
      </c>
      <c r="BP254" s="5">
        <v>4.0416338594067144E-6</v>
      </c>
      <c r="BQ254" s="5">
        <v>105</v>
      </c>
      <c r="BR254" s="5">
        <v>0.71</v>
      </c>
      <c r="BS254" s="5">
        <v>8900</v>
      </c>
      <c r="BT254" s="5">
        <v>0.72799999999999998</v>
      </c>
      <c r="BU254" s="5">
        <v>15100</v>
      </c>
      <c r="BV254" s="5">
        <v>53</v>
      </c>
      <c r="BW254" s="5">
        <v>17</v>
      </c>
      <c r="BX254" s="2">
        <v>34</v>
      </c>
      <c r="BY254" s="2">
        <v>10</v>
      </c>
      <c r="BZ254" s="5">
        <v>51200</v>
      </c>
      <c r="CA254" s="5">
        <v>0.17</v>
      </c>
      <c r="CB254" s="5">
        <v>-0.9</v>
      </c>
      <c r="CC254" s="5">
        <v>1.4710000000000001</v>
      </c>
      <c r="CD254" s="5">
        <v>41.000000000000007</v>
      </c>
      <c r="FR254" s="5" t="str">
        <f t="shared" si="16"/>
        <v/>
      </c>
      <c r="GX254" s="5" t="str">
        <f t="shared" si="17"/>
        <v/>
      </c>
    </row>
    <row r="255" spans="1:207" s="5" customFormat="1" ht="11.95" customHeight="1" x14ac:dyDescent="0.3">
      <c r="A255" s="10" t="s">
        <v>372</v>
      </c>
      <c r="B255" s="10" t="s">
        <v>452</v>
      </c>
      <c r="C255" s="12">
        <v>13.8</v>
      </c>
      <c r="D255" s="13" t="s">
        <v>411</v>
      </c>
      <c r="E255" s="124" t="s">
        <v>465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15">
        <v>2.72</v>
      </c>
      <c r="R255" s="15">
        <v>1.85</v>
      </c>
      <c r="S255" s="15">
        <v>1.37</v>
      </c>
      <c r="T255" s="16">
        <v>49.8</v>
      </c>
      <c r="U255" s="15">
        <v>0.99</v>
      </c>
      <c r="V255" s="16">
        <v>35.5</v>
      </c>
      <c r="W255" s="15">
        <v>0.97</v>
      </c>
      <c r="X255" s="16">
        <v>56.6</v>
      </c>
      <c r="Y255" s="16">
        <v>31.5</v>
      </c>
      <c r="Z255" s="16">
        <v>25.1</v>
      </c>
      <c r="AA255" s="15">
        <v>0.16</v>
      </c>
      <c r="AB255" s="15"/>
      <c r="AC255" s="15"/>
      <c r="AD255" s="4"/>
      <c r="AE255" s="15"/>
      <c r="AF255" s="4"/>
      <c r="AG255" s="6"/>
      <c r="AH255" s="6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15">
        <v>2.72</v>
      </c>
      <c r="AY255" s="15">
        <v>1.86</v>
      </c>
      <c r="AZ255" s="15">
        <v>1.36</v>
      </c>
      <c r="BA255" s="16">
        <v>49.9</v>
      </c>
      <c r="BB255" s="15">
        <v>0.99</v>
      </c>
      <c r="BC255" s="16">
        <v>36.5</v>
      </c>
      <c r="BD255" s="15">
        <v>1</v>
      </c>
      <c r="BE255" s="16">
        <v>56.6</v>
      </c>
      <c r="BF255" s="16">
        <v>31.5</v>
      </c>
      <c r="BG255" s="16">
        <v>25.1</v>
      </c>
      <c r="BH255" s="15">
        <v>0.2</v>
      </c>
      <c r="BI255" s="4"/>
      <c r="BJ255" s="4"/>
      <c r="BK255" s="4"/>
      <c r="BL255" s="8"/>
      <c r="BN255" s="20">
        <v>1.4500000000000001E-2</v>
      </c>
      <c r="BO255" s="21">
        <v>2.2499999999999998E-3</v>
      </c>
      <c r="BP255" s="5">
        <v>2.7337641897145129E-6</v>
      </c>
      <c r="BQ255" s="5">
        <v>105</v>
      </c>
      <c r="BR255" s="5">
        <v>0.74</v>
      </c>
      <c r="BS255" s="5">
        <v>8600</v>
      </c>
      <c r="BT255" s="5">
        <v>0.81899999999999995</v>
      </c>
      <c r="BU255" s="5">
        <v>13400</v>
      </c>
      <c r="BV255" s="5">
        <v>53</v>
      </c>
      <c r="BW255" s="5">
        <v>16</v>
      </c>
      <c r="BX255" s="2">
        <v>28</v>
      </c>
      <c r="BY255" s="2">
        <v>10</v>
      </c>
      <c r="BZ255" s="5">
        <v>47100</v>
      </c>
      <c r="CA255" s="5">
        <v>0.22</v>
      </c>
      <c r="CB255" s="5">
        <v>0.1</v>
      </c>
      <c r="CC255" s="5">
        <v>1.0900000000000001</v>
      </c>
      <c r="CD255" s="5">
        <v>19.999999999999989</v>
      </c>
      <c r="FR255" s="5" t="str">
        <f t="shared" si="16"/>
        <v/>
      </c>
      <c r="GX255" s="5" t="str">
        <f t="shared" si="17"/>
        <v/>
      </c>
    </row>
    <row r="256" spans="1:207" s="5" customFormat="1" ht="11.95" customHeight="1" x14ac:dyDescent="0.3">
      <c r="A256" s="10" t="s">
        <v>96</v>
      </c>
      <c r="B256" s="11">
        <v>2</v>
      </c>
      <c r="C256" s="12">
        <v>30.8</v>
      </c>
      <c r="D256" s="13" t="s">
        <v>410</v>
      </c>
      <c r="E256" s="124" t="s">
        <v>466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15">
        <v>2.74</v>
      </c>
      <c r="R256" s="15">
        <v>2.12</v>
      </c>
      <c r="S256" s="15">
        <v>1.78</v>
      </c>
      <c r="T256" s="16">
        <v>35.1</v>
      </c>
      <c r="U256" s="15">
        <v>0.54</v>
      </c>
      <c r="V256" s="16">
        <v>19.3</v>
      </c>
      <c r="W256" s="15">
        <v>0.98</v>
      </c>
      <c r="X256" s="16">
        <v>52.8</v>
      </c>
      <c r="Y256" s="16">
        <v>29.4</v>
      </c>
      <c r="Z256" s="16">
        <v>23.4</v>
      </c>
      <c r="AA256" s="15">
        <v>-0.43</v>
      </c>
      <c r="AB256" s="15"/>
      <c r="AC256" s="15"/>
      <c r="AD256" s="4"/>
      <c r="AE256" s="15"/>
      <c r="AF256" s="4"/>
      <c r="AG256" s="6"/>
      <c r="AH256" s="6"/>
      <c r="AI256" s="4"/>
      <c r="AJ256" s="4"/>
      <c r="AK256" s="4"/>
      <c r="AL256" s="7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15">
        <v>2.74</v>
      </c>
      <c r="AY256" s="15">
        <v>2.0699999999999998</v>
      </c>
      <c r="AZ256" s="15">
        <v>1.68</v>
      </c>
      <c r="BA256" s="16">
        <v>38.700000000000003</v>
      </c>
      <c r="BB256" s="15">
        <v>0.63</v>
      </c>
      <c r="BC256" s="16">
        <v>23</v>
      </c>
      <c r="BD256" s="15">
        <v>1</v>
      </c>
      <c r="BE256" s="16">
        <v>52.8</v>
      </c>
      <c r="BF256" s="16">
        <v>29.4</v>
      </c>
      <c r="BG256" s="16">
        <v>23.4</v>
      </c>
      <c r="BH256" s="15">
        <v>-0.27</v>
      </c>
      <c r="BI256" s="4"/>
      <c r="BJ256" s="4"/>
      <c r="BK256" s="4"/>
      <c r="BL256" s="8"/>
      <c r="CE256" s="2">
        <v>28.9</v>
      </c>
      <c r="CF256" s="2">
        <v>25</v>
      </c>
      <c r="CG256" s="2">
        <v>0.86</v>
      </c>
      <c r="CH256" s="2">
        <v>8.3000000000000004E-2</v>
      </c>
      <c r="CI256" s="2">
        <v>18</v>
      </c>
      <c r="CJ256" s="2">
        <v>0.05</v>
      </c>
      <c r="CK256" s="2">
        <v>11</v>
      </c>
      <c r="EY256" s="5">
        <v>2.74</v>
      </c>
      <c r="EZ256" s="5">
        <v>1.82</v>
      </c>
      <c r="FA256" s="5">
        <v>1.32</v>
      </c>
      <c r="FB256" s="5">
        <v>51.9</v>
      </c>
      <c r="FC256" s="5">
        <v>1.08</v>
      </c>
      <c r="FD256" s="5">
        <v>38.200000000000003</v>
      </c>
      <c r="FE256" s="5">
        <v>0.97</v>
      </c>
      <c r="FF256" s="5">
        <v>52.8</v>
      </c>
      <c r="FG256" s="5">
        <v>29.4</v>
      </c>
      <c r="FH256" s="5">
        <v>23.4</v>
      </c>
      <c r="FI256" s="5">
        <v>0.38</v>
      </c>
      <c r="FO256" s="5">
        <v>7.5</v>
      </c>
      <c r="FP256" s="5">
        <v>6.9</v>
      </c>
      <c r="FQ256" s="5">
        <v>0.92</v>
      </c>
      <c r="FR256" s="5" t="str">
        <f>IF(FL256&gt;0,ROUND(FL256*0.79,1),"")</f>
        <v/>
      </c>
      <c r="FS256" s="5">
        <v>2.7E-2</v>
      </c>
      <c r="GE256" s="5">
        <v>2.74</v>
      </c>
      <c r="GF256" s="5">
        <v>1.83</v>
      </c>
      <c r="GG256" s="5">
        <v>1.32</v>
      </c>
      <c r="GH256" s="5">
        <v>51.8</v>
      </c>
      <c r="GI256" s="5">
        <v>1.07</v>
      </c>
      <c r="GJ256" s="5">
        <v>38.9</v>
      </c>
      <c r="GK256" s="5">
        <v>0.99</v>
      </c>
      <c r="GL256" s="5">
        <v>52.8</v>
      </c>
      <c r="GM256" s="5">
        <v>29.4</v>
      </c>
      <c r="GN256" s="5">
        <v>23.4</v>
      </c>
      <c r="GO256" s="5">
        <v>0.4</v>
      </c>
      <c r="GU256" s="2">
        <v>7.5</v>
      </c>
      <c r="GV256" s="2">
        <v>6.6</v>
      </c>
      <c r="GW256" s="2">
        <v>0.88</v>
      </c>
      <c r="GX256" s="5" t="str">
        <f>IF(GR256&gt;0,ROUND(GR256*0.77,1),"")</f>
        <v/>
      </c>
      <c r="GY256" s="2">
        <v>1.6E-2</v>
      </c>
    </row>
    <row r="257" spans="1:207" s="5" customFormat="1" ht="11.95" customHeight="1" x14ac:dyDescent="0.3">
      <c r="A257" s="10" t="s">
        <v>149</v>
      </c>
      <c r="B257" s="11">
        <v>5</v>
      </c>
      <c r="C257" s="12">
        <v>14.8</v>
      </c>
      <c r="D257" s="13" t="s">
        <v>410</v>
      </c>
      <c r="E257" s="124" t="s">
        <v>466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15">
        <v>2.75</v>
      </c>
      <c r="R257" s="15">
        <v>2.0699999999999998</v>
      </c>
      <c r="S257" s="15">
        <v>1.68</v>
      </c>
      <c r="T257" s="16">
        <v>38.799999999999997</v>
      </c>
      <c r="U257" s="15">
        <v>0.63</v>
      </c>
      <c r="V257" s="16">
        <v>22.9</v>
      </c>
      <c r="W257" s="15">
        <v>1</v>
      </c>
      <c r="X257" s="16">
        <v>53.6</v>
      </c>
      <c r="Y257" s="16">
        <v>30.3</v>
      </c>
      <c r="Z257" s="16">
        <v>23.3</v>
      </c>
      <c r="AA257" s="15">
        <v>-0.32</v>
      </c>
      <c r="AB257" s="15"/>
      <c r="AC257" s="15"/>
      <c r="AD257" s="4"/>
      <c r="AE257" s="15"/>
      <c r="AF257" s="4"/>
      <c r="AG257" s="6"/>
      <c r="AH257" s="6"/>
      <c r="AI257" s="2">
        <v>25.4</v>
      </c>
      <c r="AJ257" s="4">
        <v>27.4</v>
      </c>
      <c r="AK257" s="3">
        <v>0.23</v>
      </c>
      <c r="AL257" s="2">
        <v>0.17299999999999999</v>
      </c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15">
        <v>2.75</v>
      </c>
      <c r="AY257" s="15">
        <v>2.0099999999999998</v>
      </c>
      <c r="AZ257" s="15">
        <v>1.61</v>
      </c>
      <c r="BA257" s="16">
        <v>41.6</v>
      </c>
      <c r="BB257" s="15">
        <v>0.71</v>
      </c>
      <c r="BC257" s="16">
        <v>25.4</v>
      </c>
      <c r="BD257" s="15">
        <v>0.98</v>
      </c>
      <c r="BE257" s="16">
        <v>53.6</v>
      </c>
      <c r="BF257" s="16">
        <v>30.3</v>
      </c>
      <c r="BG257" s="16">
        <v>23.3</v>
      </c>
      <c r="BH257" s="15">
        <v>-0.21</v>
      </c>
      <c r="BI257" s="4"/>
      <c r="BJ257" s="4">
        <v>22.5</v>
      </c>
      <c r="BK257" s="2">
        <v>22.5</v>
      </c>
      <c r="BL257" s="3">
        <v>0.28999999999999998</v>
      </c>
      <c r="BM257" s="2">
        <v>0.14799999999999999</v>
      </c>
      <c r="BN257" s="17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>
        <v>2.75</v>
      </c>
      <c r="CX257" s="2">
        <v>1.91</v>
      </c>
      <c r="CY257" s="2">
        <v>1.44</v>
      </c>
      <c r="CZ257" s="2">
        <v>47.6</v>
      </c>
      <c r="DA257" s="2">
        <v>0.91</v>
      </c>
      <c r="DB257" s="2">
        <v>32.5</v>
      </c>
      <c r="DC257" s="2">
        <v>0.98</v>
      </c>
      <c r="DD257" s="2">
        <v>53.6</v>
      </c>
      <c r="DE257" s="2">
        <v>30.3</v>
      </c>
      <c r="DF257" s="2">
        <v>23.3</v>
      </c>
      <c r="DG257" s="2">
        <v>0.09</v>
      </c>
      <c r="DH257" s="2"/>
      <c r="DI257" s="3">
        <v>15.5</v>
      </c>
      <c r="DJ257" s="2">
        <v>17.899999999999999</v>
      </c>
      <c r="DK257" s="3">
        <v>0.34</v>
      </c>
      <c r="DL257" s="2">
        <v>9.6000000000000002E-2</v>
      </c>
      <c r="DM257" s="2"/>
      <c r="DN257" s="2"/>
      <c r="DO257" s="2"/>
      <c r="DP257" s="19"/>
      <c r="DX257" s="5">
        <v>2.75</v>
      </c>
      <c r="DY257" s="5">
        <v>1.84</v>
      </c>
      <c r="DZ257" s="5">
        <v>1.33</v>
      </c>
      <c r="EA257" s="5">
        <v>51.6</v>
      </c>
      <c r="EB257" s="5">
        <v>1.07</v>
      </c>
      <c r="EC257" s="5">
        <v>38.299999999999997</v>
      </c>
      <c r="ED257" s="5">
        <v>0.99</v>
      </c>
      <c r="EE257" s="5">
        <v>53.6</v>
      </c>
      <c r="EF257" s="5">
        <v>30.3</v>
      </c>
      <c r="EG257" s="5">
        <v>23.3</v>
      </c>
      <c r="EH257" s="5">
        <v>0.34</v>
      </c>
      <c r="EJ257" s="22">
        <v>7.6</v>
      </c>
      <c r="EK257" s="22">
        <v>8.3000000000000007</v>
      </c>
      <c r="EL257" s="22">
        <v>0.37</v>
      </c>
      <c r="EM257" s="5">
        <v>0.04</v>
      </c>
      <c r="EO257" s="2"/>
      <c r="EP257" s="2"/>
      <c r="EQ257" s="19"/>
      <c r="EY257" s="2">
        <v>2.75</v>
      </c>
      <c r="EZ257" s="2">
        <v>1.8</v>
      </c>
      <c r="FA257" s="2">
        <v>1.29</v>
      </c>
      <c r="FB257" s="2">
        <v>53.2</v>
      </c>
      <c r="FC257" s="2">
        <v>1.1399999999999999</v>
      </c>
      <c r="FD257" s="2">
        <v>39.799999999999997</v>
      </c>
      <c r="FE257" s="2">
        <v>0.96</v>
      </c>
      <c r="FF257" s="2">
        <v>53.6</v>
      </c>
      <c r="FG257" s="2">
        <v>30.3</v>
      </c>
      <c r="FH257" s="2">
        <v>23.3</v>
      </c>
      <c r="FI257" s="2">
        <v>0.41</v>
      </c>
      <c r="FK257" s="22">
        <v>7.5</v>
      </c>
      <c r="FL257" s="22">
        <v>8</v>
      </c>
      <c r="FM257" s="22">
        <v>0.39</v>
      </c>
      <c r="FN257" s="5">
        <v>3.9E-2</v>
      </c>
      <c r="FR257" s="5">
        <f t="shared" ref="FR257:FR273" si="18">IF(FL257&gt;0,ROUND(FL257*0.79,1),"")</f>
        <v>6.3</v>
      </c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>
        <v>2.75</v>
      </c>
      <c r="GF257" s="2">
        <v>1.8</v>
      </c>
      <c r="GG257" s="2">
        <v>1.27</v>
      </c>
      <c r="GH257" s="2">
        <v>53.8</v>
      </c>
      <c r="GI257" s="2">
        <v>1.1599999999999999</v>
      </c>
      <c r="GJ257" s="2">
        <v>41.8</v>
      </c>
      <c r="GK257" s="2">
        <v>0.99</v>
      </c>
      <c r="GL257" s="2">
        <v>53.6</v>
      </c>
      <c r="GM257" s="2">
        <v>30.3</v>
      </c>
      <c r="GN257" s="2">
        <v>23.3</v>
      </c>
      <c r="GO257" s="2">
        <v>0.49</v>
      </c>
      <c r="GP257" s="2"/>
      <c r="GQ257" s="2">
        <v>6.3</v>
      </c>
      <c r="GR257" s="2">
        <v>6.4</v>
      </c>
      <c r="GS257" s="3">
        <v>0.34</v>
      </c>
      <c r="GT257" s="2">
        <v>2.5000000000000001E-2</v>
      </c>
      <c r="GU257" s="4"/>
      <c r="GV257" s="4"/>
      <c r="GW257" s="9"/>
      <c r="GX257" s="5">
        <f t="shared" ref="GX257:GX273" si="19">IF(GR257&gt;0,ROUND(GR257*0.77,1),"")</f>
        <v>4.9000000000000004</v>
      </c>
    </row>
    <row r="258" spans="1:207" s="5" customFormat="1" ht="11.95" customHeight="1" x14ac:dyDescent="0.3">
      <c r="A258" s="10" t="s">
        <v>152</v>
      </c>
      <c r="B258" s="11">
        <v>5</v>
      </c>
      <c r="C258" s="12">
        <v>17.8</v>
      </c>
      <c r="D258" s="13" t="s">
        <v>410</v>
      </c>
      <c r="E258" s="124" t="s">
        <v>466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15">
        <v>2.74</v>
      </c>
      <c r="R258" s="15">
        <v>2.0699999999999998</v>
      </c>
      <c r="S258" s="15">
        <v>1.7</v>
      </c>
      <c r="T258" s="16">
        <v>37.9</v>
      </c>
      <c r="U258" s="15">
        <v>0.61</v>
      </c>
      <c r="V258" s="16">
        <v>21.6</v>
      </c>
      <c r="W258" s="15">
        <v>0.97</v>
      </c>
      <c r="X258" s="16">
        <v>49.7</v>
      </c>
      <c r="Y258" s="16">
        <v>28.2</v>
      </c>
      <c r="Z258" s="16">
        <v>21.5</v>
      </c>
      <c r="AA258" s="15">
        <v>-0.31</v>
      </c>
      <c r="AB258" s="15"/>
      <c r="AC258" s="15"/>
      <c r="AD258" s="4"/>
      <c r="AE258" s="15"/>
      <c r="AF258" s="4"/>
      <c r="AG258" s="6"/>
      <c r="AH258" s="6"/>
      <c r="AI258" s="2">
        <v>27.2</v>
      </c>
      <c r="AJ258" s="4">
        <v>29.6</v>
      </c>
      <c r="AK258" s="3">
        <v>0.24</v>
      </c>
      <c r="AL258" s="2">
        <v>0.17</v>
      </c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15">
        <v>2.74</v>
      </c>
      <c r="AY258" s="15">
        <v>2.04</v>
      </c>
      <c r="AZ258" s="15">
        <v>1.64</v>
      </c>
      <c r="BA258" s="16">
        <v>40.299999999999997</v>
      </c>
      <c r="BB258" s="15">
        <v>0.67</v>
      </c>
      <c r="BC258" s="16">
        <v>24.4</v>
      </c>
      <c r="BD258" s="15">
        <v>0.99</v>
      </c>
      <c r="BE258" s="16">
        <v>49.7</v>
      </c>
      <c r="BF258" s="16">
        <v>28.2</v>
      </c>
      <c r="BG258" s="16">
        <v>21.5</v>
      </c>
      <c r="BH258" s="15">
        <v>-0.18</v>
      </c>
      <c r="BI258" s="4"/>
      <c r="BJ258" s="4">
        <v>23.9</v>
      </c>
      <c r="BK258" s="2">
        <v>23.9</v>
      </c>
      <c r="BL258" s="3">
        <v>0.28999999999999998</v>
      </c>
      <c r="BM258" s="2">
        <v>0.152</v>
      </c>
      <c r="BN258" s="17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>
        <v>2.74</v>
      </c>
      <c r="CX258" s="2">
        <v>1.94</v>
      </c>
      <c r="CY258" s="2">
        <v>1.49</v>
      </c>
      <c r="CZ258" s="2">
        <v>45.6</v>
      </c>
      <c r="DA258" s="2">
        <v>0.84</v>
      </c>
      <c r="DB258" s="2">
        <v>30.2</v>
      </c>
      <c r="DC258" s="2">
        <v>0.99</v>
      </c>
      <c r="DD258" s="2">
        <v>49.7</v>
      </c>
      <c r="DE258" s="2">
        <v>28.2</v>
      </c>
      <c r="DF258" s="2">
        <v>21.5</v>
      </c>
      <c r="DG258" s="2">
        <v>0.09</v>
      </c>
      <c r="DH258" s="2"/>
      <c r="DI258" s="3">
        <v>17.600000000000001</v>
      </c>
      <c r="DJ258" s="2">
        <v>19.600000000000001</v>
      </c>
      <c r="DK258" s="3">
        <v>0.36</v>
      </c>
      <c r="DL258" s="2">
        <v>0.106</v>
      </c>
      <c r="DM258" s="2"/>
      <c r="DN258" s="2"/>
      <c r="DO258" s="2"/>
      <c r="DP258" s="19"/>
      <c r="DX258" s="5">
        <v>2.74</v>
      </c>
      <c r="DY258" s="5">
        <v>1.84</v>
      </c>
      <c r="DZ258" s="5">
        <v>1.35</v>
      </c>
      <c r="EA258" s="5">
        <v>50.8</v>
      </c>
      <c r="EB258" s="5">
        <v>1.03</v>
      </c>
      <c r="EC258" s="5">
        <v>36.6</v>
      </c>
      <c r="ED258" s="5">
        <v>0.97</v>
      </c>
      <c r="EE258" s="5">
        <v>49.7</v>
      </c>
      <c r="EF258" s="5">
        <v>28.2</v>
      </c>
      <c r="EG258" s="5">
        <v>21.5</v>
      </c>
      <c r="EH258" s="5">
        <v>0.39</v>
      </c>
      <c r="EJ258" s="22">
        <v>7</v>
      </c>
      <c r="EK258" s="22">
        <v>7.4</v>
      </c>
      <c r="EL258" s="22">
        <v>0.34</v>
      </c>
      <c r="EM258" s="5">
        <v>3.5999999999999997E-2</v>
      </c>
      <c r="EO258" s="2"/>
      <c r="EP258" s="2"/>
      <c r="EQ258" s="19"/>
      <c r="EY258" s="2">
        <v>2.74</v>
      </c>
      <c r="EZ258" s="2">
        <v>1.82</v>
      </c>
      <c r="FA258" s="2">
        <v>1.31</v>
      </c>
      <c r="FB258" s="2">
        <v>52.2</v>
      </c>
      <c r="FC258" s="2">
        <v>1.0900000000000001</v>
      </c>
      <c r="FD258" s="2">
        <v>39.1</v>
      </c>
      <c r="FE258" s="2">
        <v>0.98</v>
      </c>
      <c r="FF258" s="2">
        <v>49.7</v>
      </c>
      <c r="FG258" s="2">
        <v>28.2</v>
      </c>
      <c r="FH258" s="2">
        <v>21.5</v>
      </c>
      <c r="FI258" s="2">
        <v>0.51</v>
      </c>
      <c r="FK258" s="22">
        <v>7</v>
      </c>
      <c r="FL258" s="22">
        <v>7.4</v>
      </c>
      <c r="FM258" s="22">
        <v>0.42</v>
      </c>
      <c r="FN258" s="5">
        <v>3.5999999999999997E-2</v>
      </c>
      <c r="FR258" s="5">
        <f t="shared" si="18"/>
        <v>5.8</v>
      </c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>
        <v>2.74</v>
      </c>
      <c r="GF258" s="2">
        <v>1.81</v>
      </c>
      <c r="GG258" s="2">
        <v>1.28</v>
      </c>
      <c r="GH258" s="2">
        <v>53.2</v>
      </c>
      <c r="GI258" s="2">
        <v>1.1299999999999999</v>
      </c>
      <c r="GJ258" s="2">
        <v>41.2</v>
      </c>
      <c r="GK258" s="2">
        <v>0.99</v>
      </c>
      <c r="GL258" s="2">
        <v>49.7</v>
      </c>
      <c r="GM258" s="2">
        <v>28.2</v>
      </c>
      <c r="GN258" s="2">
        <v>21.5</v>
      </c>
      <c r="GO258" s="2">
        <v>0.6</v>
      </c>
      <c r="GP258" s="2"/>
      <c r="GQ258" s="2">
        <v>5.7</v>
      </c>
      <c r="GR258" s="2">
        <v>6.4</v>
      </c>
      <c r="GS258" s="3">
        <v>0.37</v>
      </c>
      <c r="GT258" s="2">
        <v>2.5999999999999999E-2</v>
      </c>
      <c r="GU258" s="4"/>
      <c r="GV258" s="4"/>
      <c r="GW258" s="9"/>
      <c r="GX258" s="5">
        <f t="shared" si="19"/>
        <v>4.9000000000000004</v>
      </c>
    </row>
    <row r="259" spans="1:207" s="5" customFormat="1" ht="11.95" customHeight="1" x14ac:dyDescent="0.3">
      <c r="A259" s="10" t="s">
        <v>260</v>
      </c>
      <c r="B259" s="11">
        <v>13</v>
      </c>
      <c r="C259" s="12">
        <v>1.8</v>
      </c>
      <c r="D259" s="13" t="s">
        <v>410</v>
      </c>
      <c r="E259" s="124" t="s">
        <v>466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15">
        <v>2.74</v>
      </c>
      <c r="R259" s="15">
        <v>2.1</v>
      </c>
      <c r="S259" s="15">
        <v>1.75</v>
      </c>
      <c r="T259" s="16">
        <v>36.1</v>
      </c>
      <c r="U259" s="15">
        <v>0.56000000000000005</v>
      </c>
      <c r="V259" s="16">
        <v>19.899999999999999</v>
      </c>
      <c r="W259" s="15">
        <v>0.97</v>
      </c>
      <c r="X259" s="16">
        <v>50.7</v>
      </c>
      <c r="Y259" s="16">
        <v>27.9</v>
      </c>
      <c r="Z259" s="16">
        <v>22.8</v>
      </c>
      <c r="AA259" s="15">
        <v>-0.35</v>
      </c>
      <c r="AB259" s="15"/>
      <c r="AC259" s="15"/>
      <c r="AD259" s="4"/>
      <c r="AE259" s="15"/>
      <c r="AF259" s="4"/>
      <c r="AG259" s="6"/>
      <c r="AH259" s="6"/>
      <c r="AI259" s="2">
        <v>26.4</v>
      </c>
      <c r="AJ259" s="4">
        <v>27.4</v>
      </c>
      <c r="AK259" s="3">
        <v>0.26</v>
      </c>
      <c r="AL259" s="2">
        <v>0.17799999999999999</v>
      </c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15">
        <v>2.74</v>
      </c>
      <c r="AY259" s="15">
        <v>2.0499999999999998</v>
      </c>
      <c r="AZ259" s="15">
        <v>1.66</v>
      </c>
      <c r="BA259" s="16">
        <v>39.299999999999997</v>
      </c>
      <c r="BB259" s="15">
        <v>0.65</v>
      </c>
      <c r="BC259" s="16">
        <v>23.4</v>
      </c>
      <c r="BD259" s="15">
        <v>0.99</v>
      </c>
      <c r="BE259" s="16">
        <v>50.7</v>
      </c>
      <c r="BF259" s="16">
        <v>27.9</v>
      </c>
      <c r="BG259" s="16">
        <v>22.8</v>
      </c>
      <c r="BH259" s="15">
        <v>-0.2</v>
      </c>
      <c r="BI259" s="4"/>
      <c r="BJ259" s="4">
        <v>23.5</v>
      </c>
      <c r="BK259" s="2">
        <v>23.5</v>
      </c>
      <c r="BL259" s="3">
        <v>0.21</v>
      </c>
      <c r="BM259" s="2">
        <v>0.14799999999999999</v>
      </c>
      <c r="BN259" s="17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>
        <v>2.74</v>
      </c>
      <c r="CX259" s="2">
        <v>1.91</v>
      </c>
      <c r="CY259" s="2">
        <v>1.44</v>
      </c>
      <c r="CZ259" s="2">
        <v>47.4</v>
      </c>
      <c r="DA259" s="2">
        <v>0.9</v>
      </c>
      <c r="DB259" s="2">
        <v>32.5</v>
      </c>
      <c r="DC259" s="2">
        <v>0.99</v>
      </c>
      <c r="DD259" s="2">
        <v>50.7</v>
      </c>
      <c r="DE259" s="2">
        <v>27.9</v>
      </c>
      <c r="DF259" s="2">
        <v>22.8</v>
      </c>
      <c r="DG259" s="2">
        <v>0.2</v>
      </c>
      <c r="DH259" s="2"/>
      <c r="DI259" s="3">
        <v>14.8</v>
      </c>
      <c r="DJ259" s="2">
        <v>16</v>
      </c>
      <c r="DK259" s="3">
        <v>0.38</v>
      </c>
      <c r="DL259" s="2">
        <v>8.7999999999999995E-2</v>
      </c>
      <c r="DM259" s="2"/>
      <c r="DN259" s="2"/>
      <c r="DO259" s="2"/>
      <c r="DP259" s="19"/>
      <c r="DX259" s="5">
        <v>2.74</v>
      </c>
      <c r="DY259" s="5">
        <v>1.85</v>
      </c>
      <c r="DZ259" s="5">
        <v>1.36</v>
      </c>
      <c r="EA259" s="5">
        <v>50.3</v>
      </c>
      <c r="EB259" s="5">
        <v>1.01</v>
      </c>
      <c r="EC259" s="5">
        <v>35.9</v>
      </c>
      <c r="ED259" s="5">
        <v>0.97</v>
      </c>
      <c r="EE259" s="5">
        <v>50.7</v>
      </c>
      <c r="EF259" s="5">
        <v>27.9</v>
      </c>
      <c r="EG259" s="5">
        <v>22.8</v>
      </c>
      <c r="EH259" s="5">
        <v>0.35</v>
      </c>
      <c r="EJ259" s="22">
        <v>6.8</v>
      </c>
      <c r="EK259" s="22">
        <v>7.1</v>
      </c>
      <c r="EL259" s="22">
        <v>0.38</v>
      </c>
      <c r="EM259" s="5">
        <v>3.3000000000000002E-2</v>
      </c>
      <c r="EO259" s="2"/>
      <c r="EP259" s="2"/>
      <c r="EQ259" s="19"/>
      <c r="EY259" s="2">
        <v>2.74</v>
      </c>
      <c r="EZ259" s="2">
        <v>1.83</v>
      </c>
      <c r="FA259" s="2">
        <v>1.31</v>
      </c>
      <c r="FB259" s="2">
        <v>52.1</v>
      </c>
      <c r="FC259" s="2">
        <v>1.0900000000000001</v>
      </c>
      <c r="FD259" s="2">
        <v>39.5</v>
      </c>
      <c r="FE259" s="2">
        <v>0.99</v>
      </c>
      <c r="FF259" s="2">
        <v>50.7</v>
      </c>
      <c r="FG259" s="2">
        <v>27.9</v>
      </c>
      <c r="FH259" s="2">
        <v>22.8</v>
      </c>
      <c r="FI259" s="2">
        <v>0.51</v>
      </c>
      <c r="FK259" s="22">
        <v>6.7</v>
      </c>
      <c r="FL259" s="22">
        <v>7.1</v>
      </c>
      <c r="FM259" s="22">
        <v>0.41</v>
      </c>
      <c r="FN259" s="5">
        <v>3.4000000000000002E-2</v>
      </c>
      <c r="FR259" s="5">
        <f t="shared" si="18"/>
        <v>5.6</v>
      </c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>
        <v>2.74</v>
      </c>
      <c r="GF259" s="2">
        <v>1.82</v>
      </c>
      <c r="GG259" s="2">
        <v>1.3</v>
      </c>
      <c r="GH259" s="2">
        <v>52.7</v>
      </c>
      <c r="GI259" s="2">
        <v>1.1100000000000001</v>
      </c>
      <c r="GJ259" s="2">
        <v>40.4</v>
      </c>
      <c r="GK259" s="2">
        <v>0.99</v>
      </c>
      <c r="GL259" s="2">
        <v>50.7</v>
      </c>
      <c r="GM259" s="2">
        <v>27.9</v>
      </c>
      <c r="GN259" s="2">
        <v>22.8</v>
      </c>
      <c r="GO259" s="2">
        <v>0.55000000000000004</v>
      </c>
      <c r="GP259" s="2"/>
      <c r="GQ259" s="2">
        <v>7.1</v>
      </c>
      <c r="GR259" s="2">
        <v>7.7</v>
      </c>
      <c r="GS259" s="3">
        <v>0.39</v>
      </c>
      <c r="GT259" s="2">
        <v>2.4E-2</v>
      </c>
      <c r="GU259" s="4"/>
      <c r="GV259" s="4"/>
      <c r="GW259" s="9"/>
      <c r="GX259" s="5">
        <f t="shared" si="19"/>
        <v>5.9</v>
      </c>
    </row>
    <row r="260" spans="1:207" s="5" customFormat="1" ht="11.95" customHeight="1" x14ac:dyDescent="0.3">
      <c r="A260" s="10" t="s">
        <v>271</v>
      </c>
      <c r="B260" s="11">
        <v>13</v>
      </c>
      <c r="C260" s="12">
        <v>20.8</v>
      </c>
      <c r="D260" s="13" t="s">
        <v>410</v>
      </c>
      <c r="E260" s="124" t="s">
        <v>466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15">
        <v>2.72</v>
      </c>
      <c r="R260" s="15">
        <v>2.06</v>
      </c>
      <c r="S260" s="15">
        <v>1.7</v>
      </c>
      <c r="T260" s="16">
        <v>37.4</v>
      </c>
      <c r="U260" s="15">
        <v>0.6</v>
      </c>
      <c r="V260" s="16">
        <v>21</v>
      </c>
      <c r="W260" s="15">
        <v>0.96</v>
      </c>
      <c r="X260" s="16">
        <v>48.2</v>
      </c>
      <c r="Y260" s="16">
        <v>27.7</v>
      </c>
      <c r="Z260" s="16">
        <v>20.5</v>
      </c>
      <c r="AA260" s="15">
        <v>-0.33</v>
      </c>
      <c r="AB260" s="15"/>
      <c r="AC260" s="15"/>
      <c r="AD260" s="4"/>
      <c r="AE260" s="15"/>
      <c r="AF260" s="4"/>
      <c r="AG260" s="6"/>
      <c r="AH260" s="6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15">
        <v>2.72</v>
      </c>
      <c r="AY260" s="15">
        <v>2.02</v>
      </c>
      <c r="AZ260" s="15">
        <v>1.61</v>
      </c>
      <c r="BA260" s="16">
        <v>40.9</v>
      </c>
      <c r="BB260" s="15">
        <v>0.69</v>
      </c>
      <c r="BC260" s="16">
        <v>25.4</v>
      </c>
      <c r="BD260" s="15">
        <v>1</v>
      </c>
      <c r="BE260" s="16">
        <v>48.2</v>
      </c>
      <c r="BF260" s="16">
        <v>27.7</v>
      </c>
      <c r="BG260" s="16">
        <v>20.5</v>
      </c>
      <c r="BH260" s="15">
        <v>-0.11</v>
      </c>
      <c r="BI260" s="4"/>
      <c r="BJ260" s="4"/>
      <c r="BK260" s="4"/>
      <c r="BL260" s="8"/>
      <c r="CE260" s="2">
        <v>24.7</v>
      </c>
      <c r="CF260" s="2">
        <v>20.8</v>
      </c>
      <c r="CG260" s="2">
        <v>0.84</v>
      </c>
      <c r="CH260" s="2">
        <v>6.0999999999999999E-2</v>
      </c>
      <c r="CI260" s="2">
        <v>20</v>
      </c>
      <c r="CJ260" s="2">
        <v>3.7999999999999999E-2</v>
      </c>
      <c r="CK260" s="2">
        <v>12</v>
      </c>
      <c r="EY260" s="5">
        <v>2.72</v>
      </c>
      <c r="EZ260" s="5">
        <v>1.85</v>
      </c>
      <c r="FA260" s="5">
        <v>1.36</v>
      </c>
      <c r="FB260" s="5">
        <v>50.1</v>
      </c>
      <c r="FC260" s="5">
        <v>1</v>
      </c>
      <c r="FD260" s="5">
        <v>36.299999999999997</v>
      </c>
      <c r="FE260" s="5">
        <v>0.98</v>
      </c>
      <c r="FF260" s="5">
        <v>48.2</v>
      </c>
      <c r="FG260" s="5">
        <v>27.7</v>
      </c>
      <c r="FH260" s="5">
        <v>20.5</v>
      </c>
      <c r="FI260" s="5">
        <v>0.42</v>
      </c>
      <c r="FO260" s="5">
        <v>9.4</v>
      </c>
      <c r="FP260" s="5">
        <v>6.9</v>
      </c>
      <c r="FQ260" s="5">
        <v>0.73</v>
      </c>
      <c r="FR260" s="5" t="str">
        <f t="shared" si="18"/>
        <v/>
      </c>
      <c r="FS260" s="5">
        <v>0.03</v>
      </c>
      <c r="GE260" s="5">
        <v>2.72</v>
      </c>
      <c r="GF260" s="5">
        <v>1.83</v>
      </c>
      <c r="GG260" s="5">
        <v>1.33</v>
      </c>
      <c r="GH260" s="5">
        <v>51.3</v>
      </c>
      <c r="GI260" s="5">
        <v>1.05</v>
      </c>
      <c r="GJ260" s="5">
        <v>38.299999999999997</v>
      </c>
      <c r="GK260" s="5">
        <v>0.99</v>
      </c>
      <c r="GL260" s="5">
        <v>48.2</v>
      </c>
      <c r="GM260" s="5">
        <v>27.7</v>
      </c>
      <c r="GN260" s="5">
        <v>20.5</v>
      </c>
      <c r="GO260" s="5">
        <v>0.52</v>
      </c>
      <c r="GU260" s="2">
        <v>5.4</v>
      </c>
      <c r="GV260" s="2">
        <v>4.0999999999999996</v>
      </c>
      <c r="GW260" s="2">
        <v>0.76</v>
      </c>
      <c r="GX260" s="5" t="str">
        <f t="shared" si="19"/>
        <v/>
      </c>
      <c r="GY260" s="2">
        <v>1.4999999999999999E-2</v>
      </c>
    </row>
    <row r="261" spans="1:207" s="5" customFormat="1" ht="11.95" customHeight="1" x14ac:dyDescent="0.3">
      <c r="A261" s="10" t="s">
        <v>304</v>
      </c>
      <c r="B261" s="11">
        <v>16</v>
      </c>
      <c r="C261" s="12">
        <v>3.8</v>
      </c>
      <c r="D261" s="13" t="s">
        <v>410</v>
      </c>
      <c r="E261" s="124" t="s">
        <v>466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5">
        <v>2.71</v>
      </c>
      <c r="R261" s="15">
        <v>2.1</v>
      </c>
      <c r="S261" s="15">
        <v>1.74</v>
      </c>
      <c r="T261" s="16">
        <v>35.6</v>
      </c>
      <c r="U261" s="15">
        <v>0.55000000000000004</v>
      </c>
      <c r="V261" s="16">
        <v>20.399999999999999</v>
      </c>
      <c r="W261" s="15">
        <v>1</v>
      </c>
      <c r="X261" s="16">
        <v>51.6</v>
      </c>
      <c r="Y261" s="16">
        <v>29.2</v>
      </c>
      <c r="Z261" s="16">
        <v>22.4</v>
      </c>
      <c r="AA261" s="15">
        <v>-0.39</v>
      </c>
      <c r="AB261" s="15"/>
      <c r="AC261" s="15"/>
      <c r="AD261" s="4"/>
      <c r="AE261" s="15"/>
      <c r="AF261" s="4"/>
      <c r="AG261" s="6"/>
      <c r="AH261" s="6"/>
      <c r="AI261" s="2">
        <v>29.4</v>
      </c>
      <c r="AJ261" s="4">
        <v>30.2</v>
      </c>
      <c r="AK261" s="3">
        <v>0.28000000000000003</v>
      </c>
      <c r="AL261" s="2">
        <v>0.186</v>
      </c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15">
        <v>2.71</v>
      </c>
      <c r="AY261" s="15">
        <v>2.04</v>
      </c>
      <c r="AZ261" s="15">
        <v>1.67</v>
      </c>
      <c r="BA261" s="16">
        <v>38.4</v>
      </c>
      <c r="BB261" s="15">
        <v>0.62</v>
      </c>
      <c r="BC261" s="16">
        <v>22.3</v>
      </c>
      <c r="BD261" s="15">
        <v>0.97</v>
      </c>
      <c r="BE261" s="16">
        <v>51.6</v>
      </c>
      <c r="BF261" s="16">
        <v>29.2</v>
      </c>
      <c r="BG261" s="16">
        <v>22.4</v>
      </c>
      <c r="BH261" s="15">
        <v>-0.31</v>
      </c>
      <c r="BI261" s="4"/>
      <c r="BJ261" s="4">
        <v>28.9</v>
      </c>
      <c r="BK261" s="2">
        <v>28.9</v>
      </c>
      <c r="BL261" s="3">
        <v>0.28999999999999998</v>
      </c>
      <c r="BM261" s="2">
        <v>0.16800000000000001</v>
      </c>
      <c r="BN261" s="17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>
        <v>2.71</v>
      </c>
      <c r="CX261" s="2">
        <v>1.9</v>
      </c>
      <c r="CY261" s="2">
        <v>1.43</v>
      </c>
      <c r="CZ261" s="2">
        <v>47.1</v>
      </c>
      <c r="DA261" s="2">
        <v>0.89</v>
      </c>
      <c r="DB261" s="2">
        <v>32.6</v>
      </c>
      <c r="DC261" s="2">
        <v>0.99</v>
      </c>
      <c r="DD261" s="2">
        <v>51.6</v>
      </c>
      <c r="DE261" s="2">
        <v>29.2</v>
      </c>
      <c r="DF261" s="2">
        <v>22.4</v>
      </c>
      <c r="DG261" s="2">
        <v>0.15</v>
      </c>
      <c r="DH261" s="2"/>
      <c r="DI261" s="3">
        <v>16.8</v>
      </c>
      <c r="DJ261" s="2">
        <v>18.5</v>
      </c>
      <c r="DK261" s="3">
        <v>0.32</v>
      </c>
      <c r="DL261" s="2">
        <v>8.5999999999999993E-2</v>
      </c>
      <c r="DM261" s="2"/>
      <c r="DN261" s="2"/>
      <c r="DO261" s="2"/>
      <c r="DP261" s="19"/>
      <c r="DX261" s="5">
        <v>2.71</v>
      </c>
      <c r="DY261" s="5">
        <v>1.85</v>
      </c>
      <c r="DZ261" s="5">
        <v>1.37</v>
      </c>
      <c r="EA261" s="5">
        <v>49.4</v>
      </c>
      <c r="EB261" s="5">
        <v>0.98</v>
      </c>
      <c r="EC261" s="5">
        <v>35</v>
      </c>
      <c r="ED261" s="5">
        <v>0.97</v>
      </c>
      <c r="EE261" s="5">
        <v>51.6</v>
      </c>
      <c r="EF261" s="5">
        <v>29.2</v>
      </c>
      <c r="EG261" s="5">
        <v>22.4</v>
      </c>
      <c r="EH261" s="5">
        <v>0.26</v>
      </c>
      <c r="EJ261" s="22">
        <v>8.9</v>
      </c>
      <c r="EK261" s="22">
        <v>9.6999999999999993</v>
      </c>
      <c r="EL261" s="22">
        <v>0.37</v>
      </c>
      <c r="EM261" s="5">
        <v>3.7999999999999999E-2</v>
      </c>
      <c r="EO261" s="2"/>
      <c r="EP261" s="2"/>
      <c r="EQ261" s="19"/>
      <c r="EY261" s="2">
        <v>2.71</v>
      </c>
      <c r="EZ261" s="2">
        <v>1.81</v>
      </c>
      <c r="FA261" s="2">
        <v>1.3</v>
      </c>
      <c r="FB261" s="2">
        <v>52</v>
      </c>
      <c r="FC261" s="2">
        <v>1.08</v>
      </c>
      <c r="FD261" s="2">
        <v>39.200000000000003</v>
      </c>
      <c r="FE261" s="2">
        <v>0.98</v>
      </c>
      <c r="FF261" s="2">
        <v>51.6</v>
      </c>
      <c r="FG261" s="2">
        <v>29.2</v>
      </c>
      <c r="FH261" s="2">
        <v>22.4</v>
      </c>
      <c r="FI261" s="2">
        <v>0.45</v>
      </c>
      <c r="FK261" s="22">
        <v>8.8000000000000007</v>
      </c>
      <c r="FL261" s="22">
        <v>9.1</v>
      </c>
      <c r="FM261" s="22">
        <v>0.4</v>
      </c>
      <c r="FN261" s="5">
        <v>3.9E-2</v>
      </c>
      <c r="FR261" s="5">
        <f t="shared" si="18"/>
        <v>7.2</v>
      </c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>
        <v>2.71</v>
      </c>
      <c r="GF261" s="2">
        <v>1.81</v>
      </c>
      <c r="GG261" s="2">
        <v>1.3</v>
      </c>
      <c r="GH261" s="2">
        <v>52.1</v>
      </c>
      <c r="GI261" s="2">
        <v>1.0900000000000001</v>
      </c>
      <c r="GJ261" s="2">
        <v>39.299999999999997</v>
      </c>
      <c r="GK261" s="2">
        <v>0.98</v>
      </c>
      <c r="GL261" s="2">
        <v>51.6</v>
      </c>
      <c r="GM261" s="2">
        <v>29.2</v>
      </c>
      <c r="GN261" s="2">
        <v>22.4</v>
      </c>
      <c r="GO261" s="2">
        <v>0.45</v>
      </c>
      <c r="GP261" s="2"/>
      <c r="GQ261" s="2">
        <v>7.2</v>
      </c>
      <c r="GR261" s="2">
        <v>8.1999999999999993</v>
      </c>
      <c r="GS261" s="3">
        <v>0.4</v>
      </c>
      <c r="GT261" s="2">
        <v>3.5000000000000003E-2</v>
      </c>
      <c r="GU261" s="4"/>
      <c r="GV261" s="4"/>
      <c r="GW261" s="9"/>
      <c r="GX261" s="5">
        <f t="shared" si="19"/>
        <v>6.3</v>
      </c>
    </row>
    <row r="262" spans="1:207" s="5" customFormat="1" ht="11.95" customHeight="1" x14ac:dyDescent="0.3">
      <c r="A262" s="10" t="s">
        <v>327</v>
      </c>
      <c r="B262" s="11">
        <v>18</v>
      </c>
      <c r="C262" s="12">
        <v>7.8</v>
      </c>
      <c r="D262" s="13" t="s">
        <v>410</v>
      </c>
      <c r="E262" s="124" t="s">
        <v>466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5">
        <v>2.75</v>
      </c>
      <c r="R262" s="15">
        <v>2.06</v>
      </c>
      <c r="S262" s="15">
        <v>1.67</v>
      </c>
      <c r="T262" s="16">
        <v>39.1</v>
      </c>
      <c r="U262" s="15">
        <v>0.64</v>
      </c>
      <c r="V262" s="16">
        <v>23.1</v>
      </c>
      <c r="W262" s="15">
        <v>0.99</v>
      </c>
      <c r="X262" s="16">
        <v>52.3</v>
      </c>
      <c r="Y262" s="16">
        <v>29.5</v>
      </c>
      <c r="Z262" s="16">
        <v>22.8</v>
      </c>
      <c r="AA262" s="15">
        <v>-0.28000000000000003</v>
      </c>
      <c r="AB262" s="15"/>
      <c r="AC262" s="15"/>
      <c r="AD262" s="4"/>
      <c r="AE262" s="15"/>
      <c r="AF262" s="4"/>
      <c r="AG262" s="6"/>
      <c r="AH262" s="6"/>
      <c r="AI262" s="2">
        <v>25.5</v>
      </c>
      <c r="AJ262" s="4">
        <v>28</v>
      </c>
      <c r="AK262" s="3">
        <v>0.2</v>
      </c>
      <c r="AL262" s="2">
        <v>0.16700000000000001</v>
      </c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15">
        <v>2.75</v>
      </c>
      <c r="AY262" s="15">
        <v>2</v>
      </c>
      <c r="AZ262" s="15">
        <v>1.58</v>
      </c>
      <c r="BA262" s="16">
        <v>42.4</v>
      </c>
      <c r="BB262" s="15">
        <v>0.74</v>
      </c>
      <c r="BC262" s="16">
        <v>26.5</v>
      </c>
      <c r="BD262" s="15">
        <v>0.99</v>
      </c>
      <c r="BE262" s="16">
        <v>52.3</v>
      </c>
      <c r="BF262" s="16">
        <v>29.5</v>
      </c>
      <c r="BG262" s="16">
        <v>22.8</v>
      </c>
      <c r="BH262" s="15">
        <v>-0.13</v>
      </c>
      <c r="BI262" s="4"/>
      <c r="BJ262" s="4">
        <v>20.9</v>
      </c>
      <c r="BK262" s="2">
        <v>20.9</v>
      </c>
      <c r="BL262" s="3">
        <v>0.25</v>
      </c>
      <c r="BM262" s="2">
        <v>0.158</v>
      </c>
      <c r="BN262" s="17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>
        <v>2.75</v>
      </c>
      <c r="CX262" s="2">
        <v>1.88</v>
      </c>
      <c r="CY262" s="2">
        <v>1.4</v>
      </c>
      <c r="CZ262" s="2">
        <v>49</v>
      </c>
      <c r="DA262" s="2">
        <v>0.96</v>
      </c>
      <c r="DB262" s="2">
        <v>34.1</v>
      </c>
      <c r="DC262" s="2">
        <v>0.98</v>
      </c>
      <c r="DD262" s="2">
        <v>52.3</v>
      </c>
      <c r="DE262" s="2">
        <v>29.5</v>
      </c>
      <c r="DF262" s="2">
        <v>22.8</v>
      </c>
      <c r="DG262" s="2">
        <v>0.2</v>
      </c>
      <c r="DH262" s="2"/>
      <c r="DI262" s="3">
        <v>12.3</v>
      </c>
      <c r="DJ262" s="2">
        <v>12.9</v>
      </c>
      <c r="DK262" s="3">
        <v>0.33</v>
      </c>
      <c r="DL262" s="2">
        <v>7.8E-2</v>
      </c>
      <c r="DM262" s="2"/>
      <c r="DN262" s="2"/>
      <c r="DO262" s="2"/>
      <c r="DP262" s="19"/>
      <c r="DX262" s="5">
        <v>2.75</v>
      </c>
      <c r="DY262" s="5">
        <v>1.83</v>
      </c>
      <c r="DZ262" s="5">
        <v>1.32</v>
      </c>
      <c r="EA262" s="5">
        <v>51.9</v>
      </c>
      <c r="EB262" s="5">
        <v>1.08</v>
      </c>
      <c r="EC262" s="5">
        <v>38.4</v>
      </c>
      <c r="ED262" s="5">
        <v>0.98</v>
      </c>
      <c r="EE262" s="5">
        <v>52.3</v>
      </c>
      <c r="EF262" s="5">
        <v>29.5</v>
      </c>
      <c r="EG262" s="5">
        <v>22.8</v>
      </c>
      <c r="EH262" s="5">
        <v>0.39</v>
      </c>
      <c r="EJ262" s="22">
        <v>6.3</v>
      </c>
      <c r="EK262" s="22">
        <v>7.6</v>
      </c>
      <c r="EL262" s="22">
        <v>0.35</v>
      </c>
      <c r="EM262" s="5">
        <v>2.8000000000000001E-2</v>
      </c>
      <c r="EO262" s="2"/>
      <c r="EP262" s="2"/>
      <c r="EQ262" s="19"/>
      <c r="EY262" s="2">
        <v>2.75</v>
      </c>
      <c r="EZ262" s="2">
        <v>1.8</v>
      </c>
      <c r="FA262" s="2">
        <v>1.27</v>
      </c>
      <c r="FB262" s="2">
        <v>53.8</v>
      </c>
      <c r="FC262" s="2">
        <v>1.17</v>
      </c>
      <c r="FD262" s="2">
        <v>41.8</v>
      </c>
      <c r="FE262" s="2">
        <v>0.99</v>
      </c>
      <c r="FF262" s="2">
        <v>52.3</v>
      </c>
      <c r="FG262" s="2">
        <v>29.5</v>
      </c>
      <c r="FH262" s="2">
        <v>22.8</v>
      </c>
      <c r="FI262" s="2">
        <v>0.54</v>
      </c>
      <c r="FK262" s="22">
        <v>6.5</v>
      </c>
      <c r="FL262" s="22">
        <v>7.4</v>
      </c>
      <c r="FM262" s="22">
        <v>0.41</v>
      </c>
      <c r="FN262" s="5">
        <v>2.9000000000000001E-2</v>
      </c>
      <c r="FR262" s="5">
        <f t="shared" si="18"/>
        <v>5.8</v>
      </c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>
        <v>2.75</v>
      </c>
      <c r="GF262" s="2">
        <v>1.8</v>
      </c>
      <c r="GG262" s="2">
        <v>1.26</v>
      </c>
      <c r="GH262" s="2">
        <v>54.2</v>
      </c>
      <c r="GI262" s="2">
        <v>1.18</v>
      </c>
      <c r="GJ262" s="2">
        <v>42.5</v>
      </c>
      <c r="GK262" s="2">
        <v>0.99</v>
      </c>
      <c r="GL262" s="2">
        <v>52.3</v>
      </c>
      <c r="GM262" s="2">
        <v>29.5</v>
      </c>
      <c r="GN262" s="2">
        <v>22.8</v>
      </c>
      <c r="GO262" s="2">
        <v>0.56999999999999995</v>
      </c>
      <c r="GP262" s="2"/>
      <c r="GQ262" s="2">
        <v>6.7</v>
      </c>
      <c r="GR262" s="2">
        <v>7.1</v>
      </c>
      <c r="GS262" s="3">
        <v>0.38</v>
      </c>
      <c r="GT262" s="2">
        <v>2.4E-2</v>
      </c>
      <c r="GU262" s="4"/>
      <c r="GV262" s="4"/>
      <c r="GW262" s="9"/>
      <c r="GX262" s="5">
        <f t="shared" si="19"/>
        <v>5.5</v>
      </c>
    </row>
    <row r="263" spans="1:207" s="5" customFormat="1" ht="11.95" customHeight="1" x14ac:dyDescent="0.3">
      <c r="A263" s="10" t="s">
        <v>328</v>
      </c>
      <c r="B263" s="11">
        <v>18</v>
      </c>
      <c r="C263" s="12">
        <v>9.8000000000000007</v>
      </c>
      <c r="D263" s="13" t="s">
        <v>410</v>
      </c>
      <c r="E263" s="124" t="s">
        <v>466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5">
        <v>2.74</v>
      </c>
      <c r="R263" s="15">
        <v>2.06</v>
      </c>
      <c r="S263" s="15">
        <v>1.68</v>
      </c>
      <c r="T263" s="16">
        <v>38.6</v>
      </c>
      <c r="U263" s="15">
        <v>0.63</v>
      </c>
      <c r="V263" s="16">
        <v>22.4</v>
      </c>
      <c r="W263" s="15">
        <v>0.98</v>
      </c>
      <c r="X263" s="16">
        <v>52.6</v>
      </c>
      <c r="Y263" s="16">
        <v>29.5</v>
      </c>
      <c r="Z263" s="16">
        <v>23.1</v>
      </c>
      <c r="AA263" s="15">
        <v>-0.31</v>
      </c>
      <c r="AB263" s="15"/>
      <c r="AC263" s="15"/>
      <c r="AD263" s="4"/>
      <c r="AE263" s="15"/>
      <c r="AF263" s="4"/>
      <c r="AG263" s="6"/>
      <c r="AH263" s="6"/>
      <c r="AI263" s="2">
        <v>28.2</v>
      </c>
      <c r="AJ263" s="4">
        <v>29.3</v>
      </c>
      <c r="AK263" s="3">
        <v>0.24</v>
      </c>
      <c r="AL263" s="2">
        <v>0.17199999999999999</v>
      </c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15">
        <v>2.74</v>
      </c>
      <c r="AY263" s="15">
        <v>2.02</v>
      </c>
      <c r="AZ263" s="15">
        <v>1.61</v>
      </c>
      <c r="BA263" s="16">
        <v>41.1</v>
      </c>
      <c r="BB263" s="15">
        <v>0.7</v>
      </c>
      <c r="BC263" s="16">
        <v>24.9</v>
      </c>
      <c r="BD263" s="15">
        <v>0.98</v>
      </c>
      <c r="BE263" s="16">
        <v>52.6</v>
      </c>
      <c r="BF263" s="16">
        <v>29.5</v>
      </c>
      <c r="BG263" s="16">
        <v>23.1</v>
      </c>
      <c r="BH263" s="15">
        <v>-0.2</v>
      </c>
      <c r="BI263" s="4"/>
      <c r="BJ263" s="4">
        <v>22.6</v>
      </c>
      <c r="BK263" s="2">
        <v>22.6</v>
      </c>
      <c r="BL263" s="3">
        <v>0.26</v>
      </c>
      <c r="BM263" s="2">
        <v>0.152</v>
      </c>
      <c r="BN263" s="17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>
        <v>2.74</v>
      </c>
      <c r="CX263" s="2">
        <v>1.86</v>
      </c>
      <c r="CY263" s="2">
        <v>1.38</v>
      </c>
      <c r="CZ263" s="2">
        <v>49.8</v>
      </c>
      <c r="DA263" s="2">
        <v>0.99</v>
      </c>
      <c r="DB263" s="2">
        <v>35.1</v>
      </c>
      <c r="DC263" s="2">
        <v>0.97</v>
      </c>
      <c r="DD263" s="2">
        <v>52.6</v>
      </c>
      <c r="DE263" s="2">
        <v>29.5</v>
      </c>
      <c r="DF263" s="2">
        <v>23.1</v>
      </c>
      <c r="DG263" s="2">
        <v>0.24</v>
      </c>
      <c r="DH263" s="2"/>
      <c r="DI263" s="3">
        <v>11.4</v>
      </c>
      <c r="DJ263" s="2">
        <v>12.4</v>
      </c>
      <c r="DK263" s="3">
        <v>0.31</v>
      </c>
      <c r="DL263" s="2">
        <v>7.2999999999999995E-2</v>
      </c>
      <c r="DM263" s="2"/>
      <c r="DN263" s="2"/>
      <c r="DO263" s="2"/>
      <c r="DP263" s="19"/>
      <c r="DX263" s="5">
        <v>2.74</v>
      </c>
      <c r="DY263" s="5">
        <v>1.82</v>
      </c>
      <c r="DZ263" s="5">
        <v>1.3</v>
      </c>
      <c r="EA263" s="5">
        <v>52.7</v>
      </c>
      <c r="EB263" s="5">
        <v>1.1100000000000001</v>
      </c>
      <c r="EC263" s="5">
        <v>40.299999999999997</v>
      </c>
      <c r="ED263" s="5">
        <v>0.99</v>
      </c>
      <c r="EE263" s="5">
        <v>52.6</v>
      </c>
      <c r="EF263" s="5">
        <v>29.5</v>
      </c>
      <c r="EG263" s="5">
        <v>23.1</v>
      </c>
      <c r="EH263" s="5">
        <v>0.47</v>
      </c>
      <c r="EJ263" s="22">
        <v>5.4</v>
      </c>
      <c r="EK263" s="22">
        <v>6.1</v>
      </c>
      <c r="EL263" s="22">
        <v>0.36</v>
      </c>
      <c r="EM263" s="5">
        <v>2.5999999999999999E-2</v>
      </c>
      <c r="EO263" s="2"/>
      <c r="EP263" s="2"/>
      <c r="EQ263" s="19"/>
      <c r="EY263" s="2">
        <v>2.74</v>
      </c>
      <c r="EZ263" s="2">
        <v>1.78</v>
      </c>
      <c r="FA263" s="2">
        <v>1.24</v>
      </c>
      <c r="FB263" s="2">
        <v>54.7</v>
      </c>
      <c r="FC263" s="2">
        <v>1.21</v>
      </c>
      <c r="FD263" s="2">
        <v>43.4</v>
      </c>
      <c r="FE263" s="2">
        <v>0.98</v>
      </c>
      <c r="FF263" s="2">
        <v>52.6</v>
      </c>
      <c r="FG263" s="2">
        <v>29.5</v>
      </c>
      <c r="FH263" s="2">
        <v>23.1</v>
      </c>
      <c r="FI263" s="2">
        <v>0.6</v>
      </c>
      <c r="FK263" s="22">
        <v>5.4</v>
      </c>
      <c r="FL263" s="22">
        <v>5.9</v>
      </c>
      <c r="FM263" s="22">
        <v>0.35</v>
      </c>
      <c r="FN263" s="5">
        <v>2.7E-2</v>
      </c>
      <c r="FR263" s="5">
        <f t="shared" si="18"/>
        <v>4.7</v>
      </c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>
        <v>2.74</v>
      </c>
      <c r="GF263" s="2">
        <v>1.78</v>
      </c>
      <c r="GG263" s="2">
        <v>1.23</v>
      </c>
      <c r="GH263" s="2">
        <v>55.1</v>
      </c>
      <c r="GI263" s="2">
        <v>1.22</v>
      </c>
      <c r="GJ263" s="2">
        <v>44.1</v>
      </c>
      <c r="GK263" s="2">
        <v>0.99</v>
      </c>
      <c r="GL263" s="2">
        <v>52.6</v>
      </c>
      <c r="GM263" s="2">
        <v>29.5</v>
      </c>
      <c r="GN263" s="2">
        <v>23.1</v>
      </c>
      <c r="GO263" s="2">
        <v>0.63</v>
      </c>
      <c r="GP263" s="2"/>
      <c r="GQ263" s="2">
        <v>4.7</v>
      </c>
      <c r="GR263" s="2">
        <v>5</v>
      </c>
      <c r="GS263" s="3">
        <v>0.4</v>
      </c>
      <c r="GT263" s="2">
        <v>2.1000000000000001E-2</v>
      </c>
      <c r="GU263" s="4"/>
      <c r="GV263" s="4"/>
      <c r="GW263" s="9"/>
      <c r="GX263" s="5">
        <f t="shared" si="19"/>
        <v>3.9</v>
      </c>
    </row>
    <row r="264" spans="1:207" s="5" customFormat="1" ht="11.95" customHeight="1" x14ac:dyDescent="0.3">
      <c r="A264" s="10" t="s">
        <v>333</v>
      </c>
      <c r="B264" s="11">
        <v>18</v>
      </c>
      <c r="C264" s="12">
        <v>24.8</v>
      </c>
      <c r="D264" s="13" t="s">
        <v>410</v>
      </c>
      <c r="E264" s="124" t="s">
        <v>466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5">
        <v>2.76</v>
      </c>
      <c r="R264" s="15">
        <v>2.1</v>
      </c>
      <c r="S264" s="15">
        <v>1.73</v>
      </c>
      <c r="T264" s="16">
        <v>37.299999999999997</v>
      </c>
      <c r="U264" s="15">
        <v>0.59</v>
      </c>
      <c r="V264" s="16">
        <v>21.3</v>
      </c>
      <c r="W264" s="15">
        <v>0.99</v>
      </c>
      <c r="X264" s="16">
        <v>53.6</v>
      </c>
      <c r="Y264" s="16">
        <v>28.1</v>
      </c>
      <c r="Z264" s="16">
        <v>25.5</v>
      </c>
      <c r="AA264" s="15">
        <v>-0.27</v>
      </c>
      <c r="AB264" s="15"/>
      <c r="AC264" s="15"/>
      <c r="AD264" s="4"/>
      <c r="AE264" s="15"/>
      <c r="AF264" s="4"/>
      <c r="AG264" s="6"/>
      <c r="AH264" s="6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15">
        <v>2.76</v>
      </c>
      <c r="AY264" s="15">
        <v>2.06</v>
      </c>
      <c r="AZ264" s="15">
        <v>1.67</v>
      </c>
      <c r="BA264" s="16">
        <v>39.5</v>
      </c>
      <c r="BB264" s="15">
        <v>0.65</v>
      </c>
      <c r="BC264" s="16">
        <v>23.7</v>
      </c>
      <c r="BD264" s="15">
        <v>1</v>
      </c>
      <c r="BE264" s="16">
        <v>53.6</v>
      </c>
      <c r="BF264" s="16">
        <v>28.1</v>
      </c>
      <c r="BG264" s="16">
        <v>25.5</v>
      </c>
      <c r="BH264" s="15">
        <v>-0.17</v>
      </c>
      <c r="BI264" s="4"/>
      <c r="BJ264" s="4"/>
      <c r="BK264" s="4"/>
      <c r="BL264" s="8"/>
      <c r="CE264" s="2">
        <v>25.7</v>
      </c>
      <c r="CF264" s="2">
        <v>21.7</v>
      </c>
      <c r="CG264" s="2">
        <v>0.84</v>
      </c>
      <c r="CH264" s="2">
        <v>8.3000000000000004E-2</v>
      </c>
      <c r="CI264" s="2">
        <v>21</v>
      </c>
      <c r="CJ264" s="2">
        <v>4.4999999999999998E-2</v>
      </c>
      <c r="CK264" s="2">
        <v>14</v>
      </c>
      <c r="EY264" s="5">
        <v>2.76</v>
      </c>
      <c r="EZ264" s="5">
        <v>1.8</v>
      </c>
      <c r="FA264" s="5">
        <v>1.29</v>
      </c>
      <c r="FB264" s="5">
        <v>53.3</v>
      </c>
      <c r="FC264" s="5">
        <v>1.1399999999999999</v>
      </c>
      <c r="FD264" s="5">
        <v>39.799999999999997</v>
      </c>
      <c r="FE264" s="5">
        <v>0.96</v>
      </c>
      <c r="FF264" s="5">
        <v>53.6</v>
      </c>
      <c r="FG264" s="5">
        <v>28.1</v>
      </c>
      <c r="FH264" s="5">
        <v>25.5</v>
      </c>
      <c r="FI264" s="5">
        <v>0.46</v>
      </c>
      <c r="FO264" s="5">
        <v>7.2</v>
      </c>
      <c r="FP264" s="5">
        <v>5.0999999999999996</v>
      </c>
      <c r="FQ264" s="5">
        <v>0.71</v>
      </c>
      <c r="FR264" s="5" t="str">
        <f t="shared" si="18"/>
        <v/>
      </c>
      <c r="FS264" s="5">
        <v>0.03</v>
      </c>
      <c r="GE264" s="5">
        <v>2.76</v>
      </c>
      <c r="GF264" s="5">
        <v>1.82</v>
      </c>
      <c r="GG264" s="5">
        <v>1.3</v>
      </c>
      <c r="GH264" s="5">
        <v>52.8</v>
      </c>
      <c r="GI264" s="5">
        <v>1.1200000000000001</v>
      </c>
      <c r="GJ264" s="5">
        <v>39.799999999999997</v>
      </c>
      <c r="GK264" s="5">
        <v>0.98</v>
      </c>
      <c r="GL264" s="5">
        <v>53.6</v>
      </c>
      <c r="GM264" s="5">
        <v>28.1</v>
      </c>
      <c r="GN264" s="5">
        <v>25.5</v>
      </c>
      <c r="GO264" s="5">
        <v>0.46</v>
      </c>
      <c r="GU264" s="2">
        <v>6.6</v>
      </c>
      <c r="GV264" s="2">
        <v>4.7</v>
      </c>
      <c r="GW264" s="2">
        <v>0.71</v>
      </c>
      <c r="GX264" s="5" t="str">
        <f t="shared" si="19"/>
        <v/>
      </c>
      <c r="GY264" s="2">
        <v>1.4E-2</v>
      </c>
    </row>
    <row r="265" spans="1:207" s="5" customFormat="1" ht="11.95" customHeight="1" x14ac:dyDescent="0.3">
      <c r="A265" s="10" t="s">
        <v>359</v>
      </c>
      <c r="B265" s="11">
        <v>19</v>
      </c>
      <c r="C265" s="12">
        <v>23.8</v>
      </c>
      <c r="D265" s="13" t="s">
        <v>410</v>
      </c>
      <c r="E265" s="124" t="s">
        <v>466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5">
        <v>2.74</v>
      </c>
      <c r="R265" s="15">
        <v>2.13</v>
      </c>
      <c r="S265" s="15">
        <v>1.78</v>
      </c>
      <c r="T265" s="16">
        <v>35</v>
      </c>
      <c r="U265" s="15">
        <v>0.54</v>
      </c>
      <c r="V265" s="16">
        <v>19.600000000000001</v>
      </c>
      <c r="W265" s="15">
        <v>1</v>
      </c>
      <c r="X265" s="16">
        <v>47.9</v>
      </c>
      <c r="Y265" s="16">
        <v>26.3</v>
      </c>
      <c r="Z265" s="16">
        <v>21.6</v>
      </c>
      <c r="AA265" s="15">
        <v>-0.31</v>
      </c>
      <c r="AB265" s="15"/>
      <c r="AC265" s="15"/>
      <c r="AD265" s="4"/>
      <c r="AE265" s="15"/>
      <c r="AF265" s="4"/>
      <c r="AG265" s="6"/>
      <c r="AH265" s="6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15">
        <v>2.74</v>
      </c>
      <c r="AY265" s="15">
        <v>2.0699999999999998</v>
      </c>
      <c r="AZ265" s="15">
        <v>1.7</v>
      </c>
      <c r="BA265" s="16">
        <v>37.799999999999997</v>
      </c>
      <c r="BB265" s="15">
        <v>0.61</v>
      </c>
      <c r="BC265" s="16">
        <v>21.7</v>
      </c>
      <c r="BD265" s="15">
        <v>0.98</v>
      </c>
      <c r="BE265" s="16">
        <v>47.9</v>
      </c>
      <c r="BF265" s="16">
        <v>26.3</v>
      </c>
      <c r="BG265" s="16">
        <v>21.6</v>
      </c>
      <c r="BH265" s="15">
        <v>-0.21</v>
      </c>
      <c r="BI265" s="4"/>
      <c r="BJ265" s="4"/>
      <c r="BK265" s="4"/>
      <c r="BL265" s="8"/>
      <c r="CE265" s="2">
        <v>28.2</v>
      </c>
      <c r="CF265" s="2">
        <v>24</v>
      </c>
      <c r="CG265" s="2">
        <v>0.85</v>
      </c>
      <c r="CH265" s="2">
        <v>7.8E-2</v>
      </c>
      <c r="CI265" s="2">
        <v>16</v>
      </c>
      <c r="CJ265" s="2">
        <v>4.3999999999999997E-2</v>
      </c>
      <c r="CK265" s="2">
        <v>10</v>
      </c>
      <c r="EY265" s="5">
        <v>2.74</v>
      </c>
      <c r="EZ265" s="5">
        <v>1.85</v>
      </c>
      <c r="FA265" s="5">
        <v>1.37</v>
      </c>
      <c r="FB265" s="5">
        <v>50.1</v>
      </c>
      <c r="FC265" s="5">
        <v>1.01</v>
      </c>
      <c r="FD265" s="5">
        <v>35.4</v>
      </c>
      <c r="FE265" s="5">
        <v>0.96</v>
      </c>
      <c r="FF265" s="5">
        <v>47.9</v>
      </c>
      <c r="FG265" s="5">
        <v>26.3</v>
      </c>
      <c r="FH265" s="5">
        <v>21.6</v>
      </c>
      <c r="FI265" s="5">
        <v>0.42</v>
      </c>
      <c r="FO265" s="5">
        <v>8.4</v>
      </c>
      <c r="FP265" s="5">
        <v>7.1</v>
      </c>
      <c r="FQ265" s="5">
        <v>0.85</v>
      </c>
      <c r="FR265" s="5" t="str">
        <f t="shared" si="18"/>
        <v/>
      </c>
      <c r="FS265" s="5">
        <v>2.8000000000000001E-2</v>
      </c>
      <c r="GE265" s="5">
        <v>2.74</v>
      </c>
      <c r="GF265" s="5">
        <v>1.86</v>
      </c>
      <c r="GG265" s="5">
        <v>1.37</v>
      </c>
      <c r="GH265" s="5">
        <v>50.1</v>
      </c>
      <c r="GI265" s="5">
        <v>1</v>
      </c>
      <c r="GJ265" s="5">
        <v>35.9</v>
      </c>
      <c r="GK265" s="5">
        <v>0.98</v>
      </c>
      <c r="GL265" s="5">
        <v>47.9</v>
      </c>
      <c r="GM265" s="5">
        <v>26.3</v>
      </c>
      <c r="GN265" s="5">
        <v>21.6</v>
      </c>
      <c r="GO265" s="5">
        <v>0.44</v>
      </c>
      <c r="GU265" s="2">
        <v>8.4</v>
      </c>
      <c r="GV265" s="2">
        <v>6.7</v>
      </c>
      <c r="GW265" s="2">
        <v>0.8</v>
      </c>
      <c r="GX265" s="5" t="str">
        <f t="shared" si="19"/>
        <v/>
      </c>
      <c r="GY265" s="2">
        <v>2.1999999999999999E-2</v>
      </c>
    </row>
    <row r="266" spans="1:207" s="5" customFormat="1" ht="11.95" customHeight="1" x14ac:dyDescent="0.3">
      <c r="A266" s="10" t="s">
        <v>376</v>
      </c>
      <c r="B266" s="11">
        <v>20</v>
      </c>
      <c r="C266" s="12">
        <v>26.4</v>
      </c>
      <c r="D266" s="13" t="s">
        <v>410</v>
      </c>
      <c r="E266" s="124" t="s">
        <v>466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5">
        <v>2.73</v>
      </c>
      <c r="R266" s="15">
        <v>2.08</v>
      </c>
      <c r="S266" s="15">
        <v>1.73</v>
      </c>
      <c r="T266" s="16">
        <v>36.5</v>
      </c>
      <c r="U266" s="15">
        <v>0.56999999999999995</v>
      </c>
      <c r="V266" s="16">
        <v>19.899999999999999</v>
      </c>
      <c r="W266" s="15">
        <v>0.95</v>
      </c>
      <c r="X266" s="16">
        <v>46.7</v>
      </c>
      <c r="Y266" s="16">
        <v>27.1</v>
      </c>
      <c r="Z266" s="16">
        <v>19.600000000000001</v>
      </c>
      <c r="AA266" s="15">
        <v>-0.37</v>
      </c>
      <c r="AB266" s="15"/>
      <c r="AC266" s="15"/>
      <c r="AD266" s="4"/>
      <c r="AE266" s="15"/>
      <c r="AF266" s="4"/>
      <c r="AG266" s="6"/>
      <c r="AH266" s="6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15">
        <v>2.73</v>
      </c>
      <c r="AY266" s="15">
        <v>2.04</v>
      </c>
      <c r="AZ266" s="15">
        <v>1.65</v>
      </c>
      <c r="BA266" s="16">
        <v>39.700000000000003</v>
      </c>
      <c r="BB266" s="15">
        <v>0.66</v>
      </c>
      <c r="BC266" s="16">
        <v>23.6</v>
      </c>
      <c r="BD266" s="15">
        <v>0.98</v>
      </c>
      <c r="BE266" s="16">
        <v>46.7</v>
      </c>
      <c r="BF266" s="16">
        <v>27.1</v>
      </c>
      <c r="BG266" s="16">
        <v>19.600000000000001</v>
      </c>
      <c r="BH266" s="15">
        <v>-0.18</v>
      </c>
      <c r="BI266" s="4"/>
      <c r="BJ266" s="4"/>
      <c r="BK266" s="4"/>
      <c r="BL266" s="8"/>
      <c r="CE266" s="2">
        <v>26.9</v>
      </c>
      <c r="CF266" s="2">
        <v>22.8</v>
      </c>
      <c r="CG266" s="2">
        <v>0.85</v>
      </c>
      <c r="CH266" s="2">
        <v>7.5999999999999998E-2</v>
      </c>
      <c r="CI266" s="2">
        <v>20</v>
      </c>
      <c r="CJ266" s="2">
        <v>4.3999999999999997E-2</v>
      </c>
      <c r="CK266" s="2">
        <v>13</v>
      </c>
      <c r="EY266" s="5">
        <v>2.73</v>
      </c>
      <c r="EZ266" s="5">
        <v>1.83</v>
      </c>
      <c r="FA266" s="5">
        <v>1.34</v>
      </c>
      <c r="FB266" s="5">
        <v>50.9</v>
      </c>
      <c r="FC266" s="5">
        <v>1.04</v>
      </c>
      <c r="FD266" s="5">
        <v>36.6</v>
      </c>
      <c r="FE266" s="5">
        <v>0.96</v>
      </c>
      <c r="FF266" s="5">
        <v>46.7</v>
      </c>
      <c r="FG266" s="5">
        <v>27.1</v>
      </c>
      <c r="FH266" s="5">
        <v>19.600000000000001</v>
      </c>
      <c r="FI266" s="5">
        <v>0.48</v>
      </c>
      <c r="FO266" s="5">
        <v>7.8</v>
      </c>
      <c r="FP266" s="5">
        <v>5.9</v>
      </c>
      <c r="FQ266" s="5">
        <v>0.76</v>
      </c>
      <c r="FR266" s="5" t="str">
        <f t="shared" si="18"/>
        <v/>
      </c>
      <c r="FS266" s="5">
        <v>2.5000000000000001E-2</v>
      </c>
      <c r="GE266" s="5">
        <v>2.73</v>
      </c>
      <c r="GF266" s="5">
        <v>1.83</v>
      </c>
      <c r="GG266" s="5">
        <v>1.32</v>
      </c>
      <c r="GH266" s="5">
        <v>51.5</v>
      </c>
      <c r="GI266" s="5">
        <v>1.06</v>
      </c>
      <c r="GJ266" s="5">
        <v>38.4</v>
      </c>
      <c r="GK266" s="5">
        <v>0.99</v>
      </c>
      <c r="GL266" s="5">
        <v>46.7</v>
      </c>
      <c r="GM266" s="5">
        <v>27.1</v>
      </c>
      <c r="GN266" s="5">
        <v>19.600000000000001</v>
      </c>
      <c r="GO266" s="5">
        <v>0.57999999999999996</v>
      </c>
      <c r="GU266" s="2">
        <v>5.9</v>
      </c>
      <c r="GV266" s="2">
        <v>4.4000000000000004</v>
      </c>
      <c r="GW266" s="2">
        <v>0.74</v>
      </c>
      <c r="GX266" s="5" t="str">
        <f t="shared" si="19"/>
        <v/>
      </c>
      <c r="GY266" s="2">
        <v>1.4999999999999999E-2</v>
      </c>
    </row>
    <row r="267" spans="1:207" s="5" customFormat="1" ht="11.95" customHeight="1" x14ac:dyDescent="0.3">
      <c r="A267" s="10" t="s">
        <v>386</v>
      </c>
      <c r="B267" s="11">
        <v>21</v>
      </c>
      <c r="C267" s="12">
        <v>27.8</v>
      </c>
      <c r="D267" s="13" t="s">
        <v>410</v>
      </c>
      <c r="E267" s="124" t="s">
        <v>466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15">
        <v>2.73</v>
      </c>
      <c r="R267" s="15">
        <v>2.11</v>
      </c>
      <c r="S267" s="15">
        <v>1.76</v>
      </c>
      <c r="T267" s="16">
        <v>35.700000000000003</v>
      </c>
      <c r="U267" s="15">
        <v>0.56000000000000005</v>
      </c>
      <c r="V267" s="16">
        <v>20.2</v>
      </c>
      <c r="W267" s="15">
        <v>0.99</v>
      </c>
      <c r="X267" s="16">
        <v>52.4</v>
      </c>
      <c r="Y267" s="16">
        <v>29.6</v>
      </c>
      <c r="Z267" s="16">
        <v>22.8</v>
      </c>
      <c r="AA267" s="15">
        <v>-0.41</v>
      </c>
      <c r="AB267" s="15"/>
      <c r="AC267" s="15"/>
      <c r="AD267" s="4"/>
      <c r="AE267" s="15"/>
      <c r="AF267" s="4"/>
      <c r="AG267" s="6"/>
      <c r="AH267" s="6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15">
        <v>2.73</v>
      </c>
      <c r="AY267" s="15">
        <v>2.0299999999999998</v>
      </c>
      <c r="AZ267" s="15">
        <v>1.65</v>
      </c>
      <c r="BA267" s="16">
        <v>39.5</v>
      </c>
      <c r="BB267" s="15">
        <v>0.65</v>
      </c>
      <c r="BC267" s="16">
        <v>23.2</v>
      </c>
      <c r="BD267" s="15">
        <v>0.97</v>
      </c>
      <c r="BE267" s="16">
        <v>52.4</v>
      </c>
      <c r="BF267" s="16">
        <v>29.6</v>
      </c>
      <c r="BG267" s="16">
        <v>22.8</v>
      </c>
      <c r="BH267" s="15">
        <v>-0.28000000000000003</v>
      </c>
      <c r="BI267" s="4"/>
      <c r="BJ267" s="4"/>
      <c r="BK267" s="4"/>
      <c r="BL267" s="8"/>
      <c r="CE267" s="2">
        <v>24.5</v>
      </c>
      <c r="CF267" s="2">
        <v>20.8</v>
      </c>
      <c r="CG267" s="2">
        <v>0.85</v>
      </c>
      <c r="CH267" s="2">
        <v>7.3999999999999996E-2</v>
      </c>
      <c r="CI267" s="2">
        <v>21</v>
      </c>
      <c r="CJ267" s="2">
        <v>4.2000000000000003E-2</v>
      </c>
      <c r="CK267" s="2">
        <v>14</v>
      </c>
      <c r="EY267" s="5">
        <v>2.73</v>
      </c>
      <c r="EZ267" s="5">
        <v>1.81</v>
      </c>
      <c r="FA267" s="5">
        <v>1.3</v>
      </c>
      <c r="FB267" s="5">
        <v>52.4</v>
      </c>
      <c r="FC267" s="5">
        <v>1.1000000000000001</v>
      </c>
      <c r="FD267" s="5">
        <v>39.200000000000003</v>
      </c>
      <c r="FE267" s="5">
        <v>0.97</v>
      </c>
      <c r="FF267" s="5">
        <v>52.4</v>
      </c>
      <c r="FG267" s="5">
        <v>29.6</v>
      </c>
      <c r="FH267" s="5">
        <v>22.8</v>
      </c>
      <c r="FI267" s="5">
        <v>0.42</v>
      </c>
      <c r="FO267" s="5">
        <v>8.1</v>
      </c>
      <c r="FP267" s="5">
        <v>6.4</v>
      </c>
      <c r="FQ267" s="5">
        <v>0.79</v>
      </c>
      <c r="FR267" s="5" t="str">
        <f t="shared" si="18"/>
        <v/>
      </c>
      <c r="FS267" s="5">
        <v>2.4E-2</v>
      </c>
      <c r="GE267" s="5">
        <v>2.73</v>
      </c>
      <c r="GF267" s="5">
        <v>1.82</v>
      </c>
      <c r="GG267" s="5">
        <v>1.3</v>
      </c>
      <c r="GH267" s="5">
        <v>52.3</v>
      </c>
      <c r="GI267" s="5">
        <v>1.1000000000000001</v>
      </c>
      <c r="GJ267" s="5">
        <v>39.6</v>
      </c>
      <c r="GK267" s="5">
        <v>0.99</v>
      </c>
      <c r="GL267" s="5">
        <v>52.4</v>
      </c>
      <c r="GM267" s="5">
        <v>29.6</v>
      </c>
      <c r="GN267" s="5">
        <v>22.8</v>
      </c>
      <c r="GO267" s="5">
        <v>0.44</v>
      </c>
      <c r="GU267" s="2">
        <v>6.5</v>
      </c>
      <c r="GV267" s="2">
        <v>4.8</v>
      </c>
      <c r="GW267" s="2">
        <v>0.73</v>
      </c>
      <c r="GX267" s="5" t="str">
        <f t="shared" si="19"/>
        <v/>
      </c>
      <c r="GY267" s="2">
        <v>1.4999999999999999E-2</v>
      </c>
    </row>
    <row r="268" spans="1:207" s="5" customFormat="1" ht="11.95" customHeight="1" x14ac:dyDescent="0.3">
      <c r="A268" s="10" t="s">
        <v>218</v>
      </c>
      <c r="B268" s="10" t="s">
        <v>442</v>
      </c>
      <c r="C268" s="12">
        <v>20.399999999999999</v>
      </c>
      <c r="D268" s="13" t="s">
        <v>410</v>
      </c>
      <c r="E268" s="124" t="s">
        <v>466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15">
        <v>2.72</v>
      </c>
      <c r="R268" s="15">
        <v>2.0699999999999998</v>
      </c>
      <c r="S268" s="15">
        <v>1.7</v>
      </c>
      <c r="T268" s="16">
        <v>37.4</v>
      </c>
      <c r="U268" s="15">
        <v>0.6</v>
      </c>
      <c r="V268" s="16">
        <v>21.6</v>
      </c>
      <c r="W268" s="15">
        <v>0.98</v>
      </c>
      <c r="X268" s="16">
        <v>50.2</v>
      </c>
      <c r="Y268" s="16">
        <v>27.5</v>
      </c>
      <c r="Z268" s="16">
        <v>22.7</v>
      </c>
      <c r="AA268" s="15">
        <v>-0.26</v>
      </c>
      <c r="AB268" s="15"/>
      <c r="AC268" s="15"/>
      <c r="AD268" s="4"/>
      <c r="AE268" s="15"/>
      <c r="AF268" s="4"/>
      <c r="AG268" s="6"/>
      <c r="AH268" s="6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15">
        <v>2.72</v>
      </c>
      <c r="AY268" s="15">
        <v>2.0299999999999998</v>
      </c>
      <c r="AZ268" s="15">
        <v>1.63</v>
      </c>
      <c r="BA268" s="16">
        <v>39.9</v>
      </c>
      <c r="BB268" s="15">
        <v>0.66</v>
      </c>
      <c r="BC268" s="16">
        <v>23.9</v>
      </c>
      <c r="BD268" s="15">
        <v>0.98</v>
      </c>
      <c r="BE268" s="16">
        <v>50.2</v>
      </c>
      <c r="BF268" s="16">
        <v>27.5</v>
      </c>
      <c r="BG268" s="16">
        <v>22.7</v>
      </c>
      <c r="BH268" s="15">
        <v>-0.16</v>
      </c>
      <c r="BI268" s="4"/>
      <c r="BJ268" s="4"/>
      <c r="BK268" s="4"/>
      <c r="BL268" s="8"/>
      <c r="BN268" s="20">
        <v>3.4200000000000001E-2</v>
      </c>
      <c r="BO268" s="21">
        <v>1.42E-3</v>
      </c>
      <c r="BP268" s="5">
        <v>3.589405409983337E-6</v>
      </c>
      <c r="BQ268" s="5">
        <v>145</v>
      </c>
      <c r="BR268" s="5">
        <v>0.61</v>
      </c>
      <c r="BS268" s="5">
        <v>13700</v>
      </c>
      <c r="BT268" s="5">
        <v>0.69</v>
      </c>
      <c r="BU268" s="5">
        <v>29000</v>
      </c>
      <c r="BV268" s="5">
        <v>104</v>
      </c>
      <c r="BW268" s="5">
        <v>23</v>
      </c>
      <c r="BX268" s="2">
        <v>50</v>
      </c>
      <c r="BY268" s="2">
        <v>14</v>
      </c>
      <c r="BZ268" s="5">
        <v>78100</v>
      </c>
      <c r="CA268" s="5">
        <v>0.19</v>
      </c>
      <c r="CB268" s="5">
        <v>-1</v>
      </c>
      <c r="CC268" s="5">
        <v>1.4490000000000001</v>
      </c>
      <c r="CD268" s="5">
        <v>127</v>
      </c>
      <c r="FR268" s="5" t="str">
        <f t="shared" si="18"/>
        <v/>
      </c>
      <c r="GX268" s="5" t="str">
        <f t="shared" si="19"/>
        <v/>
      </c>
    </row>
    <row r="269" spans="1:207" s="5" customFormat="1" ht="11.95" customHeight="1" x14ac:dyDescent="0.3">
      <c r="A269" s="10" t="s">
        <v>239</v>
      </c>
      <c r="B269" s="10" t="s">
        <v>443</v>
      </c>
      <c r="C269" s="12">
        <v>18.399999999999999</v>
      </c>
      <c r="D269" s="13" t="s">
        <v>410</v>
      </c>
      <c r="E269" s="124" t="s">
        <v>466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5">
        <v>2.72</v>
      </c>
      <c r="R269" s="15">
        <v>2.12</v>
      </c>
      <c r="S269" s="15">
        <v>1.78</v>
      </c>
      <c r="T269" s="16">
        <v>34.700000000000003</v>
      </c>
      <c r="U269" s="15">
        <v>0.53</v>
      </c>
      <c r="V269" s="16">
        <v>19.3</v>
      </c>
      <c r="W269" s="15">
        <v>0.99</v>
      </c>
      <c r="X269" s="16">
        <v>53.5</v>
      </c>
      <c r="Y269" s="16">
        <v>29.8</v>
      </c>
      <c r="Z269" s="16">
        <v>23.7</v>
      </c>
      <c r="AA269" s="15">
        <v>-0.44</v>
      </c>
      <c r="AB269" s="15"/>
      <c r="AC269" s="15"/>
      <c r="AD269" s="4"/>
      <c r="AE269" s="15"/>
      <c r="AF269" s="4"/>
      <c r="AG269" s="6"/>
      <c r="AH269" s="6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15">
        <v>2.72</v>
      </c>
      <c r="AY269" s="15">
        <v>2.0699999999999998</v>
      </c>
      <c r="AZ269" s="15">
        <v>1.7</v>
      </c>
      <c r="BA269" s="16">
        <v>37.4</v>
      </c>
      <c r="BB269" s="15">
        <v>0.6</v>
      </c>
      <c r="BC269" s="16">
        <v>21.7</v>
      </c>
      <c r="BD269" s="15">
        <v>0.99</v>
      </c>
      <c r="BE269" s="16">
        <v>53.5</v>
      </c>
      <c r="BF269" s="16">
        <v>29.8</v>
      </c>
      <c r="BG269" s="16">
        <v>23.7</v>
      </c>
      <c r="BH269" s="15">
        <v>-0.34</v>
      </c>
      <c r="BI269" s="4"/>
      <c r="BJ269" s="4"/>
      <c r="BK269" s="4"/>
      <c r="BL269" s="8"/>
      <c r="BN269" s="20">
        <v>8.0000000000000002E-3</v>
      </c>
      <c r="BO269" s="21">
        <v>1.32E-3</v>
      </c>
      <c r="BP269" s="5">
        <v>7.6235347161404731E-7</v>
      </c>
      <c r="BQ269" s="5">
        <v>145</v>
      </c>
      <c r="BR269" s="5">
        <v>0.64</v>
      </c>
      <c r="BS269" s="5">
        <v>15800</v>
      </c>
      <c r="BT269" s="5">
        <v>0.72</v>
      </c>
      <c r="BU269" s="5">
        <v>28700</v>
      </c>
      <c r="BV269" s="5">
        <v>93</v>
      </c>
      <c r="BW269" s="5">
        <v>22</v>
      </c>
      <c r="BX269" s="2">
        <v>54</v>
      </c>
      <c r="BY269" s="2">
        <v>14</v>
      </c>
      <c r="BZ269" s="5">
        <v>69400</v>
      </c>
      <c r="CA269" s="5">
        <v>0.17</v>
      </c>
      <c r="CB269" s="5">
        <v>-1.6</v>
      </c>
      <c r="CC269" s="5">
        <v>1.88</v>
      </c>
      <c r="CD269" s="5">
        <v>219.99999999999997</v>
      </c>
      <c r="FR269" s="5" t="str">
        <f t="shared" si="18"/>
        <v/>
      </c>
      <c r="GX269" s="5" t="str">
        <f t="shared" si="19"/>
        <v/>
      </c>
    </row>
    <row r="270" spans="1:207" s="5" customFormat="1" ht="11.95" customHeight="1" x14ac:dyDescent="0.3">
      <c r="A270" s="10" t="s">
        <v>240</v>
      </c>
      <c r="B270" s="10" t="s">
        <v>443</v>
      </c>
      <c r="C270" s="12">
        <v>20.8</v>
      </c>
      <c r="D270" s="13" t="s">
        <v>410</v>
      </c>
      <c r="E270" s="124" t="s">
        <v>466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5">
        <v>2.72</v>
      </c>
      <c r="R270" s="15">
        <v>2.08</v>
      </c>
      <c r="S270" s="15">
        <v>1.75</v>
      </c>
      <c r="T270" s="16">
        <v>35.799999999999997</v>
      </c>
      <c r="U270" s="15">
        <v>0.56000000000000005</v>
      </c>
      <c r="V270" s="16">
        <v>19.100000000000001</v>
      </c>
      <c r="W270" s="15">
        <v>0.93</v>
      </c>
      <c r="X270" s="16">
        <v>53.1</v>
      </c>
      <c r="Y270" s="16">
        <v>29</v>
      </c>
      <c r="Z270" s="16">
        <v>24.1</v>
      </c>
      <c r="AA270" s="15">
        <v>-0.41</v>
      </c>
      <c r="AB270" s="15"/>
      <c r="AC270" s="15"/>
      <c r="AD270" s="4"/>
      <c r="AE270" s="15"/>
      <c r="AF270" s="4"/>
      <c r="AG270" s="6"/>
      <c r="AH270" s="6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15">
        <v>2.72</v>
      </c>
      <c r="AY270" s="15">
        <v>2.06</v>
      </c>
      <c r="AZ270" s="15">
        <v>1.67</v>
      </c>
      <c r="BA270" s="16">
        <v>38.4</v>
      </c>
      <c r="BB270" s="15">
        <v>0.62</v>
      </c>
      <c r="BC270" s="16">
        <v>22.7</v>
      </c>
      <c r="BD270" s="15">
        <v>0.99</v>
      </c>
      <c r="BE270" s="16">
        <v>53.1</v>
      </c>
      <c r="BF270" s="16">
        <v>29</v>
      </c>
      <c r="BG270" s="16">
        <v>24.1</v>
      </c>
      <c r="BH270" s="15">
        <v>-0.26</v>
      </c>
      <c r="BI270" s="4"/>
      <c r="BJ270" s="4"/>
      <c r="BK270" s="4"/>
      <c r="BL270" s="8"/>
      <c r="BN270" s="20">
        <v>9.4999999999999998E-3</v>
      </c>
      <c r="BO270" s="21">
        <v>1.2199999999999999E-3</v>
      </c>
      <c r="BP270" s="5">
        <v>9.439651855867771E-7</v>
      </c>
      <c r="BQ270" s="5">
        <v>145</v>
      </c>
      <c r="BR270" s="5">
        <v>0.61</v>
      </c>
      <c r="BS270" s="5">
        <v>15700</v>
      </c>
      <c r="BT270" s="5">
        <v>0.69299999999999995</v>
      </c>
      <c r="BU270" s="5">
        <v>29900</v>
      </c>
      <c r="BV270" s="5">
        <v>101</v>
      </c>
      <c r="BW270" s="5">
        <v>23</v>
      </c>
      <c r="BX270" s="2">
        <v>51</v>
      </c>
      <c r="BY270" s="2">
        <v>14</v>
      </c>
      <c r="BZ270" s="5">
        <v>98600</v>
      </c>
      <c r="CA270" s="5">
        <v>0.2</v>
      </c>
      <c r="CB270" s="5">
        <v>-0.3</v>
      </c>
      <c r="CC270" s="5">
        <v>1.843</v>
      </c>
      <c r="CD270" s="5">
        <v>230.99999999999997</v>
      </c>
      <c r="FR270" s="5" t="str">
        <f t="shared" si="18"/>
        <v/>
      </c>
      <c r="GX270" s="5" t="str">
        <f t="shared" si="19"/>
        <v/>
      </c>
    </row>
    <row r="271" spans="1:207" s="5" customFormat="1" ht="11.95" customHeight="1" x14ac:dyDescent="0.3">
      <c r="A271" s="10" t="s">
        <v>296</v>
      </c>
      <c r="B271" s="10" t="s">
        <v>447</v>
      </c>
      <c r="C271" s="12">
        <v>15.8</v>
      </c>
      <c r="D271" s="13" t="s">
        <v>410</v>
      </c>
      <c r="E271" s="124" t="s">
        <v>466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5">
        <v>2.72</v>
      </c>
      <c r="R271" s="15">
        <v>2.09</v>
      </c>
      <c r="S271" s="15">
        <v>1.73</v>
      </c>
      <c r="T271" s="16">
        <v>36.299999999999997</v>
      </c>
      <c r="U271" s="15">
        <v>0.56999999999999995</v>
      </c>
      <c r="V271" s="16">
        <v>20.7</v>
      </c>
      <c r="W271" s="15">
        <v>0.99</v>
      </c>
      <c r="X271" s="16">
        <v>49</v>
      </c>
      <c r="Y271" s="16">
        <v>27.9</v>
      </c>
      <c r="Z271" s="16">
        <v>21.1</v>
      </c>
      <c r="AA271" s="15">
        <v>-0.34</v>
      </c>
      <c r="AB271" s="15"/>
      <c r="AC271" s="15"/>
      <c r="AD271" s="4"/>
      <c r="AE271" s="15"/>
      <c r="AF271" s="4"/>
      <c r="AG271" s="6"/>
      <c r="AH271" s="6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15">
        <v>2.72</v>
      </c>
      <c r="AY271" s="15">
        <v>2.0499999999999998</v>
      </c>
      <c r="AZ271" s="15">
        <v>1.66</v>
      </c>
      <c r="BA271" s="16">
        <v>38.9</v>
      </c>
      <c r="BB271" s="15">
        <v>0.64</v>
      </c>
      <c r="BC271" s="16">
        <v>23.1</v>
      </c>
      <c r="BD271" s="15">
        <v>0.99</v>
      </c>
      <c r="BE271" s="16">
        <v>49</v>
      </c>
      <c r="BF271" s="16">
        <v>27.9</v>
      </c>
      <c r="BG271" s="16">
        <v>21.1</v>
      </c>
      <c r="BH271" s="15">
        <v>-0.23</v>
      </c>
      <c r="BI271" s="4"/>
      <c r="BJ271" s="4"/>
      <c r="BK271" s="4"/>
      <c r="BL271" s="8"/>
      <c r="BN271" s="20">
        <v>4.6100000000000002E-2</v>
      </c>
      <c r="BO271" s="21">
        <v>1.7899999999999999E-3</v>
      </c>
      <c r="BP271" s="5">
        <v>6.0002155216466186E-6</v>
      </c>
      <c r="BQ271" s="5">
        <v>145</v>
      </c>
      <c r="BR271" s="5">
        <v>0.64</v>
      </c>
      <c r="BS271" s="5">
        <v>14800</v>
      </c>
      <c r="BT271" s="5">
        <v>0.72299999999999998</v>
      </c>
      <c r="BU271" s="5">
        <v>28900</v>
      </c>
      <c r="BV271" s="5">
        <v>95</v>
      </c>
      <c r="BW271" s="5">
        <v>21</v>
      </c>
      <c r="BX271" s="2">
        <v>65</v>
      </c>
      <c r="BY271" s="2">
        <v>12</v>
      </c>
      <c r="BZ271" s="5">
        <v>74000</v>
      </c>
      <c r="CA271" s="5">
        <v>0.22</v>
      </c>
      <c r="CB271" s="5">
        <v>-1.4</v>
      </c>
      <c r="CC271" s="5">
        <v>1.788</v>
      </c>
      <c r="CD271" s="5">
        <v>189</v>
      </c>
      <c r="FR271" s="5" t="str">
        <f t="shared" si="18"/>
        <v/>
      </c>
      <c r="GX271" s="5" t="str">
        <f t="shared" si="19"/>
        <v/>
      </c>
    </row>
    <row r="272" spans="1:207" s="5" customFormat="1" ht="11.95" customHeight="1" x14ac:dyDescent="0.3">
      <c r="A272" s="10" t="s">
        <v>308</v>
      </c>
      <c r="B272" s="10" t="s">
        <v>448</v>
      </c>
      <c r="C272" s="12">
        <v>14.8</v>
      </c>
      <c r="D272" s="13" t="s">
        <v>410</v>
      </c>
      <c r="E272" s="124" t="s">
        <v>466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5">
        <v>2.75</v>
      </c>
      <c r="R272" s="15">
        <v>2.09</v>
      </c>
      <c r="S272" s="15">
        <v>1.72</v>
      </c>
      <c r="T272" s="16">
        <v>37.299999999999997</v>
      </c>
      <c r="U272" s="15">
        <v>0.6</v>
      </c>
      <c r="V272" s="16">
        <v>21.3</v>
      </c>
      <c r="W272" s="15">
        <v>0.98</v>
      </c>
      <c r="X272" s="16">
        <v>56.7</v>
      </c>
      <c r="Y272" s="16">
        <v>30.9</v>
      </c>
      <c r="Z272" s="16">
        <v>25.8</v>
      </c>
      <c r="AA272" s="15">
        <v>-0.37</v>
      </c>
      <c r="AB272" s="15"/>
      <c r="AC272" s="15"/>
      <c r="AD272" s="4"/>
      <c r="AE272" s="15"/>
      <c r="AF272" s="4"/>
      <c r="AG272" s="6"/>
      <c r="AH272" s="6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15">
        <v>2.75</v>
      </c>
      <c r="AY272" s="15">
        <v>2.04</v>
      </c>
      <c r="AZ272" s="15">
        <v>1.64</v>
      </c>
      <c r="BA272" s="16">
        <v>40.4</v>
      </c>
      <c r="BB272" s="15">
        <v>0.68</v>
      </c>
      <c r="BC272" s="16">
        <v>24.6</v>
      </c>
      <c r="BD272" s="15">
        <v>1</v>
      </c>
      <c r="BE272" s="16">
        <v>56.7</v>
      </c>
      <c r="BF272" s="16">
        <v>30.9</v>
      </c>
      <c r="BG272" s="16">
        <v>25.8</v>
      </c>
      <c r="BH272" s="15">
        <v>-0.24</v>
      </c>
      <c r="BI272" s="4"/>
      <c r="BJ272" s="4"/>
      <c r="BK272" s="4"/>
      <c r="BL272" s="8"/>
      <c r="BN272" s="20">
        <v>7.0000000000000001E-3</v>
      </c>
      <c r="BO272" s="21">
        <v>1.31E-3</v>
      </c>
      <c r="BP272" s="5">
        <v>9.2996981894483421E-7</v>
      </c>
      <c r="BQ272" s="5">
        <v>145</v>
      </c>
      <c r="BR272" s="5">
        <v>0.62</v>
      </c>
      <c r="BS272" s="5">
        <v>14800</v>
      </c>
      <c r="BT272" s="5">
        <v>0.73399999999999999</v>
      </c>
      <c r="BU272" s="5">
        <v>28000</v>
      </c>
      <c r="BV272" s="5">
        <v>99</v>
      </c>
      <c r="BW272" s="5">
        <v>24</v>
      </c>
      <c r="BX272" s="2">
        <v>50</v>
      </c>
      <c r="BY272" s="2">
        <v>15</v>
      </c>
      <c r="BZ272" s="5">
        <v>89100</v>
      </c>
      <c r="CA272" s="5">
        <v>0.17</v>
      </c>
      <c r="CB272" s="5">
        <v>-1.1000000000000001</v>
      </c>
      <c r="CC272" s="5">
        <v>1.8</v>
      </c>
      <c r="CD272" s="5">
        <v>140</v>
      </c>
      <c r="FR272" s="5" t="str">
        <f t="shared" si="18"/>
        <v/>
      </c>
      <c r="GX272" s="5" t="str">
        <f t="shared" si="19"/>
        <v/>
      </c>
    </row>
    <row r="273" spans="1:207" s="5" customFormat="1" ht="11.95" customHeight="1" x14ac:dyDescent="0.3">
      <c r="A273" s="10" t="s">
        <v>348</v>
      </c>
      <c r="B273" s="10" t="s">
        <v>451</v>
      </c>
      <c r="C273" s="12">
        <v>17.8</v>
      </c>
      <c r="D273" s="13" t="s">
        <v>410</v>
      </c>
      <c r="E273" s="124" t="s">
        <v>466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15">
        <v>2.73</v>
      </c>
      <c r="R273" s="15">
        <v>2.0699999999999998</v>
      </c>
      <c r="S273" s="15">
        <v>1.73</v>
      </c>
      <c r="T273" s="16">
        <v>36.700000000000003</v>
      </c>
      <c r="U273" s="15">
        <v>0.57999999999999996</v>
      </c>
      <c r="V273" s="16">
        <v>19.7</v>
      </c>
      <c r="W273" s="15">
        <v>0.93</v>
      </c>
      <c r="X273" s="16">
        <v>47.4</v>
      </c>
      <c r="Y273" s="16">
        <v>27</v>
      </c>
      <c r="Z273" s="16">
        <v>20.399999999999999</v>
      </c>
      <c r="AA273" s="15">
        <v>-0.36</v>
      </c>
      <c r="AB273" s="15"/>
      <c r="AC273" s="15"/>
      <c r="AD273" s="4"/>
      <c r="AE273" s="15"/>
      <c r="AF273" s="4"/>
      <c r="AG273" s="6"/>
      <c r="AH273" s="6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15">
        <v>2.73</v>
      </c>
      <c r="AY273" s="15">
        <v>2.0299999999999998</v>
      </c>
      <c r="AZ273" s="15">
        <v>1.64</v>
      </c>
      <c r="BA273" s="16">
        <v>39.799999999999997</v>
      </c>
      <c r="BB273" s="15">
        <v>0.66</v>
      </c>
      <c r="BC273" s="16">
        <v>23.8</v>
      </c>
      <c r="BD273" s="15">
        <v>0.98</v>
      </c>
      <c r="BE273" s="16">
        <v>47.4</v>
      </c>
      <c r="BF273" s="16">
        <v>27</v>
      </c>
      <c r="BG273" s="16">
        <v>20.399999999999999</v>
      </c>
      <c r="BH273" s="15">
        <v>-0.16</v>
      </c>
      <c r="BI273" s="4"/>
      <c r="BJ273" s="4"/>
      <c r="BK273" s="4"/>
      <c r="BL273" s="8"/>
      <c r="BN273" s="20">
        <v>3.5999999999999997E-2</v>
      </c>
      <c r="BO273" s="21">
        <v>1.9499999999999999E-3</v>
      </c>
      <c r="BP273" s="5">
        <v>4.8267507107651988E-6</v>
      </c>
      <c r="BQ273" s="5">
        <v>145</v>
      </c>
      <c r="BR273" s="5">
        <v>0.63</v>
      </c>
      <c r="BS273" s="5">
        <v>13900</v>
      </c>
      <c r="BT273" s="5">
        <v>0.76900000000000002</v>
      </c>
      <c r="BU273" s="5">
        <v>25600</v>
      </c>
      <c r="BV273" s="5">
        <v>85</v>
      </c>
      <c r="BW273" s="5">
        <v>21</v>
      </c>
      <c r="BX273" s="2">
        <v>58</v>
      </c>
      <c r="BY273" s="2">
        <v>12</v>
      </c>
      <c r="BZ273" s="5">
        <v>91100</v>
      </c>
      <c r="CA273" s="5">
        <v>0.21</v>
      </c>
      <c r="CB273" s="5">
        <v>-0.5</v>
      </c>
      <c r="CC273" s="5">
        <v>1.3560000000000001</v>
      </c>
      <c r="CD273" s="5">
        <v>92.999999999999972</v>
      </c>
      <c r="FR273" s="5" t="str">
        <f t="shared" si="18"/>
        <v/>
      </c>
      <c r="GX273" s="5" t="str">
        <f t="shared" si="19"/>
        <v/>
      </c>
    </row>
    <row r="274" spans="1:207" s="5" customFormat="1" ht="11.95" customHeight="1" x14ac:dyDescent="0.3">
      <c r="A274" s="10" t="s">
        <v>46</v>
      </c>
      <c r="B274" s="11">
        <v>1</v>
      </c>
      <c r="C274" s="12">
        <v>2.4</v>
      </c>
      <c r="D274" s="13" t="s">
        <v>411</v>
      </c>
      <c r="E274" s="124" t="s">
        <v>458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15">
        <v>2.73</v>
      </c>
      <c r="R274" s="15">
        <v>1.83</v>
      </c>
      <c r="S274" s="15">
        <v>1.39</v>
      </c>
      <c r="T274" s="16">
        <v>48.9</v>
      </c>
      <c r="U274" s="15">
        <v>0.96</v>
      </c>
      <c r="V274" s="16">
        <v>31.3</v>
      </c>
      <c r="W274" s="15">
        <v>0.89</v>
      </c>
      <c r="X274" s="16">
        <v>50.7</v>
      </c>
      <c r="Y274" s="16">
        <v>26.1</v>
      </c>
      <c r="Z274" s="16">
        <v>24.6</v>
      </c>
      <c r="AA274" s="15">
        <v>0.21</v>
      </c>
      <c r="AB274" s="15"/>
      <c r="AC274" s="15"/>
      <c r="AD274" s="4"/>
      <c r="AE274" s="15"/>
      <c r="AF274" s="4"/>
      <c r="AG274" s="6"/>
      <c r="AH274" s="6"/>
      <c r="AI274" s="2">
        <v>13.4</v>
      </c>
      <c r="AJ274" s="4">
        <v>14.7</v>
      </c>
      <c r="AK274" s="3">
        <v>0.37</v>
      </c>
      <c r="AL274" s="2">
        <v>7.4999999999999997E-2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15">
        <v>2.73</v>
      </c>
      <c r="AY274" s="15">
        <v>1.85</v>
      </c>
      <c r="AZ274" s="15">
        <v>1.37</v>
      </c>
      <c r="BA274" s="16">
        <v>49.7</v>
      </c>
      <c r="BB274" s="15">
        <v>0.99</v>
      </c>
      <c r="BC274" s="16">
        <v>35.200000000000003</v>
      </c>
      <c r="BD274" s="15">
        <v>0.97</v>
      </c>
      <c r="BE274" s="16">
        <v>50.7</v>
      </c>
      <c r="BF274" s="16">
        <v>26.1</v>
      </c>
      <c r="BG274" s="16">
        <v>24.6</v>
      </c>
      <c r="BH274" s="15">
        <v>0.37</v>
      </c>
      <c r="BI274" s="4"/>
      <c r="BJ274" s="4">
        <v>12.5</v>
      </c>
      <c r="BK274" s="2">
        <v>12.5</v>
      </c>
      <c r="BL274" s="3">
        <v>0.34</v>
      </c>
      <c r="BM274" s="2">
        <v>5.3999999999999999E-2</v>
      </c>
      <c r="BN274" s="17"/>
      <c r="CE274" s="2">
        <v>12.2</v>
      </c>
      <c r="CF274" s="2">
        <v>8.6</v>
      </c>
      <c r="CG274" s="2">
        <v>0.71</v>
      </c>
      <c r="CH274" s="2">
        <v>2.9000000000000001E-2</v>
      </c>
      <c r="CI274" s="2">
        <v>10</v>
      </c>
      <c r="CJ274" s="2">
        <v>2.7E-2</v>
      </c>
      <c r="CK274" s="2">
        <v>9</v>
      </c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>
        <v>2.73</v>
      </c>
      <c r="CX274" s="2">
        <v>1.85</v>
      </c>
      <c r="CY274" s="2">
        <v>1.34</v>
      </c>
      <c r="CZ274" s="2">
        <v>50.8</v>
      </c>
      <c r="DA274" s="2">
        <v>1.03</v>
      </c>
      <c r="DB274" s="2">
        <v>37.799999999999997</v>
      </c>
      <c r="DC274" s="2">
        <v>1</v>
      </c>
      <c r="DD274" s="2">
        <v>50.7</v>
      </c>
      <c r="DE274" s="2">
        <v>26.1</v>
      </c>
      <c r="DF274" s="2">
        <v>24.6</v>
      </c>
      <c r="DG274" s="2">
        <v>0.48</v>
      </c>
      <c r="DH274" s="2"/>
      <c r="DI274" s="3">
        <v>9.1</v>
      </c>
      <c r="DJ274" s="2">
        <v>9.3000000000000007</v>
      </c>
      <c r="DK274" s="3">
        <v>0.37</v>
      </c>
      <c r="DL274" s="2">
        <v>4.2000000000000003E-2</v>
      </c>
      <c r="DM274" s="2"/>
      <c r="DN274" s="2"/>
      <c r="DO274" s="2"/>
      <c r="DP274" s="19"/>
      <c r="DX274" s="5">
        <v>2.73</v>
      </c>
      <c r="DY274" s="5">
        <v>1.82</v>
      </c>
      <c r="DZ274" s="5">
        <v>1.3</v>
      </c>
      <c r="EA274" s="5">
        <v>52.4</v>
      </c>
      <c r="EB274" s="5">
        <v>1.1000000000000001</v>
      </c>
      <c r="EC274" s="5">
        <v>40</v>
      </c>
      <c r="ED274" s="5">
        <v>0.99</v>
      </c>
      <c r="EE274" s="5">
        <v>50.7</v>
      </c>
      <c r="EF274" s="5">
        <v>26.1</v>
      </c>
      <c r="EG274" s="5">
        <v>24.6</v>
      </c>
      <c r="EH274" s="5">
        <v>0.56999999999999995</v>
      </c>
      <c r="EJ274" s="22">
        <v>4.8</v>
      </c>
      <c r="EK274" s="22">
        <v>5.3</v>
      </c>
      <c r="EL274" s="22">
        <v>0.41</v>
      </c>
      <c r="EM274" s="5">
        <v>3.4000000000000002E-2</v>
      </c>
      <c r="EO274" s="2"/>
      <c r="EP274" s="2"/>
      <c r="EQ274" s="19"/>
      <c r="EY274" s="2">
        <v>2.73</v>
      </c>
      <c r="EZ274" s="2">
        <v>1.81</v>
      </c>
      <c r="FA274" s="2">
        <v>1.28</v>
      </c>
      <c r="FB274" s="2">
        <v>53.1</v>
      </c>
      <c r="FC274" s="2">
        <v>1.1299999999999999</v>
      </c>
      <c r="FD274" s="2">
        <v>41.3</v>
      </c>
      <c r="FE274" s="2">
        <v>1</v>
      </c>
      <c r="FF274" s="2">
        <v>50.7</v>
      </c>
      <c r="FG274" s="2">
        <v>26.1</v>
      </c>
      <c r="FH274" s="2">
        <v>24.6</v>
      </c>
      <c r="FI274" s="2">
        <v>0.62</v>
      </c>
      <c r="FK274" s="22">
        <v>4.8</v>
      </c>
      <c r="FL274" s="22">
        <v>5</v>
      </c>
      <c r="FM274" s="22">
        <v>0.38</v>
      </c>
      <c r="FN274" s="5">
        <v>3.4000000000000002E-2</v>
      </c>
      <c r="FO274" s="5">
        <v>4.5</v>
      </c>
      <c r="FP274" s="5">
        <v>3.8</v>
      </c>
      <c r="FQ274" s="5">
        <v>0.84</v>
      </c>
      <c r="FR274" s="5">
        <f>IF(FL274&gt;0,ROUND(FL274*0.87,1),"")</f>
        <v>4.4000000000000004</v>
      </c>
      <c r="FS274" s="5">
        <v>2.1999999999999999E-2</v>
      </c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>
        <v>2.73</v>
      </c>
      <c r="GF274" s="2">
        <v>1.8</v>
      </c>
      <c r="GG274" s="2">
        <v>1.27</v>
      </c>
      <c r="GH274" s="2">
        <v>53.4</v>
      </c>
      <c r="GI274" s="2">
        <v>1.1399999999999999</v>
      </c>
      <c r="GJ274" s="2">
        <v>41.5</v>
      </c>
      <c r="GK274" s="2">
        <v>0.99</v>
      </c>
      <c r="GL274" s="2">
        <v>50.7</v>
      </c>
      <c r="GM274" s="2">
        <v>26.1</v>
      </c>
      <c r="GN274" s="2">
        <v>24.6</v>
      </c>
      <c r="GO274" s="2">
        <v>0.62</v>
      </c>
      <c r="GP274" s="2"/>
      <c r="GQ274" s="2">
        <v>4.9000000000000004</v>
      </c>
      <c r="GR274" s="2">
        <v>5.5</v>
      </c>
      <c r="GS274" s="3">
        <v>0.39</v>
      </c>
      <c r="GT274" s="2">
        <v>2.8000000000000001E-2</v>
      </c>
      <c r="GU274" s="2">
        <v>5.0999999999999996</v>
      </c>
      <c r="GV274" s="2">
        <v>3.8</v>
      </c>
      <c r="GW274" s="2">
        <v>0.74</v>
      </c>
      <c r="GX274" s="5">
        <f>IF(GR274&gt;0,ROUND(GR274*0.79,1),"")</f>
        <v>4.3</v>
      </c>
      <c r="GY274" s="2">
        <v>2.1000000000000001E-2</v>
      </c>
    </row>
    <row r="275" spans="1:207" s="5" customFormat="1" ht="11.95" customHeight="1" x14ac:dyDescent="0.3">
      <c r="A275" s="10" t="s">
        <v>53</v>
      </c>
      <c r="B275" s="11">
        <v>1</v>
      </c>
      <c r="C275" s="12">
        <v>10.4</v>
      </c>
      <c r="D275" s="13" t="s">
        <v>412</v>
      </c>
      <c r="E275" s="124" t="s">
        <v>458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15">
        <v>2.75</v>
      </c>
      <c r="R275" s="15">
        <v>1.85</v>
      </c>
      <c r="S275" s="15">
        <v>1.36</v>
      </c>
      <c r="T275" s="16">
        <v>50.6</v>
      </c>
      <c r="U275" s="15">
        <v>1.02</v>
      </c>
      <c r="V275" s="16">
        <v>36.1</v>
      </c>
      <c r="W275" s="15">
        <v>0.97</v>
      </c>
      <c r="X275" s="16">
        <v>51.7</v>
      </c>
      <c r="Y275" s="16">
        <v>30.1</v>
      </c>
      <c r="Z275" s="16">
        <v>21.6</v>
      </c>
      <c r="AA275" s="15">
        <v>0.28000000000000003</v>
      </c>
      <c r="AB275" s="15"/>
      <c r="AC275" s="15"/>
      <c r="AD275" s="4"/>
      <c r="AE275" s="15"/>
      <c r="AF275" s="4"/>
      <c r="AG275" s="6"/>
      <c r="AH275" s="6"/>
      <c r="AI275" s="2">
        <v>11.3</v>
      </c>
      <c r="AJ275" s="4">
        <v>12.5</v>
      </c>
      <c r="AK275" s="3">
        <v>0.37</v>
      </c>
      <c r="AL275" s="2">
        <v>6.2E-2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15">
        <v>2.75</v>
      </c>
      <c r="AY275" s="15">
        <v>1.84</v>
      </c>
      <c r="AZ275" s="15">
        <v>1.35</v>
      </c>
      <c r="BA275" s="16">
        <v>51</v>
      </c>
      <c r="BB275" s="15">
        <v>1.04</v>
      </c>
      <c r="BC275" s="16">
        <v>36.799999999999997</v>
      </c>
      <c r="BD275" s="15">
        <v>0.97</v>
      </c>
      <c r="BE275" s="16">
        <v>51.7</v>
      </c>
      <c r="BF275" s="16">
        <v>30.1</v>
      </c>
      <c r="BG275" s="16">
        <v>21.6</v>
      </c>
      <c r="BH275" s="15">
        <v>0.31</v>
      </c>
      <c r="BI275" s="4"/>
      <c r="BJ275" s="4">
        <v>9.3000000000000007</v>
      </c>
      <c r="BK275" s="2">
        <v>9.3000000000000007</v>
      </c>
      <c r="BL275" s="3">
        <v>0.37</v>
      </c>
      <c r="BM275" s="2">
        <v>5.1999999999999998E-2</v>
      </c>
      <c r="BN275" s="17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>
        <v>2.75</v>
      </c>
      <c r="CX275" s="2">
        <v>1.83</v>
      </c>
      <c r="CY275" s="2">
        <v>1.31</v>
      </c>
      <c r="CZ275" s="2">
        <v>52.3</v>
      </c>
      <c r="DA275" s="2">
        <v>1.0900000000000001</v>
      </c>
      <c r="DB275" s="2">
        <v>39.4</v>
      </c>
      <c r="DC275" s="2">
        <v>0.99</v>
      </c>
      <c r="DD275" s="2">
        <v>51.7</v>
      </c>
      <c r="DE275" s="2">
        <v>30.1</v>
      </c>
      <c r="DF275" s="2">
        <v>21.6</v>
      </c>
      <c r="DG275" s="2">
        <v>0.43</v>
      </c>
      <c r="DH275" s="2"/>
      <c r="DI275" s="3">
        <v>8</v>
      </c>
      <c r="DJ275" s="2">
        <v>8.5</v>
      </c>
      <c r="DK275" s="3">
        <v>0.38</v>
      </c>
      <c r="DL275" s="2">
        <v>4.1000000000000002E-2</v>
      </c>
      <c r="DM275" s="2"/>
      <c r="DN275" s="2"/>
      <c r="DO275" s="2"/>
      <c r="DP275" s="19"/>
      <c r="DX275" s="5">
        <v>2.75</v>
      </c>
      <c r="DY275" s="5">
        <v>1.81</v>
      </c>
      <c r="DZ275" s="5">
        <v>1.28</v>
      </c>
      <c r="EA275" s="5">
        <v>53.4</v>
      </c>
      <c r="EB275" s="5">
        <v>1.1399999999999999</v>
      </c>
      <c r="EC275" s="5">
        <v>41.1</v>
      </c>
      <c r="ED275" s="5">
        <v>0.99</v>
      </c>
      <c r="EE275" s="5">
        <v>51.7</v>
      </c>
      <c r="EF275" s="5">
        <v>30.1</v>
      </c>
      <c r="EG275" s="5">
        <v>21.6</v>
      </c>
      <c r="EH275" s="5">
        <v>0.51</v>
      </c>
      <c r="EJ275" s="22">
        <v>6.1</v>
      </c>
      <c r="EK275" s="22">
        <v>6.4</v>
      </c>
      <c r="EL275" s="22">
        <v>0.39</v>
      </c>
      <c r="EM275" s="5">
        <v>2.8000000000000001E-2</v>
      </c>
      <c r="EO275" s="2"/>
      <c r="EP275" s="2"/>
      <c r="EQ275" s="19"/>
      <c r="EY275" s="2">
        <v>2.75</v>
      </c>
      <c r="EZ275" s="2">
        <v>1.8</v>
      </c>
      <c r="FA275" s="2">
        <v>1.27</v>
      </c>
      <c r="FB275" s="2">
        <v>53.8</v>
      </c>
      <c r="FC275" s="2">
        <v>1.17</v>
      </c>
      <c r="FD275" s="2">
        <v>41.8</v>
      </c>
      <c r="FE275" s="2">
        <v>0.99</v>
      </c>
      <c r="FF275" s="2">
        <v>51.7</v>
      </c>
      <c r="FG275" s="2">
        <v>30.1</v>
      </c>
      <c r="FH275" s="2">
        <v>21.6</v>
      </c>
      <c r="FI275" s="2">
        <v>0.54</v>
      </c>
      <c r="FK275" s="22">
        <v>6</v>
      </c>
      <c r="FL275" s="22">
        <v>6.7</v>
      </c>
      <c r="FM275" s="22">
        <v>0.35</v>
      </c>
      <c r="FN275" s="5">
        <v>2.7E-2</v>
      </c>
      <c r="FR275" s="5">
        <f t="shared" ref="FR275:FR286" si="20">IF(FL275&gt;0,ROUND(FL275*0.87,1),"")</f>
        <v>5.8</v>
      </c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>
        <v>2.75</v>
      </c>
      <c r="GF275" s="2">
        <v>1.8</v>
      </c>
      <c r="GG275" s="2">
        <v>1.26</v>
      </c>
      <c r="GH275" s="2">
        <v>54.2</v>
      </c>
      <c r="GI275" s="2">
        <v>1.18</v>
      </c>
      <c r="GJ275" s="2">
        <v>42.8</v>
      </c>
      <c r="GK275" s="2">
        <v>1</v>
      </c>
      <c r="GL275" s="2">
        <v>51.7</v>
      </c>
      <c r="GM275" s="2">
        <v>30.1</v>
      </c>
      <c r="GN275" s="2">
        <v>21.6</v>
      </c>
      <c r="GO275" s="2">
        <v>0.59</v>
      </c>
      <c r="GP275" s="2"/>
      <c r="GQ275" s="2">
        <v>5.2</v>
      </c>
      <c r="GR275" s="2">
        <v>5.4</v>
      </c>
      <c r="GS275" s="3">
        <v>0.38</v>
      </c>
      <c r="GT275" s="2">
        <v>2.4E-2</v>
      </c>
      <c r="GU275" s="4"/>
      <c r="GV275" s="4"/>
      <c r="GW275" s="9"/>
      <c r="GX275" s="5">
        <f t="shared" ref="GX275:GX286" si="21">IF(GR275&gt;0,ROUND(GR275*0.79,1),"")</f>
        <v>4.3</v>
      </c>
    </row>
    <row r="276" spans="1:207" s="5" customFormat="1" ht="11.95" customHeight="1" x14ac:dyDescent="0.3">
      <c r="A276" s="10" t="s">
        <v>82</v>
      </c>
      <c r="B276" s="11">
        <v>2</v>
      </c>
      <c r="C276" s="12">
        <v>8.8000000000000007</v>
      </c>
      <c r="D276" s="13" t="s">
        <v>412</v>
      </c>
      <c r="E276" s="124" t="s">
        <v>458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15">
        <v>2.73</v>
      </c>
      <c r="R276" s="15">
        <v>1.81</v>
      </c>
      <c r="S276" s="15">
        <v>1.35</v>
      </c>
      <c r="T276" s="16">
        <v>50.6</v>
      </c>
      <c r="U276" s="15">
        <v>1.03</v>
      </c>
      <c r="V276" s="16">
        <v>34.299999999999997</v>
      </c>
      <c r="W276" s="15">
        <v>0.91</v>
      </c>
      <c r="X276" s="16">
        <v>50.5</v>
      </c>
      <c r="Y276" s="16">
        <v>27.7</v>
      </c>
      <c r="Z276" s="16">
        <v>22.8</v>
      </c>
      <c r="AA276" s="15">
        <v>0.28999999999999998</v>
      </c>
      <c r="AB276" s="15"/>
      <c r="AC276" s="15"/>
      <c r="AD276" s="4"/>
      <c r="AE276" s="15"/>
      <c r="AF276" s="4"/>
      <c r="AG276" s="6"/>
      <c r="AH276" s="6"/>
      <c r="AI276" s="2">
        <v>10</v>
      </c>
      <c r="AJ276" s="4">
        <v>10.5</v>
      </c>
      <c r="AK276" s="3">
        <v>0.38</v>
      </c>
      <c r="AL276" s="2">
        <v>6.6000000000000003E-2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15">
        <v>2.73</v>
      </c>
      <c r="AY276" s="15">
        <v>1.84</v>
      </c>
      <c r="AZ276" s="15">
        <v>1.33</v>
      </c>
      <c r="BA276" s="16">
        <v>51.3</v>
      </c>
      <c r="BB276" s="15">
        <v>1.05</v>
      </c>
      <c r="BC276" s="16">
        <v>38.5</v>
      </c>
      <c r="BD276" s="15">
        <v>1</v>
      </c>
      <c r="BE276" s="16">
        <v>50.5</v>
      </c>
      <c r="BF276" s="16">
        <v>27.7</v>
      </c>
      <c r="BG276" s="16">
        <v>22.8</v>
      </c>
      <c r="BH276" s="15">
        <v>0.48</v>
      </c>
      <c r="BI276" s="4"/>
      <c r="BJ276" s="4">
        <v>7.8</v>
      </c>
      <c r="BK276" s="2">
        <v>7.8</v>
      </c>
      <c r="BL276" s="3">
        <v>0.36</v>
      </c>
      <c r="BM276" s="2">
        <v>3.9E-2</v>
      </c>
      <c r="BN276" s="17"/>
      <c r="CE276" s="2">
        <v>10.5</v>
      </c>
      <c r="CF276" s="2">
        <v>7.1</v>
      </c>
      <c r="CG276" s="2">
        <v>0.68</v>
      </c>
      <c r="CH276" s="2">
        <v>2.1000000000000001E-2</v>
      </c>
      <c r="CI276" s="2">
        <v>7</v>
      </c>
      <c r="CJ276" s="2">
        <v>1.7000000000000001E-2</v>
      </c>
      <c r="CK276" s="2">
        <v>8</v>
      </c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>
        <v>2.73</v>
      </c>
      <c r="CX276" s="2">
        <v>1.82</v>
      </c>
      <c r="CY276" s="2">
        <v>1.31</v>
      </c>
      <c r="CZ276" s="2">
        <v>52</v>
      </c>
      <c r="DA276" s="2">
        <v>1.08</v>
      </c>
      <c r="DB276" s="2">
        <v>38.799999999999997</v>
      </c>
      <c r="DC276" s="2">
        <v>0.98</v>
      </c>
      <c r="DD276" s="2">
        <v>50.5</v>
      </c>
      <c r="DE276" s="2">
        <v>27.7</v>
      </c>
      <c r="DF276" s="2">
        <v>22.8</v>
      </c>
      <c r="DG276" s="2">
        <v>0.49</v>
      </c>
      <c r="DH276" s="2"/>
      <c r="DI276" s="3">
        <v>8.1999999999999993</v>
      </c>
      <c r="DJ276" s="2">
        <v>9.1</v>
      </c>
      <c r="DK276" s="3">
        <v>0.42</v>
      </c>
      <c r="DL276" s="2">
        <v>0.04</v>
      </c>
      <c r="DM276" s="2"/>
      <c r="DN276" s="2"/>
      <c r="DO276" s="2"/>
      <c r="DP276" s="19"/>
      <c r="DX276" s="5">
        <v>2.73</v>
      </c>
      <c r="DY276" s="5">
        <v>1.81</v>
      </c>
      <c r="DZ276" s="5">
        <v>1.3</v>
      </c>
      <c r="EA276" s="5">
        <v>52.4</v>
      </c>
      <c r="EB276" s="5">
        <v>1.1000000000000001</v>
      </c>
      <c r="EC276" s="5">
        <v>39.200000000000003</v>
      </c>
      <c r="ED276" s="5">
        <v>0.97</v>
      </c>
      <c r="EE276" s="5">
        <v>50.5</v>
      </c>
      <c r="EF276" s="5">
        <v>27.7</v>
      </c>
      <c r="EG276" s="5">
        <v>22.8</v>
      </c>
      <c r="EH276" s="5">
        <v>0.5</v>
      </c>
      <c r="EJ276" s="22">
        <v>5.5</v>
      </c>
      <c r="EK276" s="22">
        <v>5.7</v>
      </c>
      <c r="EL276" s="22">
        <v>0.39</v>
      </c>
      <c r="EM276" s="5">
        <v>2.7E-2</v>
      </c>
      <c r="EO276" s="2"/>
      <c r="EP276" s="2"/>
      <c r="EQ276" s="19"/>
      <c r="EY276" s="2">
        <v>2.73</v>
      </c>
      <c r="EZ276" s="2">
        <v>1.82</v>
      </c>
      <c r="FA276" s="2">
        <v>1.3</v>
      </c>
      <c r="FB276" s="2">
        <v>52.4</v>
      </c>
      <c r="FC276" s="2">
        <v>1.1000000000000001</v>
      </c>
      <c r="FD276" s="2">
        <v>40.1</v>
      </c>
      <c r="FE276" s="2">
        <v>0.99</v>
      </c>
      <c r="FF276" s="2">
        <v>50.5</v>
      </c>
      <c r="FG276" s="2">
        <v>27.7</v>
      </c>
      <c r="FH276" s="2">
        <v>22.8</v>
      </c>
      <c r="FI276" s="2">
        <v>0.54</v>
      </c>
      <c r="FK276" s="22">
        <v>5.6</v>
      </c>
      <c r="FL276" s="22">
        <v>5.7</v>
      </c>
      <c r="FM276" s="22">
        <v>0.43</v>
      </c>
      <c r="FN276" s="5">
        <v>2.7E-2</v>
      </c>
      <c r="FO276" s="5">
        <v>4.0999999999999996</v>
      </c>
      <c r="FP276" s="5">
        <v>3.7</v>
      </c>
      <c r="FQ276" s="5">
        <v>0.9</v>
      </c>
      <c r="FR276" s="5">
        <f t="shared" si="20"/>
        <v>5</v>
      </c>
      <c r="FS276" s="5">
        <v>2.4E-2</v>
      </c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>
        <v>2.73</v>
      </c>
      <c r="GF276" s="2">
        <v>1.81</v>
      </c>
      <c r="GG276" s="2">
        <v>1.29</v>
      </c>
      <c r="GH276" s="2">
        <v>52.6</v>
      </c>
      <c r="GI276" s="2">
        <v>1.1100000000000001</v>
      </c>
      <c r="GJ276" s="2">
        <v>39.700000000000003</v>
      </c>
      <c r="GK276" s="2">
        <v>0.98</v>
      </c>
      <c r="GL276" s="2">
        <v>50.5</v>
      </c>
      <c r="GM276" s="2">
        <v>27.7</v>
      </c>
      <c r="GN276" s="2">
        <v>22.8</v>
      </c>
      <c r="GO276" s="2">
        <v>0.53</v>
      </c>
      <c r="GP276" s="2"/>
      <c r="GQ276" s="2">
        <v>5.8</v>
      </c>
      <c r="GR276" s="2">
        <v>6.2</v>
      </c>
      <c r="GS276" s="3">
        <v>0.37</v>
      </c>
      <c r="GT276" s="2">
        <v>0.03</v>
      </c>
      <c r="GU276" s="2">
        <v>5.5</v>
      </c>
      <c r="GV276" s="2">
        <v>4.5999999999999996</v>
      </c>
      <c r="GW276" s="2">
        <v>0.84</v>
      </c>
      <c r="GX276" s="5">
        <f t="shared" si="21"/>
        <v>4.9000000000000004</v>
      </c>
      <c r="GY276" s="2">
        <v>1.4E-2</v>
      </c>
    </row>
    <row r="277" spans="1:207" s="5" customFormat="1" ht="11.95" customHeight="1" x14ac:dyDescent="0.3">
      <c r="A277" s="10" t="s">
        <v>88</v>
      </c>
      <c r="B277" s="11">
        <v>2</v>
      </c>
      <c r="C277" s="12">
        <v>13.4</v>
      </c>
      <c r="D277" s="13" t="s">
        <v>412</v>
      </c>
      <c r="E277" s="124" t="s">
        <v>458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15">
        <v>2.75</v>
      </c>
      <c r="R277" s="15">
        <v>1.88</v>
      </c>
      <c r="S277" s="15">
        <v>1.39</v>
      </c>
      <c r="T277" s="16">
        <v>49.5</v>
      </c>
      <c r="U277" s="15">
        <v>0.98</v>
      </c>
      <c r="V277" s="16">
        <v>35.4</v>
      </c>
      <c r="W277" s="15">
        <v>0.99</v>
      </c>
      <c r="X277" s="16">
        <v>48.8</v>
      </c>
      <c r="Y277" s="16">
        <v>29.6</v>
      </c>
      <c r="Z277" s="16">
        <v>19.2</v>
      </c>
      <c r="AA277" s="15">
        <v>0.3</v>
      </c>
      <c r="AB277" s="15"/>
      <c r="AC277" s="15"/>
      <c r="AD277" s="4"/>
      <c r="AE277" s="15"/>
      <c r="AF277" s="4"/>
      <c r="AG277" s="6"/>
      <c r="AH277" s="6"/>
      <c r="AI277" s="2">
        <v>11.7</v>
      </c>
      <c r="AJ277" s="4">
        <v>12.3</v>
      </c>
      <c r="AK277" s="3">
        <v>0.4</v>
      </c>
      <c r="AL277" s="2">
        <v>6.4000000000000001E-2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15">
        <v>2.75</v>
      </c>
      <c r="AY277" s="15">
        <v>1.87</v>
      </c>
      <c r="AZ277" s="15">
        <v>1.36</v>
      </c>
      <c r="BA277" s="16">
        <v>50.4</v>
      </c>
      <c r="BB277" s="15">
        <v>1.02</v>
      </c>
      <c r="BC277" s="16">
        <v>36.9</v>
      </c>
      <c r="BD277" s="15">
        <v>1</v>
      </c>
      <c r="BE277" s="16">
        <v>48.8</v>
      </c>
      <c r="BF277" s="16">
        <v>29.6</v>
      </c>
      <c r="BG277" s="16">
        <v>19.2</v>
      </c>
      <c r="BH277" s="15">
        <v>0.38</v>
      </c>
      <c r="BI277" s="4"/>
      <c r="BJ277" s="4">
        <v>10.3</v>
      </c>
      <c r="BK277" s="2">
        <v>10.3</v>
      </c>
      <c r="BL277" s="3">
        <v>0.41</v>
      </c>
      <c r="BM277" s="2">
        <v>0.05</v>
      </c>
      <c r="BN277" s="17"/>
      <c r="CE277" s="2">
        <v>11.6</v>
      </c>
      <c r="CF277" s="2">
        <v>8.3000000000000007</v>
      </c>
      <c r="CG277" s="2">
        <v>0.71</v>
      </c>
      <c r="CH277" s="2">
        <v>2.3E-2</v>
      </c>
      <c r="CI277" s="2">
        <v>10</v>
      </c>
      <c r="CJ277" s="2">
        <v>2.3E-2</v>
      </c>
      <c r="CK277" s="2">
        <v>9</v>
      </c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>
        <v>2.75</v>
      </c>
      <c r="CX277" s="2">
        <v>1.82</v>
      </c>
      <c r="CY277" s="2">
        <v>1.31</v>
      </c>
      <c r="CZ277" s="2">
        <v>52.5</v>
      </c>
      <c r="DA277" s="2">
        <v>1.1000000000000001</v>
      </c>
      <c r="DB277" s="2">
        <v>39.299999999999997</v>
      </c>
      <c r="DC277" s="2">
        <v>0.98</v>
      </c>
      <c r="DD277" s="2">
        <v>48.8</v>
      </c>
      <c r="DE277" s="2">
        <v>29.6</v>
      </c>
      <c r="DF277" s="2">
        <v>19.2</v>
      </c>
      <c r="DG277" s="2">
        <v>0.51</v>
      </c>
      <c r="DH277" s="2"/>
      <c r="DI277" s="3">
        <v>7.1</v>
      </c>
      <c r="DJ277" s="2">
        <v>7.7</v>
      </c>
      <c r="DK277" s="3">
        <v>0.39</v>
      </c>
      <c r="DL277" s="2">
        <v>3.7999999999999999E-2</v>
      </c>
      <c r="DM277" s="2"/>
      <c r="DN277" s="2"/>
      <c r="DO277" s="2"/>
      <c r="DP277" s="19"/>
      <c r="DX277" s="5">
        <v>2.75</v>
      </c>
      <c r="DY277" s="5">
        <v>1.82</v>
      </c>
      <c r="DZ277" s="5">
        <v>1.3</v>
      </c>
      <c r="EA277" s="5">
        <v>52.7</v>
      </c>
      <c r="EB277" s="5">
        <v>1.1100000000000001</v>
      </c>
      <c r="EC277" s="5">
        <v>39.799999999999997</v>
      </c>
      <c r="ED277" s="5">
        <v>0.98</v>
      </c>
      <c r="EE277" s="5">
        <v>48.8</v>
      </c>
      <c r="EF277" s="5">
        <v>29.6</v>
      </c>
      <c r="EG277" s="5">
        <v>19.2</v>
      </c>
      <c r="EH277" s="5">
        <v>0.53</v>
      </c>
      <c r="EJ277" s="22">
        <v>4.2</v>
      </c>
      <c r="EK277" s="22">
        <v>4.3</v>
      </c>
      <c r="EL277" s="22">
        <v>0.37</v>
      </c>
      <c r="EM277" s="5">
        <v>2.4E-2</v>
      </c>
      <c r="EO277" s="2"/>
      <c r="EP277" s="2"/>
      <c r="EQ277" s="19"/>
      <c r="EY277" s="2">
        <v>2.75</v>
      </c>
      <c r="EZ277" s="2">
        <v>1.8</v>
      </c>
      <c r="FA277" s="2">
        <v>1.27</v>
      </c>
      <c r="FB277" s="2">
        <v>53.9</v>
      </c>
      <c r="FC277" s="2">
        <v>1.17</v>
      </c>
      <c r="FD277" s="2">
        <v>42</v>
      </c>
      <c r="FE277" s="2">
        <v>0.99</v>
      </c>
      <c r="FF277" s="2">
        <v>48.8</v>
      </c>
      <c r="FG277" s="2">
        <v>29.6</v>
      </c>
      <c r="FH277" s="2">
        <v>19.2</v>
      </c>
      <c r="FI277" s="2">
        <v>0.65</v>
      </c>
      <c r="FK277" s="22">
        <v>4.0999999999999996</v>
      </c>
      <c r="FL277" s="22">
        <v>4.3</v>
      </c>
      <c r="FM277" s="22">
        <v>0.43</v>
      </c>
      <c r="FN277" s="5">
        <v>2.5999999999999999E-2</v>
      </c>
      <c r="FO277" s="5">
        <v>3.6</v>
      </c>
      <c r="FP277" s="5">
        <v>3.1</v>
      </c>
      <c r="FQ277" s="5">
        <v>0.86</v>
      </c>
      <c r="FR277" s="5">
        <f t="shared" si="20"/>
        <v>3.7</v>
      </c>
      <c r="FS277" s="5">
        <v>1.7999999999999999E-2</v>
      </c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>
        <v>2.75</v>
      </c>
      <c r="GF277" s="2">
        <v>1.8</v>
      </c>
      <c r="GG277" s="2">
        <v>1.26</v>
      </c>
      <c r="GH277" s="2">
        <v>54.1</v>
      </c>
      <c r="GI277" s="2">
        <v>1.18</v>
      </c>
      <c r="GJ277" s="2">
        <v>42.3</v>
      </c>
      <c r="GK277" s="2">
        <v>0.99</v>
      </c>
      <c r="GL277" s="2">
        <v>48.8</v>
      </c>
      <c r="GM277" s="2">
        <v>29.6</v>
      </c>
      <c r="GN277" s="2">
        <v>19.2</v>
      </c>
      <c r="GO277" s="2">
        <v>0.66</v>
      </c>
      <c r="GP277" s="2"/>
      <c r="GQ277" s="2">
        <v>3.7</v>
      </c>
      <c r="GR277" s="2">
        <v>4</v>
      </c>
      <c r="GS277" s="3">
        <v>0.35</v>
      </c>
      <c r="GT277" s="2">
        <v>2.7E-2</v>
      </c>
      <c r="GU277" s="2">
        <v>3.7</v>
      </c>
      <c r="GV277" s="2">
        <v>3</v>
      </c>
      <c r="GW277" s="2">
        <v>0.8</v>
      </c>
      <c r="GX277" s="5">
        <f t="shared" si="21"/>
        <v>3.2</v>
      </c>
      <c r="GY277" s="2">
        <v>1.9E-2</v>
      </c>
    </row>
    <row r="278" spans="1:207" s="5" customFormat="1" ht="11.95" customHeight="1" x14ac:dyDescent="0.3">
      <c r="A278" s="10" t="s">
        <v>90</v>
      </c>
      <c r="B278" s="11">
        <v>2</v>
      </c>
      <c r="C278" s="12">
        <v>14.4</v>
      </c>
      <c r="D278" s="13" t="s">
        <v>412</v>
      </c>
      <c r="E278" s="124" t="s">
        <v>458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5">
        <v>2.74</v>
      </c>
      <c r="R278" s="15">
        <v>1.89</v>
      </c>
      <c r="S278" s="15">
        <v>1.41</v>
      </c>
      <c r="T278" s="16">
        <v>48.5</v>
      </c>
      <c r="U278" s="15">
        <v>0.94</v>
      </c>
      <c r="V278" s="16">
        <v>33.9</v>
      </c>
      <c r="W278" s="15">
        <v>0.99</v>
      </c>
      <c r="X278" s="16">
        <v>47.3</v>
      </c>
      <c r="Y278" s="16">
        <v>28.7</v>
      </c>
      <c r="Z278" s="16">
        <v>18.600000000000001</v>
      </c>
      <c r="AA278" s="15">
        <v>0.28000000000000003</v>
      </c>
      <c r="AB278" s="15"/>
      <c r="AC278" s="15"/>
      <c r="AD278" s="4"/>
      <c r="AE278" s="15"/>
      <c r="AF278" s="4"/>
      <c r="AG278" s="6"/>
      <c r="AH278" s="6"/>
      <c r="AI278" s="2">
        <v>12.2</v>
      </c>
      <c r="AJ278" s="4">
        <v>13.5</v>
      </c>
      <c r="AK278" s="3">
        <v>0.39</v>
      </c>
      <c r="AL278" s="2">
        <v>7.3999999999999996E-2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15">
        <v>2.74</v>
      </c>
      <c r="AY278" s="15">
        <v>1.87</v>
      </c>
      <c r="AZ278" s="15">
        <v>1.39</v>
      </c>
      <c r="BA278" s="16">
        <v>49.3</v>
      </c>
      <c r="BB278" s="15">
        <v>0.97</v>
      </c>
      <c r="BC278" s="16">
        <v>34.4</v>
      </c>
      <c r="BD278" s="15">
        <v>0.97</v>
      </c>
      <c r="BE278" s="16">
        <v>47.3</v>
      </c>
      <c r="BF278" s="16">
        <v>28.7</v>
      </c>
      <c r="BG278" s="16">
        <v>18.600000000000001</v>
      </c>
      <c r="BH278" s="15">
        <v>0.31</v>
      </c>
      <c r="BI278" s="4"/>
      <c r="BJ278" s="4">
        <v>12.3</v>
      </c>
      <c r="BK278" s="2">
        <v>12.3</v>
      </c>
      <c r="BL278" s="3">
        <v>0.35</v>
      </c>
      <c r="BM278" s="2">
        <v>5.3999999999999999E-2</v>
      </c>
      <c r="BN278" s="17"/>
      <c r="CE278" s="2">
        <v>12.2</v>
      </c>
      <c r="CF278" s="2">
        <v>9</v>
      </c>
      <c r="CG278" s="2">
        <v>0.74</v>
      </c>
      <c r="CH278" s="2">
        <v>2.3E-2</v>
      </c>
      <c r="CI278" s="2">
        <v>11</v>
      </c>
      <c r="CJ278" s="2">
        <v>2.1000000000000001E-2</v>
      </c>
      <c r="CK278" s="2">
        <v>11</v>
      </c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>
        <v>2.74</v>
      </c>
      <c r="CX278" s="2">
        <v>1.86</v>
      </c>
      <c r="CY278" s="2">
        <v>1.36</v>
      </c>
      <c r="CZ278" s="2">
        <v>50.3</v>
      </c>
      <c r="DA278" s="2">
        <v>1.01</v>
      </c>
      <c r="DB278" s="2">
        <v>36.5</v>
      </c>
      <c r="DC278" s="2">
        <v>0.99</v>
      </c>
      <c r="DD278" s="2">
        <v>47.3</v>
      </c>
      <c r="DE278" s="2">
        <v>28.7</v>
      </c>
      <c r="DF278" s="2">
        <v>18.600000000000001</v>
      </c>
      <c r="DG278" s="2">
        <v>0.42</v>
      </c>
      <c r="DH278" s="2"/>
      <c r="DI278" s="3">
        <v>8.3000000000000007</v>
      </c>
      <c r="DJ278" s="2">
        <v>9.9</v>
      </c>
      <c r="DK278" s="3">
        <v>0.35</v>
      </c>
      <c r="DL278" s="2">
        <v>4.2000000000000003E-2</v>
      </c>
      <c r="DM278" s="2"/>
      <c r="DN278" s="2"/>
      <c r="DO278" s="2"/>
      <c r="DP278" s="19"/>
      <c r="DX278" s="5">
        <v>2.74</v>
      </c>
      <c r="DY278" s="5">
        <v>1.85</v>
      </c>
      <c r="DZ278" s="5">
        <v>1.36</v>
      </c>
      <c r="EA278" s="5">
        <v>50.4</v>
      </c>
      <c r="EB278" s="5">
        <v>1.01</v>
      </c>
      <c r="EC278" s="5">
        <v>36</v>
      </c>
      <c r="ED278" s="5">
        <v>0.97</v>
      </c>
      <c r="EE278" s="5">
        <v>47.3</v>
      </c>
      <c r="EF278" s="5">
        <v>28.7</v>
      </c>
      <c r="EG278" s="5">
        <v>18.600000000000001</v>
      </c>
      <c r="EH278" s="5">
        <v>0.39</v>
      </c>
      <c r="EJ278" s="22">
        <v>5.3</v>
      </c>
      <c r="EK278" s="22">
        <v>6.3</v>
      </c>
      <c r="EL278" s="22">
        <v>0.41</v>
      </c>
      <c r="EM278" s="5">
        <v>3.4000000000000002E-2</v>
      </c>
      <c r="EO278" s="2"/>
      <c r="EP278" s="2"/>
      <c r="EQ278" s="19"/>
      <c r="EY278" s="2">
        <v>2.74</v>
      </c>
      <c r="EZ278" s="2">
        <v>1.82</v>
      </c>
      <c r="FA278" s="2">
        <v>1.32</v>
      </c>
      <c r="FB278" s="2">
        <v>51.8</v>
      </c>
      <c r="FC278" s="2">
        <v>1.08</v>
      </c>
      <c r="FD278" s="2">
        <v>37.9</v>
      </c>
      <c r="FE278" s="2">
        <v>0.97</v>
      </c>
      <c r="FF278" s="2">
        <v>47.3</v>
      </c>
      <c r="FG278" s="2">
        <v>28.7</v>
      </c>
      <c r="FH278" s="2">
        <v>18.600000000000001</v>
      </c>
      <c r="FI278" s="2">
        <v>0.49</v>
      </c>
      <c r="FK278" s="22">
        <v>5.2</v>
      </c>
      <c r="FL278" s="22">
        <v>5.9</v>
      </c>
      <c r="FM278" s="22">
        <v>0.37</v>
      </c>
      <c r="FN278" s="5">
        <v>3.4000000000000002E-2</v>
      </c>
      <c r="FO278" s="5">
        <v>4.7</v>
      </c>
      <c r="FP278" s="5">
        <v>4.2</v>
      </c>
      <c r="FQ278" s="5">
        <v>0.89</v>
      </c>
      <c r="FR278" s="5">
        <f t="shared" si="20"/>
        <v>5.0999999999999996</v>
      </c>
      <c r="FS278" s="5">
        <v>2.5999999999999999E-2</v>
      </c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>
        <v>2.74</v>
      </c>
      <c r="GF278" s="2">
        <v>1.85</v>
      </c>
      <c r="GG278" s="2">
        <v>1.35</v>
      </c>
      <c r="GH278" s="2">
        <v>50.8</v>
      </c>
      <c r="GI278" s="2">
        <v>1.03</v>
      </c>
      <c r="GJ278" s="2">
        <v>37.4</v>
      </c>
      <c r="GK278" s="2">
        <v>0.99</v>
      </c>
      <c r="GL278" s="2">
        <v>47.3</v>
      </c>
      <c r="GM278" s="2">
        <v>28.7</v>
      </c>
      <c r="GN278" s="2">
        <v>18.600000000000001</v>
      </c>
      <c r="GO278" s="2">
        <v>0.47</v>
      </c>
      <c r="GP278" s="2"/>
      <c r="GQ278" s="2">
        <v>5.8</v>
      </c>
      <c r="GR278" s="2">
        <v>5.9</v>
      </c>
      <c r="GS278" s="3">
        <v>0.36</v>
      </c>
      <c r="GT278" s="2">
        <v>0.03</v>
      </c>
      <c r="GU278" s="2">
        <v>5.6</v>
      </c>
      <c r="GV278" s="2">
        <v>4.8</v>
      </c>
      <c r="GW278" s="2">
        <v>0.85</v>
      </c>
      <c r="GX278" s="5">
        <f t="shared" si="21"/>
        <v>4.7</v>
      </c>
      <c r="GY278" s="2">
        <v>1.6E-2</v>
      </c>
    </row>
    <row r="279" spans="1:207" s="5" customFormat="1" ht="11.95" customHeight="1" x14ac:dyDescent="0.3">
      <c r="A279" s="10" t="s">
        <v>151</v>
      </c>
      <c r="B279" s="11">
        <v>5</v>
      </c>
      <c r="C279" s="12">
        <v>16.8</v>
      </c>
      <c r="D279" s="13" t="s">
        <v>412</v>
      </c>
      <c r="E279" s="124" t="s">
        <v>458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5">
        <v>2.74</v>
      </c>
      <c r="R279" s="15">
        <v>1.85</v>
      </c>
      <c r="S279" s="15">
        <v>1.37</v>
      </c>
      <c r="T279" s="16">
        <v>50</v>
      </c>
      <c r="U279" s="15">
        <v>1</v>
      </c>
      <c r="V279" s="16">
        <v>35.1</v>
      </c>
      <c r="W279" s="15">
        <v>0.96</v>
      </c>
      <c r="X279" s="16">
        <v>49.7</v>
      </c>
      <c r="Y279" s="16">
        <v>29.1</v>
      </c>
      <c r="Z279" s="16">
        <v>20.6</v>
      </c>
      <c r="AA279" s="15">
        <v>0.28999999999999998</v>
      </c>
      <c r="AB279" s="15"/>
      <c r="AC279" s="15"/>
      <c r="AD279" s="4"/>
      <c r="AE279" s="15"/>
      <c r="AF279" s="4"/>
      <c r="AG279" s="6"/>
      <c r="AH279" s="6"/>
      <c r="AI279" s="2">
        <v>12.6</v>
      </c>
      <c r="AJ279" s="4">
        <v>14.1</v>
      </c>
      <c r="AK279" s="3">
        <v>0.41</v>
      </c>
      <c r="AL279" s="2">
        <v>6.6000000000000003E-2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15">
        <v>2.74</v>
      </c>
      <c r="AY279" s="15">
        <v>1.85</v>
      </c>
      <c r="AZ279" s="15">
        <v>1.35</v>
      </c>
      <c r="BA279" s="16">
        <v>50.6</v>
      </c>
      <c r="BB279" s="15">
        <v>1.02</v>
      </c>
      <c r="BC279" s="16">
        <v>37</v>
      </c>
      <c r="BD279" s="15">
        <v>0.99</v>
      </c>
      <c r="BE279" s="16">
        <v>49.7</v>
      </c>
      <c r="BF279" s="16">
        <v>29.1</v>
      </c>
      <c r="BG279" s="16">
        <v>20.6</v>
      </c>
      <c r="BH279" s="15">
        <v>0.38</v>
      </c>
      <c r="BI279" s="4"/>
      <c r="BJ279" s="4">
        <v>8.8000000000000007</v>
      </c>
      <c r="BK279" s="2">
        <v>8.8000000000000007</v>
      </c>
      <c r="BL279" s="3">
        <v>0.37</v>
      </c>
      <c r="BM279" s="2">
        <v>4.9000000000000002E-2</v>
      </c>
      <c r="BN279" s="17"/>
      <c r="CE279" s="2">
        <v>11.2</v>
      </c>
      <c r="CF279" s="2">
        <v>8.1</v>
      </c>
      <c r="CG279" s="2">
        <v>0.72</v>
      </c>
      <c r="CH279" s="2">
        <v>2.5000000000000001E-2</v>
      </c>
      <c r="CI279" s="2">
        <v>9</v>
      </c>
      <c r="CJ279" s="2">
        <v>2.5000000000000001E-2</v>
      </c>
      <c r="CK279" s="2">
        <v>9</v>
      </c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>
        <v>2.74</v>
      </c>
      <c r="CX279" s="2">
        <v>1.83</v>
      </c>
      <c r="CY279" s="2">
        <v>1.32</v>
      </c>
      <c r="CZ279" s="2">
        <v>51.7</v>
      </c>
      <c r="DA279" s="2">
        <v>1.07</v>
      </c>
      <c r="DB279" s="2">
        <v>38.4</v>
      </c>
      <c r="DC279" s="2">
        <v>0.98</v>
      </c>
      <c r="DD279" s="2">
        <v>49.7</v>
      </c>
      <c r="DE279" s="2">
        <v>29.1</v>
      </c>
      <c r="DF279" s="2">
        <v>20.6</v>
      </c>
      <c r="DG279" s="2">
        <v>0.45</v>
      </c>
      <c r="DH279" s="2"/>
      <c r="DI279" s="3">
        <v>8.6</v>
      </c>
      <c r="DJ279" s="2">
        <v>9.1999999999999993</v>
      </c>
      <c r="DK279" s="3">
        <v>0.42</v>
      </c>
      <c r="DL279" s="2">
        <v>4.2000000000000003E-2</v>
      </c>
      <c r="DM279" s="2"/>
      <c r="DN279" s="2"/>
      <c r="DO279" s="2"/>
      <c r="DP279" s="19"/>
      <c r="DX279" s="5">
        <v>2.74</v>
      </c>
      <c r="DY279" s="5">
        <v>1.81</v>
      </c>
      <c r="DZ279" s="5">
        <v>1.3</v>
      </c>
      <c r="EA279" s="5">
        <v>52.5</v>
      </c>
      <c r="EB279" s="5">
        <v>1.1100000000000001</v>
      </c>
      <c r="EC279" s="5">
        <v>39.200000000000003</v>
      </c>
      <c r="ED279" s="5">
        <v>0.97</v>
      </c>
      <c r="EE279" s="5">
        <v>49.7</v>
      </c>
      <c r="EF279" s="5">
        <v>29.1</v>
      </c>
      <c r="EG279" s="5">
        <v>20.6</v>
      </c>
      <c r="EH279" s="5">
        <v>0.49</v>
      </c>
      <c r="EJ279" s="22">
        <v>5.8</v>
      </c>
      <c r="EK279" s="22">
        <v>6</v>
      </c>
      <c r="EL279" s="22">
        <v>0.4</v>
      </c>
      <c r="EM279" s="5">
        <v>2.8000000000000001E-2</v>
      </c>
      <c r="EO279" s="2"/>
      <c r="EP279" s="2"/>
      <c r="EQ279" s="19"/>
      <c r="EY279" s="2">
        <v>2.74</v>
      </c>
      <c r="EZ279" s="2">
        <v>1.79</v>
      </c>
      <c r="FA279" s="2">
        <v>1.27</v>
      </c>
      <c r="FB279" s="2">
        <v>53.6</v>
      </c>
      <c r="FC279" s="2">
        <v>1.1499999999999999</v>
      </c>
      <c r="FD279" s="2">
        <v>40.700000000000003</v>
      </c>
      <c r="FE279" s="2">
        <v>0.97</v>
      </c>
      <c r="FF279" s="2">
        <v>49.7</v>
      </c>
      <c r="FG279" s="2">
        <v>29.1</v>
      </c>
      <c r="FH279" s="2">
        <v>20.6</v>
      </c>
      <c r="FI279" s="2">
        <v>0.56000000000000005</v>
      </c>
      <c r="FK279" s="22">
        <v>5.7</v>
      </c>
      <c r="FL279" s="22">
        <v>6.1</v>
      </c>
      <c r="FM279" s="22">
        <v>0.37</v>
      </c>
      <c r="FN279" s="5">
        <v>2.8000000000000001E-2</v>
      </c>
      <c r="FO279" s="5">
        <v>4.8</v>
      </c>
      <c r="FP279" s="5">
        <v>4.4000000000000004</v>
      </c>
      <c r="FQ279" s="5">
        <v>0.92</v>
      </c>
      <c r="FR279" s="5">
        <f t="shared" si="20"/>
        <v>5.3</v>
      </c>
      <c r="FS279" s="5">
        <v>2.4E-2</v>
      </c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>
        <v>2.74</v>
      </c>
      <c r="GF279" s="2">
        <v>1.8</v>
      </c>
      <c r="GG279" s="2">
        <v>1.27</v>
      </c>
      <c r="GH279" s="2">
        <v>53.6</v>
      </c>
      <c r="GI279" s="2">
        <v>1.1599999999999999</v>
      </c>
      <c r="GJ279" s="2">
        <v>41.7</v>
      </c>
      <c r="GK279" s="2">
        <v>0.99</v>
      </c>
      <c r="GL279" s="2">
        <v>49.7</v>
      </c>
      <c r="GM279" s="2">
        <v>29.1</v>
      </c>
      <c r="GN279" s="2">
        <v>20.6</v>
      </c>
      <c r="GO279" s="2">
        <v>0.61</v>
      </c>
      <c r="GP279" s="2"/>
      <c r="GQ279" s="2">
        <v>4.9000000000000004</v>
      </c>
      <c r="GR279" s="2">
        <v>5.2</v>
      </c>
      <c r="GS279" s="3">
        <v>0.39</v>
      </c>
      <c r="GT279" s="2">
        <v>2.4E-2</v>
      </c>
      <c r="GU279" s="2">
        <v>4.2</v>
      </c>
      <c r="GV279" s="2">
        <v>3.3</v>
      </c>
      <c r="GW279" s="2">
        <v>0.78</v>
      </c>
      <c r="GX279" s="5">
        <f t="shared" si="21"/>
        <v>4.0999999999999996</v>
      </c>
      <c r="GY279" s="2">
        <v>2.1999999999999999E-2</v>
      </c>
    </row>
    <row r="280" spans="1:207" s="5" customFormat="1" ht="11.95" customHeight="1" x14ac:dyDescent="0.3">
      <c r="A280" s="10" t="s">
        <v>243</v>
      </c>
      <c r="B280" s="11">
        <v>11</v>
      </c>
      <c r="C280" s="12">
        <v>33.4</v>
      </c>
      <c r="D280" s="13" t="s">
        <v>412</v>
      </c>
      <c r="E280" s="124" t="s">
        <v>458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5">
        <v>2.74</v>
      </c>
      <c r="R280" s="15">
        <v>1.86</v>
      </c>
      <c r="S280" s="15">
        <v>1.36</v>
      </c>
      <c r="T280" s="16">
        <v>50.3</v>
      </c>
      <c r="U280" s="15">
        <v>1.01</v>
      </c>
      <c r="V280" s="16">
        <v>36.6</v>
      </c>
      <c r="W280" s="15">
        <v>0.99</v>
      </c>
      <c r="X280" s="16">
        <v>50.6</v>
      </c>
      <c r="Y280" s="16">
        <v>28</v>
      </c>
      <c r="Z280" s="16">
        <v>22.6</v>
      </c>
      <c r="AA280" s="15">
        <v>0.38</v>
      </c>
      <c r="AB280" s="15"/>
      <c r="AC280" s="15"/>
      <c r="AD280" s="4"/>
      <c r="AE280" s="15"/>
      <c r="AF280" s="4"/>
      <c r="AG280" s="6"/>
      <c r="AH280" s="6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15">
        <v>2.74</v>
      </c>
      <c r="AY280" s="15">
        <v>1.84</v>
      </c>
      <c r="AZ280" s="15">
        <v>1.35</v>
      </c>
      <c r="BA280" s="16">
        <v>50.9</v>
      </c>
      <c r="BB280" s="15">
        <v>1.04</v>
      </c>
      <c r="BC280" s="16">
        <v>37.1</v>
      </c>
      <c r="BD280" s="15">
        <v>0.98</v>
      </c>
      <c r="BE280" s="16">
        <v>50.6</v>
      </c>
      <c r="BF280" s="16">
        <v>28</v>
      </c>
      <c r="BG280" s="16">
        <v>22.6</v>
      </c>
      <c r="BH280" s="15">
        <v>0.4</v>
      </c>
      <c r="BI280" s="4"/>
      <c r="BJ280" s="4"/>
      <c r="BK280" s="4"/>
      <c r="BL280" s="8"/>
      <c r="CE280" s="2">
        <v>11.2</v>
      </c>
      <c r="CF280" s="2">
        <v>7.9</v>
      </c>
      <c r="CG280" s="2">
        <v>0.7</v>
      </c>
      <c r="CH280" s="2">
        <v>2.5000000000000001E-2</v>
      </c>
      <c r="CI280" s="2">
        <v>9</v>
      </c>
      <c r="CJ280" s="2">
        <v>2.5000000000000001E-2</v>
      </c>
      <c r="CK280" s="2">
        <v>9</v>
      </c>
      <c r="EY280" s="5">
        <v>2.74</v>
      </c>
      <c r="EZ280" s="5">
        <v>1.79</v>
      </c>
      <c r="FA280" s="5">
        <v>1.27</v>
      </c>
      <c r="FB280" s="5">
        <v>53.7</v>
      </c>
      <c r="FC280" s="5">
        <v>1.1599999999999999</v>
      </c>
      <c r="FD280" s="5">
        <v>41.2</v>
      </c>
      <c r="FE280" s="5">
        <v>0.97</v>
      </c>
      <c r="FF280" s="5">
        <v>50.6</v>
      </c>
      <c r="FG280" s="5">
        <v>28</v>
      </c>
      <c r="FH280" s="5">
        <v>22.6</v>
      </c>
      <c r="FI280" s="5">
        <v>0.57999999999999996</v>
      </c>
      <c r="FO280" s="5">
        <v>7.2</v>
      </c>
      <c r="FP280" s="5">
        <v>6</v>
      </c>
      <c r="FQ280" s="5">
        <v>0.83</v>
      </c>
      <c r="FR280" s="5" t="str">
        <f t="shared" si="20"/>
        <v/>
      </c>
      <c r="FS280" s="5">
        <v>2.1999999999999999E-2</v>
      </c>
      <c r="GE280" s="5">
        <v>2.74</v>
      </c>
      <c r="GF280" s="5">
        <v>1.8</v>
      </c>
      <c r="GG280" s="5">
        <v>1.26</v>
      </c>
      <c r="GH280" s="5">
        <v>53.9</v>
      </c>
      <c r="GI280" s="5">
        <v>1.17</v>
      </c>
      <c r="GJ280" s="5">
        <v>42.2</v>
      </c>
      <c r="GK280" s="5">
        <v>0.99</v>
      </c>
      <c r="GL280" s="5">
        <v>50.6</v>
      </c>
      <c r="GM280" s="5">
        <v>28</v>
      </c>
      <c r="GN280" s="5">
        <v>22.6</v>
      </c>
      <c r="GO280" s="5">
        <v>0.63</v>
      </c>
      <c r="GU280" s="2">
        <v>4.2</v>
      </c>
      <c r="GV280" s="2">
        <v>3.1</v>
      </c>
      <c r="GW280" s="2">
        <v>0.74</v>
      </c>
      <c r="GX280" s="5" t="str">
        <f t="shared" si="21"/>
        <v/>
      </c>
      <c r="GY280" s="2">
        <v>1.4999999999999999E-2</v>
      </c>
    </row>
    <row r="281" spans="1:207" s="5" customFormat="1" ht="11.95" customHeight="1" x14ac:dyDescent="0.3">
      <c r="A281" s="10" t="s">
        <v>48</v>
      </c>
      <c r="B281" s="10" t="s">
        <v>429</v>
      </c>
      <c r="C281" s="12">
        <v>5.8</v>
      </c>
      <c r="D281" s="13" t="s">
        <v>412</v>
      </c>
      <c r="E281" s="124" t="s">
        <v>458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5">
        <v>2.75</v>
      </c>
      <c r="R281" s="15">
        <v>1.8</v>
      </c>
      <c r="S281" s="15">
        <v>1.3</v>
      </c>
      <c r="T281" s="16">
        <v>52.6</v>
      </c>
      <c r="U281" s="15">
        <v>1.1100000000000001</v>
      </c>
      <c r="V281" s="16">
        <v>38</v>
      </c>
      <c r="W281" s="15">
        <v>0.94</v>
      </c>
      <c r="X281" s="16">
        <v>54.9</v>
      </c>
      <c r="Y281" s="16">
        <v>31.4</v>
      </c>
      <c r="Z281" s="16">
        <v>23.5</v>
      </c>
      <c r="AA281" s="15">
        <v>0.28000000000000003</v>
      </c>
      <c r="AB281" s="15"/>
      <c r="AC281" s="15"/>
      <c r="AD281" s="4"/>
      <c r="AE281" s="15"/>
      <c r="AF281" s="4"/>
      <c r="AG281" s="6"/>
      <c r="AH281" s="6"/>
      <c r="AI281" s="4"/>
      <c r="AJ281" s="4"/>
      <c r="AK281" s="4"/>
      <c r="AL281" s="7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15">
        <v>2.75</v>
      </c>
      <c r="AY281" s="15">
        <v>1.81</v>
      </c>
      <c r="AZ281" s="15">
        <v>1.28</v>
      </c>
      <c r="BA281" s="16">
        <v>53.4</v>
      </c>
      <c r="BB281" s="15">
        <v>1.1499999999999999</v>
      </c>
      <c r="BC281" s="16">
        <v>41.3</v>
      </c>
      <c r="BD281" s="15">
        <v>0.99</v>
      </c>
      <c r="BE281" s="16">
        <v>54.9</v>
      </c>
      <c r="BF281" s="16">
        <v>31.4</v>
      </c>
      <c r="BG281" s="16">
        <v>23.5</v>
      </c>
      <c r="BH281" s="15">
        <v>0.42</v>
      </c>
      <c r="BI281" s="4"/>
      <c r="BJ281" s="4"/>
      <c r="BK281" s="4"/>
      <c r="BL281" s="8"/>
      <c r="BN281" s="20">
        <v>1.1599999999999999E-2</v>
      </c>
      <c r="BO281" s="21">
        <v>2.4399999999999999E-3</v>
      </c>
      <c r="BP281" s="5">
        <v>4.2896279272557004E-6</v>
      </c>
      <c r="BQ281" s="5">
        <v>155</v>
      </c>
      <c r="BR281" s="5">
        <v>0.79</v>
      </c>
      <c r="BS281" s="5">
        <v>7500</v>
      </c>
      <c r="BT281" s="5">
        <v>0.86599999999999999</v>
      </c>
      <c r="BU281" s="5">
        <v>11400</v>
      </c>
      <c r="BV281" s="5">
        <v>43</v>
      </c>
      <c r="BW281" s="5">
        <v>10</v>
      </c>
      <c r="BX281" s="2">
        <v>43</v>
      </c>
      <c r="BY281" s="2">
        <v>10</v>
      </c>
      <c r="BZ281" s="5">
        <v>76300</v>
      </c>
      <c r="CA281" s="5">
        <v>0.2</v>
      </c>
      <c r="CB281" s="5">
        <v>0.2</v>
      </c>
      <c r="CC281" s="5">
        <v>1.6140000000000001</v>
      </c>
      <c r="CD281" s="5">
        <v>69.999999999999986</v>
      </c>
      <c r="FR281" s="5" t="str">
        <f t="shared" si="20"/>
        <v/>
      </c>
      <c r="GX281" s="5" t="str">
        <f t="shared" si="21"/>
        <v/>
      </c>
    </row>
    <row r="282" spans="1:207" s="5" customFormat="1" ht="11.95" customHeight="1" x14ac:dyDescent="0.3">
      <c r="A282" s="10" t="s">
        <v>83</v>
      </c>
      <c r="B282" s="10" t="s">
        <v>431</v>
      </c>
      <c r="C282" s="12">
        <v>9.8000000000000007</v>
      </c>
      <c r="D282" s="13" t="s">
        <v>412</v>
      </c>
      <c r="E282" s="124" t="s">
        <v>458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5">
        <v>2.74</v>
      </c>
      <c r="R282" s="15">
        <v>1.84</v>
      </c>
      <c r="S282" s="15">
        <v>1.36</v>
      </c>
      <c r="T282" s="16">
        <v>50.3</v>
      </c>
      <c r="U282" s="15">
        <v>1.01</v>
      </c>
      <c r="V282" s="16">
        <v>35.200000000000003</v>
      </c>
      <c r="W282" s="15">
        <v>0.95</v>
      </c>
      <c r="X282" s="16">
        <v>50.2</v>
      </c>
      <c r="Y282" s="16">
        <v>28.1</v>
      </c>
      <c r="Z282" s="16">
        <v>22.1</v>
      </c>
      <c r="AA282" s="15">
        <v>0.32</v>
      </c>
      <c r="AB282" s="15"/>
      <c r="AC282" s="15"/>
      <c r="AD282" s="4"/>
      <c r="AE282" s="15"/>
      <c r="AF282" s="4"/>
      <c r="AG282" s="6"/>
      <c r="AH282" s="6"/>
      <c r="AI282" s="4"/>
      <c r="AJ282" s="4"/>
      <c r="AK282" s="4"/>
      <c r="AL282" s="7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15">
        <v>2.74</v>
      </c>
      <c r="AY282" s="15">
        <v>1.84</v>
      </c>
      <c r="AZ282" s="15">
        <v>1.34</v>
      </c>
      <c r="BA282" s="16">
        <v>51.2</v>
      </c>
      <c r="BB282" s="15">
        <v>1.05</v>
      </c>
      <c r="BC282" s="16">
        <v>37.6</v>
      </c>
      <c r="BD282" s="15">
        <v>0.98</v>
      </c>
      <c r="BE282" s="16">
        <v>50.2</v>
      </c>
      <c r="BF282" s="16">
        <v>28.1</v>
      </c>
      <c r="BG282" s="16">
        <v>22.1</v>
      </c>
      <c r="BH282" s="15">
        <v>0.43</v>
      </c>
      <c r="BI282" s="4"/>
      <c r="BJ282" s="4"/>
      <c r="BK282" s="4"/>
      <c r="BL282" s="8"/>
      <c r="BN282" s="20">
        <v>2.3300000000000001E-2</v>
      </c>
      <c r="BO282" s="21">
        <v>2.6700000000000001E-3</v>
      </c>
      <c r="BP282" s="5">
        <v>7.3303191906200233E-6</v>
      </c>
      <c r="BQ282" s="5">
        <v>155</v>
      </c>
      <c r="BR282" s="5">
        <v>0.77</v>
      </c>
      <c r="BS282" s="5">
        <v>7600</v>
      </c>
      <c r="BT282" s="5">
        <v>0.752</v>
      </c>
      <c r="BU282" s="5">
        <v>12900</v>
      </c>
      <c r="BV282" s="5">
        <v>40</v>
      </c>
      <c r="BW282" s="5">
        <v>10</v>
      </c>
      <c r="BX282" s="2">
        <v>39</v>
      </c>
      <c r="BY282" s="2">
        <v>10</v>
      </c>
      <c r="BZ282" s="5">
        <v>69000</v>
      </c>
      <c r="CA282" s="5">
        <v>0.22</v>
      </c>
      <c r="CB282" s="5">
        <v>-0.9</v>
      </c>
      <c r="CC282" s="5">
        <v>1.3009999999999999</v>
      </c>
      <c r="CD282" s="5">
        <v>49.999999999999986</v>
      </c>
      <c r="FR282" s="5" t="str">
        <f t="shared" si="20"/>
        <v/>
      </c>
      <c r="GX282" s="5" t="str">
        <f t="shared" si="21"/>
        <v/>
      </c>
    </row>
    <row r="283" spans="1:207" s="5" customFormat="1" ht="11.95" customHeight="1" x14ac:dyDescent="0.3">
      <c r="A283" s="10" t="s">
        <v>86</v>
      </c>
      <c r="B283" s="10" t="s">
        <v>431</v>
      </c>
      <c r="C283" s="12">
        <v>12.4</v>
      </c>
      <c r="D283" s="13" t="s">
        <v>412</v>
      </c>
      <c r="E283" s="124" t="s">
        <v>458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5">
        <v>2.74</v>
      </c>
      <c r="R283" s="15">
        <v>1.87</v>
      </c>
      <c r="S283" s="15">
        <v>1.37</v>
      </c>
      <c r="T283" s="16">
        <v>50</v>
      </c>
      <c r="U283" s="15">
        <v>1</v>
      </c>
      <c r="V283" s="16">
        <v>36.4</v>
      </c>
      <c r="W283" s="15">
        <v>1</v>
      </c>
      <c r="X283" s="16">
        <v>51.8</v>
      </c>
      <c r="Y283" s="16">
        <v>29.5</v>
      </c>
      <c r="Z283" s="16">
        <v>22.3</v>
      </c>
      <c r="AA283" s="15">
        <v>0.31</v>
      </c>
      <c r="AB283" s="15"/>
      <c r="AC283" s="15"/>
      <c r="AD283" s="4"/>
      <c r="AE283" s="15"/>
      <c r="AF283" s="4"/>
      <c r="AG283" s="6"/>
      <c r="AH283" s="6"/>
      <c r="AI283" s="4"/>
      <c r="AJ283" s="4"/>
      <c r="AK283" s="4"/>
      <c r="AL283" s="7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15">
        <v>2.74</v>
      </c>
      <c r="AY283" s="15">
        <v>1.84</v>
      </c>
      <c r="AZ283" s="15">
        <v>1.34</v>
      </c>
      <c r="BA283" s="16">
        <v>50.9</v>
      </c>
      <c r="BB283" s="15">
        <v>1.04</v>
      </c>
      <c r="BC283" s="16">
        <v>37.1</v>
      </c>
      <c r="BD283" s="15">
        <v>0.98</v>
      </c>
      <c r="BE283" s="16">
        <v>51.8</v>
      </c>
      <c r="BF283" s="16">
        <v>29.5</v>
      </c>
      <c r="BG283" s="16">
        <v>22.3</v>
      </c>
      <c r="BH283" s="15">
        <v>0.34</v>
      </c>
      <c r="BI283" s="4"/>
      <c r="BJ283" s="4"/>
      <c r="BK283" s="4"/>
      <c r="BL283" s="8"/>
      <c r="BN283" s="20">
        <v>2.7199999999999998E-2</v>
      </c>
      <c r="BO283" s="21">
        <v>2.9299999999999999E-3</v>
      </c>
      <c r="BP283" s="5">
        <v>6.2744563091342399E-6</v>
      </c>
      <c r="BQ283" s="5">
        <v>155</v>
      </c>
      <c r="BR283" s="5">
        <v>0.79</v>
      </c>
      <c r="BS283" s="5">
        <v>7100</v>
      </c>
      <c r="BT283" s="5">
        <v>0.81299999999999994</v>
      </c>
      <c r="BU283" s="5">
        <v>12000</v>
      </c>
      <c r="BV283" s="5">
        <v>41</v>
      </c>
      <c r="BW283" s="5">
        <v>12</v>
      </c>
      <c r="BX283" s="2">
        <v>41</v>
      </c>
      <c r="BY283" s="2">
        <v>12</v>
      </c>
      <c r="BZ283" s="5">
        <v>63800</v>
      </c>
      <c r="CA283" s="5">
        <v>0.21</v>
      </c>
      <c r="CB283" s="5">
        <v>-0.2</v>
      </c>
      <c r="CC283" s="5">
        <v>1.147</v>
      </c>
      <c r="CD283" s="5">
        <v>27.999999999999996</v>
      </c>
      <c r="FR283" s="5" t="str">
        <f t="shared" si="20"/>
        <v/>
      </c>
      <c r="GX283" s="5" t="str">
        <f t="shared" si="21"/>
        <v/>
      </c>
    </row>
    <row r="284" spans="1:207" s="5" customFormat="1" ht="11.95" customHeight="1" x14ac:dyDescent="0.3">
      <c r="A284" s="10" t="s">
        <v>122</v>
      </c>
      <c r="B284" s="10" t="s">
        <v>433</v>
      </c>
      <c r="C284" s="12">
        <v>18.8</v>
      </c>
      <c r="D284" s="13" t="s">
        <v>412</v>
      </c>
      <c r="E284" s="124" t="s">
        <v>458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5">
        <v>2.73</v>
      </c>
      <c r="R284" s="15">
        <v>1.87</v>
      </c>
      <c r="S284" s="15">
        <v>1.43</v>
      </c>
      <c r="T284" s="16">
        <v>47.6</v>
      </c>
      <c r="U284" s="15">
        <v>0.91</v>
      </c>
      <c r="V284" s="16">
        <v>30.7</v>
      </c>
      <c r="W284" s="15">
        <v>0.92</v>
      </c>
      <c r="X284" s="16">
        <v>43.2</v>
      </c>
      <c r="Y284" s="16">
        <v>25.6</v>
      </c>
      <c r="Z284" s="16">
        <v>17.600000000000001</v>
      </c>
      <c r="AA284" s="15">
        <v>0.28999999999999998</v>
      </c>
      <c r="AB284" s="15"/>
      <c r="AC284" s="15"/>
      <c r="AD284" s="4"/>
      <c r="AE284" s="15"/>
      <c r="AF284" s="4"/>
      <c r="AG284" s="6"/>
      <c r="AH284" s="6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15">
        <v>2.73</v>
      </c>
      <c r="AY284" s="15">
        <v>1.89</v>
      </c>
      <c r="AZ284" s="15">
        <v>1.41</v>
      </c>
      <c r="BA284" s="16">
        <v>48.5</v>
      </c>
      <c r="BB284" s="15">
        <v>0.94</v>
      </c>
      <c r="BC284" s="16">
        <v>34.4</v>
      </c>
      <c r="BD284" s="15">
        <v>1</v>
      </c>
      <c r="BE284" s="16">
        <v>43.2</v>
      </c>
      <c r="BF284" s="16">
        <v>25.6</v>
      </c>
      <c r="BG284" s="16">
        <v>17.600000000000001</v>
      </c>
      <c r="BH284" s="15">
        <v>0.5</v>
      </c>
      <c r="BI284" s="4"/>
      <c r="BJ284" s="4"/>
      <c r="BK284" s="4"/>
      <c r="BL284" s="8"/>
      <c r="BN284" s="20">
        <v>5.8200000000000002E-2</v>
      </c>
      <c r="BO284" s="21">
        <v>2.9399999999999999E-3</v>
      </c>
      <c r="BP284" s="5">
        <v>1.6471466784929989E-5</v>
      </c>
      <c r="BQ284" s="5">
        <v>155</v>
      </c>
      <c r="BR284" s="5">
        <v>0.78</v>
      </c>
      <c r="BS284" s="5">
        <v>7800</v>
      </c>
      <c r="BT284" s="5">
        <v>0.626</v>
      </c>
      <c r="BU284" s="5">
        <v>13100</v>
      </c>
      <c r="BV284" s="5">
        <v>45</v>
      </c>
      <c r="BW284" s="5">
        <v>12</v>
      </c>
      <c r="BX284" s="2">
        <v>45</v>
      </c>
      <c r="BY284" s="2">
        <v>12</v>
      </c>
      <c r="BZ284" s="5">
        <v>88200</v>
      </c>
      <c r="CA284" s="5">
        <v>0.22</v>
      </c>
      <c r="CB284" s="5">
        <v>-0.2</v>
      </c>
      <c r="CC284" s="5">
        <v>1.3</v>
      </c>
      <c r="CD284" s="5">
        <v>83.999999999999957</v>
      </c>
      <c r="FR284" s="5" t="str">
        <f t="shared" si="20"/>
        <v/>
      </c>
      <c r="GX284" s="5" t="str">
        <f t="shared" si="21"/>
        <v/>
      </c>
    </row>
    <row r="285" spans="1:207" s="5" customFormat="1" ht="11.95" customHeight="1" x14ac:dyDescent="0.3">
      <c r="A285" s="10" t="s">
        <v>267</v>
      </c>
      <c r="B285" s="10" t="s">
        <v>445</v>
      </c>
      <c r="C285" s="12">
        <v>13.8</v>
      </c>
      <c r="D285" s="13" t="s">
        <v>412</v>
      </c>
      <c r="E285" s="124" t="s">
        <v>458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15">
        <v>2.74</v>
      </c>
      <c r="R285" s="15">
        <v>1.85</v>
      </c>
      <c r="S285" s="15">
        <v>1.34</v>
      </c>
      <c r="T285" s="16">
        <v>51.1</v>
      </c>
      <c r="U285" s="15">
        <v>1.04</v>
      </c>
      <c r="V285" s="16">
        <v>38</v>
      </c>
      <c r="W285" s="15">
        <v>1</v>
      </c>
      <c r="X285" s="16">
        <v>51.8</v>
      </c>
      <c r="Y285" s="16">
        <v>28.4</v>
      </c>
      <c r="Z285" s="16">
        <v>23.4</v>
      </c>
      <c r="AA285" s="15">
        <v>0.41</v>
      </c>
      <c r="AB285" s="15"/>
      <c r="AC285" s="15"/>
      <c r="AD285" s="4"/>
      <c r="AE285" s="15"/>
      <c r="AF285" s="4"/>
      <c r="AG285" s="6"/>
      <c r="AH285" s="6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15">
        <v>2.74</v>
      </c>
      <c r="AY285" s="15">
        <v>1.84</v>
      </c>
      <c r="AZ285" s="15">
        <v>1.33</v>
      </c>
      <c r="BA285" s="16">
        <v>51.5</v>
      </c>
      <c r="BB285" s="15">
        <v>1.06</v>
      </c>
      <c r="BC285" s="16">
        <v>38.799999999999997</v>
      </c>
      <c r="BD285" s="15">
        <v>1</v>
      </c>
      <c r="BE285" s="16">
        <v>51.8</v>
      </c>
      <c r="BF285" s="16">
        <v>28.4</v>
      </c>
      <c r="BG285" s="16">
        <v>23.4</v>
      </c>
      <c r="BH285" s="15">
        <v>0.44</v>
      </c>
      <c r="BI285" s="4"/>
      <c r="BJ285" s="4"/>
      <c r="BK285" s="4"/>
      <c r="BL285" s="8"/>
      <c r="BN285" s="20">
        <v>1.3899999999999999E-2</v>
      </c>
      <c r="BO285" s="21">
        <v>3.1199999999999999E-3</v>
      </c>
      <c r="BP285" s="5">
        <v>5.5993113057409147E-6</v>
      </c>
      <c r="BQ285" s="5">
        <v>155</v>
      </c>
      <c r="BR285" s="5">
        <v>0.78</v>
      </c>
      <c r="BS285" s="5">
        <v>7500</v>
      </c>
      <c r="BT285" s="5">
        <v>0.74199999999999999</v>
      </c>
      <c r="BU285" s="5">
        <v>11500</v>
      </c>
      <c r="BV285" s="5">
        <v>37</v>
      </c>
      <c r="BW285" s="5">
        <v>10</v>
      </c>
      <c r="BX285" s="2">
        <v>37</v>
      </c>
      <c r="BY285" s="2">
        <v>10</v>
      </c>
      <c r="BZ285" s="5">
        <v>85800</v>
      </c>
      <c r="CA285" s="5">
        <v>0.19</v>
      </c>
      <c r="CB285" s="5">
        <v>-4.0999999999999996</v>
      </c>
      <c r="CC285" s="5">
        <v>1.393</v>
      </c>
      <c r="CD285" s="5">
        <v>52.999999999999993</v>
      </c>
      <c r="FR285" s="5" t="str">
        <f t="shared" si="20"/>
        <v/>
      </c>
      <c r="GX285" s="5" t="str">
        <f t="shared" si="21"/>
        <v/>
      </c>
    </row>
    <row r="286" spans="1:207" s="5" customFormat="1" ht="11.95" customHeight="1" x14ac:dyDescent="0.3">
      <c r="A286" s="10" t="s">
        <v>373</v>
      </c>
      <c r="B286" s="10" t="s">
        <v>452</v>
      </c>
      <c r="C286" s="12">
        <v>15.8</v>
      </c>
      <c r="D286" s="13" t="s">
        <v>412</v>
      </c>
      <c r="E286" s="124" t="s">
        <v>458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15">
        <v>2.7</v>
      </c>
      <c r="R286" s="15">
        <v>1.82</v>
      </c>
      <c r="S286" s="15">
        <v>1.35</v>
      </c>
      <c r="T286" s="16">
        <v>50.1</v>
      </c>
      <c r="U286" s="15">
        <v>1</v>
      </c>
      <c r="V286" s="16">
        <v>35.1</v>
      </c>
      <c r="W286" s="15">
        <v>0.94</v>
      </c>
      <c r="X286" s="16">
        <v>49.1</v>
      </c>
      <c r="Y286" s="16">
        <v>26.5</v>
      </c>
      <c r="Z286" s="16">
        <v>22.6</v>
      </c>
      <c r="AA286" s="15">
        <v>0.38</v>
      </c>
      <c r="AB286" s="15"/>
      <c r="AC286" s="15"/>
      <c r="AD286" s="4"/>
      <c r="AE286" s="15"/>
      <c r="AF286" s="4"/>
      <c r="AG286" s="6"/>
      <c r="AH286" s="6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15">
        <v>2.7</v>
      </c>
      <c r="AY286" s="15">
        <v>1.83</v>
      </c>
      <c r="AZ286" s="15">
        <v>1.32</v>
      </c>
      <c r="BA286" s="16">
        <v>51</v>
      </c>
      <c r="BB286" s="15">
        <v>1.04</v>
      </c>
      <c r="BC286" s="16">
        <v>38.1</v>
      </c>
      <c r="BD286" s="15">
        <v>0.99</v>
      </c>
      <c r="BE286" s="16">
        <v>49.1</v>
      </c>
      <c r="BF286" s="16">
        <v>26.5</v>
      </c>
      <c r="BG286" s="16">
        <v>22.6</v>
      </c>
      <c r="BH286" s="15">
        <v>0.51</v>
      </c>
      <c r="BI286" s="4"/>
      <c r="BJ286" s="4"/>
      <c r="BK286" s="4"/>
      <c r="BL286" s="8"/>
      <c r="BN286" s="20">
        <v>1.29E-2</v>
      </c>
      <c r="BO286" s="21">
        <v>1.65E-3</v>
      </c>
      <c r="BP286" s="5">
        <v>4.320318491805803E-6</v>
      </c>
      <c r="BQ286" s="5">
        <v>155</v>
      </c>
      <c r="BR286" s="5">
        <v>0.76</v>
      </c>
      <c r="BS286" s="5">
        <v>6800</v>
      </c>
      <c r="BT286" s="5">
        <v>0.78300000000000003</v>
      </c>
      <c r="BU286" s="5">
        <v>11600</v>
      </c>
      <c r="BV286" s="5">
        <v>39</v>
      </c>
      <c r="BW286" s="5">
        <v>11</v>
      </c>
      <c r="BX286" s="2">
        <v>39</v>
      </c>
      <c r="BY286" s="2">
        <v>11</v>
      </c>
      <c r="BZ286" s="5">
        <v>73400</v>
      </c>
      <c r="CA286" s="5">
        <v>0.23</v>
      </c>
      <c r="CB286" s="5">
        <v>-4.0999999999999996</v>
      </c>
      <c r="CC286" s="5">
        <v>1.0289999999999999</v>
      </c>
      <c r="CD286" s="5">
        <v>7.0000000000000062</v>
      </c>
      <c r="FR286" s="5" t="str">
        <f t="shared" si="20"/>
        <v/>
      </c>
      <c r="GX286" s="5" t="str">
        <f t="shared" si="21"/>
        <v/>
      </c>
    </row>
    <row r="287" spans="1:207" s="5" customFormat="1" ht="11.95" customHeight="1" x14ac:dyDescent="0.3">
      <c r="A287" s="10" t="s">
        <v>95</v>
      </c>
      <c r="B287" s="11">
        <v>2</v>
      </c>
      <c r="C287" s="12">
        <v>30.4</v>
      </c>
      <c r="D287" s="13" t="s">
        <v>415</v>
      </c>
      <c r="E287" s="124" t="s">
        <v>464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15">
        <v>2.72</v>
      </c>
      <c r="R287" s="15">
        <v>2.1</v>
      </c>
      <c r="S287" s="15">
        <v>1.76</v>
      </c>
      <c r="T287" s="16">
        <v>35.4</v>
      </c>
      <c r="U287" s="15">
        <v>0.55000000000000004</v>
      </c>
      <c r="V287" s="16">
        <v>19.600000000000001</v>
      </c>
      <c r="W287" s="15">
        <v>0.97</v>
      </c>
      <c r="X287" s="16">
        <v>38.4</v>
      </c>
      <c r="Y287" s="16">
        <v>22</v>
      </c>
      <c r="Z287" s="16">
        <v>16.399999999999999</v>
      </c>
      <c r="AA287" s="15">
        <v>-0.15</v>
      </c>
      <c r="AB287" s="15"/>
      <c r="AC287" s="15"/>
      <c r="AD287" s="4"/>
      <c r="AE287" s="15"/>
      <c r="AF287" s="4"/>
      <c r="AG287" s="6"/>
      <c r="AH287" s="6"/>
      <c r="AI287" s="2">
        <v>22.8</v>
      </c>
      <c r="AJ287" s="4">
        <v>24.7</v>
      </c>
      <c r="AK287" s="3">
        <v>0.23</v>
      </c>
      <c r="AL287" s="2">
        <v>0.14899999999999999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15">
        <v>2.72</v>
      </c>
      <c r="AY287" s="15">
        <v>2.06</v>
      </c>
      <c r="AZ287" s="15">
        <v>1.69</v>
      </c>
      <c r="BA287" s="16">
        <v>37.9</v>
      </c>
      <c r="BB287" s="15">
        <v>0.61</v>
      </c>
      <c r="BC287" s="16">
        <v>22.2</v>
      </c>
      <c r="BD287" s="15">
        <v>0.99</v>
      </c>
      <c r="BE287" s="16">
        <v>38.4</v>
      </c>
      <c r="BF287" s="16">
        <v>22</v>
      </c>
      <c r="BG287" s="16">
        <v>16.399999999999999</v>
      </c>
      <c r="BH287" s="15">
        <v>0.01</v>
      </c>
      <c r="BI287" s="4"/>
      <c r="BJ287" s="4">
        <v>20.6</v>
      </c>
      <c r="BK287" s="2">
        <v>20.6</v>
      </c>
      <c r="BL287" s="3">
        <v>0.33</v>
      </c>
      <c r="BM287" s="2">
        <v>0.125</v>
      </c>
      <c r="BN287" s="17"/>
      <c r="CE287" s="2">
        <v>21.2</v>
      </c>
      <c r="CF287" s="2">
        <v>18.100000000000001</v>
      </c>
      <c r="CG287" s="2">
        <v>0.86</v>
      </c>
      <c r="CH287" s="2">
        <v>5.1999999999999998E-2</v>
      </c>
      <c r="CI287" s="2">
        <v>18</v>
      </c>
      <c r="CJ287" s="2">
        <v>2.9000000000000001E-2</v>
      </c>
      <c r="CK287" s="2">
        <v>11</v>
      </c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>
        <v>2.72</v>
      </c>
      <c r="CX287" s="2">
        <v>1.99</v>
      </c>
      <c r="CY287" s="2">
        <v>1.58</v>
      </c>
      <c r="CZ287" s="2">
        <v>41.9</v>
      </c>
      <c r="DA287" s="2">
        <v>0.72</v>
      </c>
      <c r="DB287" s="2">
        <v>26</v>
      </c>
      <c r="DC287" s="2">
        <v>0.98</v>
      </c>
      <c r="DD287" s="2">
        <v>38.4</v>
      </c>
      <c r="DE287" s="2">
        <v>22</v>
      </c>
      <c r="DF287" s="2">
        <v>16.399999999999999</v>
      </c>
      <c r="DG287" s="2">
        <v>0.24</v>
      </c>
      <c r="DH287" s="2"/>
      <c r="DI287" s="3">
        <v>17.3</v>
      </c>
      <c r="DJ287" s="2">
        <v>18.5</v>
      </c>
      <c r="DK287" s="3">
        <v>0.33</v>
      </c>
      <c r="DL287" s="2">
        <v>8.7999999999999995E-2</v>
      </c>
      <c r="DM287" s="2"/>
      <c r="DN287" s="2"/>
      <c r="DO287" s="2"/>
      <c r="DP287" s="19"/>
      <c r="DX287" s="5">
        <v>2.72</v>
      </c>
      <c r="DY287" s="5">
        <v>1.94</v>
      </c>
      <c r="DZ287" s="5">
        <v>1.5</v>
      </c>
      <c r="EA287" s="5">
        <v>44.7</v>
      </c>
      <c r="EB287" s="5">
        <v>0.81</v>
      </c>
      <c r="EC287" s="5">
        <v>29</v>
      </c>
      <c r="ED287" s="5">
        <v>0.98</v>
      </c>
      <c r="EE287" s="5">
        <v>38.4</v>
      </c>
      <c r="EF287" s="5">
        <v>22</v>
      </c>
      <c r="EG287" s="5">
        <v>16.399999999999999</v>
      </c>
      <c r="EH287" s="5">
        <v>0.43</v>
      </c>
      <c r="EJ287" s="22">
        <v>4.4000000000000004</v>
      </c>
      <c r="EK287" s="22">
        <v>4.5999999999999996</v>
      </c>
      <c r="EL287" s="22">
        <v>0.36</v>
      </c>
      <c r="EM287" s="5">
        <v>2.1000000000000001E-2</v>
      </c>
      <c r="EO287" s="2"/>
      <c r="EP287" s="2"/>
      <c r="EQ287" s="19"/>
      <c r="EY287" s="2">
        <v>2.72</v>
      </c>
      <c r="EZ287" s="2">
        <v>1.87</v>
      </c>
      <c r="FA287" s="2">
        <v>1.39</v>
      </c>
      <c r="FB287" s="2">
        <v>49</v>
      </c>
      <c r="FC287" s="2">
        <v>0.96</v>
      </c>
      <c r="FD287" s="2">
        <v>34.700000000000003</v>
      </c>
      <c r="FE287" s="2">
        <v>0.98</v>
      </c>
      <c r="FF287" s="2">
        <v>38.4</v>
      </c>
      <c r="FG287" s="2">
        <v>22</v>
      </c>
      <c r="FH287" s="2">
        <v>16.399999999999999</v>
      </c>
      <c r="FI287" s="2">
        <v>0.77</v>
      </c>
      <c r="FK287" s="22">
        <v>4.4000000000000004</v>
      </c>
      <c r="FL287" s="22">
        <v>4.7</v>
      </c>
      <c r="FM287" s="22">
        <v>0.41</v>
      </c>
      <c r="FN287" s="5">
        <v>2.1000000000000001E-2</v>
      </c>
      <c r="FO287" s="5">
        <v>5.5</v>
      </c>
      <c r="FP287" s="5">
        <v>4.0999999999999996</v>
      </c>
      <c r="FQ287" s="5">
        <v>0.75</v>
      </c>
      <c r="FR287" s="5">
        <f>IF(FL287&gt;0,ROUND(FL287*0.75,1),"")</f>
        <v>3.5</v>
      </c>
      <c r="FS287" s="5">
        <v>1.4E-2</v>
      </c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>
        <v>2.72</v>
      </c>
      <c r="GF287" s="2">
        <v>1.87</v>
      </c>
      <c r="GG287" s="2">
        <v>1.39</v>
      </c>
      <c r="GH287" s="2">
        <v>48.9</v>
      </c>
      <c r="GI287" s="2">
        <v>0.96</v>
      </c>
      <c r="GJ287" s="2">
        <v>34.4</v>
      </c>
      <c r="GK287" s="2">
        <v>0.98</v>
      </c>
      <c r="GL287" s="2">
        <v>38.4</v>
      </c>
      <c r="GM287" s="2">
        <v>22</v>
      </c>
      <c r="GN287" s="2">
        <v>16.399999999999999</v>
      </c>
      <c r="GO287" s="2">
        <v>0.76</v>
      </c>
      <c r="GP287" s="2"/>
      <c r="GQ287" s="2">
        <v>4.9000000000000004</v>
      </c>
      <c r="GR287" s="2">
        <v>4.9000000000000004</v>
      </c>
      <c r="GS287" s="3">
        <v>0.4</v>
      </c>
      <c r="GT287" s="2">
        <v>1.9E-2</v>
      </c>
      <c r="GU287" s="2">
        <v>4.7</v>
      </c>
      <c r="GV287" s="2">
        <v>3.2</v>
      </c>
      <c r="GW287" s="2">
        <v>0.67</v>
      </c>
      <c r="GX287" s="5">
        <f>IF(GR287&gt;0,ROUND(GR287*0.7,1),"")</f>
        <v>3.4</v>
      </c>
      <c r="GY287" s="2">
        <v>0.01</v>
      </c>
    </row>
    <row r="288" spans="1:207" s="5" customFormat="1" ht="11.95" customHeight="1" x14ac:dyDescent="0.3">
      <c r="A288" s="10" t="s">
        <v>173</v>
      </c>
      <c r="B288" s="11">
        <v>7</v>
      </c>
      <c r="C288" s="12">
        <v>0.8</v>
      </c>
      <c r="D288" s="13" t="s">
        <v>409</v>
      </c>
      <c r="E288" s="124" t="s">
        <v>464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15">
        <v>2.72</v>
      </c>
      <c r="R288" s="15">
        <v>2.09</v>
      </c>
      <c r="S288" s="15">
        <v>1.75</v>
      </c>
      <c r="T288" s="16">
        <v>35.6</v>
      </c>
      <c r="U288" s="15">
        <v>0.55000000000000004</v>
      </c>
      <c r="V288" s="16">
        <v>19.3</v>
      </c>
      <c r="W288" s="15">
        <v>0.95</v>
      </c>
      <c r="X288" s="16">
        <v>27.4</v>
      </c>
      <c r="Y288" s="16">
        <v>17.8</v>
      </c>
      <c r="Z288" s="16">
        <v>9.6</v>
      </c>
      <c r="AA288" s="15">
        <v>0.16</v>
      </c>
      <c r="AB288" s="15"/>
      <c r="AC288" s="15"/>
      <c r="AD288" s="4"/>
      <c r="AE288" s="15"/>
      <c r="AF288" s="4"/>
      <c r="AG288" s="6"/>
      <c r="AH288" s="6"/>
      <c r="AI288" s="2">
        <v>17.2</v>
      </c>
      <c r="AJ288" s="4">
        <v>19.600000000000001</v>
      </c>
      <c r="AK288" s="3">
        <v>0.28000000000000003</v>
      </c>
      <c r="AL288" s="2">
        <v>0.124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15">
        <v>2.72</v>
      </c>
      <c r="AY288" s="15">
        <v>2.1</v>
      </c>
      <c r="AZ288" s="15">
        <v>1.75</v>
      </c>
      <c r="BA288" s="16">
        <v>35.5</v>
      </c>
      <c r="BB288" s="15">
        <v>0.55000000000000004</v>
      </c>
      <c r="BC288" s="16">
        <v>19.899999999999999</v>
      </c>
      <c r="BD288" s="15">
        <v>0.98</v>
      </c>
      <c r="BE288" s="16">
        <v>27.4</v>
      </c>
      <c r="BF288" s="16">
        <v>17.8</v>
      </c>
      <c r="BG288" s="16">
        <v>9.6</v>
      </c>
      <c r="BH288" s="15">
        <v>0.22</v>
      </c>
      <c r="BI288" s="4"/>
      <c r="BJ288" s="4">
        <v>17</v>
      </c>
      <c r="BK288" s="2">
        <v>17</v>
      </c>
      <c r="BL288" s="3">
        <v>0.3</v>
      </c>
      <c r="BM288" s="2">
        <v>0.104</v>
      </c>
      <c r="BN288" s="17"/>
      <c r="CE288" s="2">
        <v>14.8</v>
      </c>
      <c r="CF288" s="2">
        <v>12.1</v>
      </c>
      <c r="CG288" s="2">
        <v>0.82</v>
      </c>
      <c r="CH288" s="2">
        <v>3.5000000000000003E-2</v>
      </c>
      <c r="CI288" s="2">
        <v>18</v>
      </c>
      <c r="CJ288" s="2">
        <v>3.5000000000000003E-2</v>
      </c>
      <c r="CK288" s="2">
        <v>18</v>
      </c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>
        <v>2.72</v>
      </c>
      <c r="CX288" s="2">
        <v>2.06</v>
      </c>
      <c r="CY288" s="2">
        <v>1.68</v>
      </c>
      <c r="CZ288" s="2">
        <v>38.200000000000003</v>
      </c>
      <c r="DA288" s="2">
        <v>0.62</v>
      </c>
      <c r="DB288" s="2">
        <v>22.6</v>
      </c>
      <c r="DC288" s="2">
        <v>0.99</v>
      </c>
      <c r="DD288" s="2">
        <v>27.4</v>
      </c>
      <c r="DE288" s="2">
        <v>17.8</v>
      </c>
      <c r="DF288" s="2">
        <v>9.6</v>
      </c>
      <c r="DG288" s="2">
        <v>0.5</v>
      </c>
      <c r="DH288" s="2"/>
      <c r="DI288" s="3">
        <v>13.3</v>
      </c>
      <c r="DJ288" s="2">
        <v>14.4</v>
      </c>
      <c r="DK288" s="3">
        <v>0.34</v>
      </c>
      <c r="DL288" s="2">
        <v>6.7000000000000004E-2</v>
      </c>
      <c r="DM288" s="2"/>
      <c r="DN288" s="2"/>
      <c r="DO288" s="2"/>
      <c r="DP288" s="19"/>
      <c r="DX288" s="5">
        <v>2.72</v>
      </c>
      <c r="DY288" s="5">
        <v>1.99</v>
      </c>
      <c r="DZ288" s="5">
        <v>1.59</v>
      </c>
      <c r="EA288" s="5">
        <v>41.7</v>
      </c>
      <c r="EB288" s="5">
        <v>0.71</v>
      </c>
      <c r="EC288" s="5">
        <v>25.4</v>
      </c>
      <c r="ED288" s="5">
        <v>0.97</v>
      </c>
      <c r="EE288" s="5">
        <v>27.4</v>
      </c>
      <c r="EF288" s="5">
        <v>17.8</v>
      </c>
      <c r="EG288" s="5">
        <v>9.6</v>
      </c>
      <c r="EH288" s="5">
        <v>0.79</v>
      </c>
      <c r="EJ288" s="22">
        <v>5.8</v>
      </c>
      <c r="EK288" s="22">
        <v>6</v>
      </c>
      <c r="EL288" s="22">
        <v>0.46</v>
      </c>
      <c r="EM288" s="5">
        <v>1.6E-2</v>
      </c>
      <c r="EO288" s="2"/>
      <c r="EP288" s="2"/>
      <c r="EQ288" s="19"/>
      <c r="EY288" s="2">
        <v>2.72</v>
      </c>
      <c r="EZ288" s="2">
        <v>1.97</v>
      </c>
      <c r="FA288" s="2">
        <v>1.56</v>
      </c>
      <c r="FB288" s="2">
        <v>42.7</v>
      </c>
      <c r="FC288" s="2">
        <v>0.74</v>
      </c>
      <c r="FD288" s="2">
        <v>26.3</v>
      </c>
      <c r="FE288" s="2">
        <v>0.96</v>
      </c>
      <c r="FF288" s="2">
        <v>27.4</v>
      </c>
      <c r="FG288" s="2">
        <v>17.8</v>
      </c>
      <c r="FH288" s="2">
        <v>9.6</v>
      </c>
      <c r="FI288" s="2">
        <v>0.89</v>
      </c>
      <c r="FK288" s="22">
        <v>5.7</v>
      </c>
      <c r="FL288" s="22">
        <v>6.2</v>
      </c>
      <c r="FM288" s="22">
        <v>0.44</v>
      </c>
      <c r="FN288" s="5">
        <v>1.6E-2</v>
      </c>
      <c r="FO288" s="5">
        <v>5.7</v>
      </c>
      <c r="FP288" s="5">
        <v>4.5</v>
      </c>
      <c r="FQ288" s="5">
        <v>0.79</v>
      </c>
      <c r="FR288" s="5">
        <f t="shared" ref="FR288:FR298" si="22">IF(FL288&gt;0,ROUND(FL288*0.75,1),"")</f>
        <v>4.7</v>
      </c>
      <c r="FS288" s="5">
        <v>0.01</v>
      </c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>
        <v>2.72</v>
      </c>
      <c r="GF288" s="2">
        <v>1.98</v>
      </c>
      <c r="GG288" s="2">
        <v>1.56</v>
      </c>
      <c r="GH288" s="2">
        <v>42.6</v>
      </c>
      <c r="GI288" s="2">
        <v>0.74</v>
      </c>
      <c r="GJ288" s="2">
        <v>27.1</v>
      </c>
      <c r="GK288" s="2">
        <v>0.99</v>
      </c>
      <c r="GL288" s="2">
        <v>27.4</v>
      </c>
      <c r="GM288" s="2">
        <v>17.8</v>
      </c>
      <c r="GN288" s="2">
        <v>9.6</v>
      </c>
      <c r="GO288" s="2">
        <v>0.97</v>
      </c>
      <c r="GP288" s="2"/>
      <c r="GQ288" s="2">
        <v>4.4000000000000004</v>
      </c>
      <c r="GR288" s="2">
        <v>5</v>
      </c>
      <c r="GS288" s="3">
        <v>0.4</v>
      </c>
      <c r="GT288" s="2">
        <v>1.2E-2</v>
      </c>
      <c r="GU288" s="2">
        <v>4.8</v>
      </c>
      <c r="GV288" s="2">
        <v>3.6</v>
      </c>
      <c r="GW288" s="2">
        <v>0.76</v>
      </c>
      <c r="GX288" s="5">
        <f t="shared" ref="GX288:GX298" si="23">IF(GR288&gt;0,ROUND(GR288*0.7,1),"")</f>
        <v>3.5</v>
      </c>
      <c r="GY288" s="2">
        <v>7.0000000000000001E-3</v>
      </c>
    </row>
    <row r="289" spans="1:207" s="5" customFormat="1" ht="11.95" customHeight="1" x14ac:dyDescent="0.3">
      <c r="A289" s="10" t="s">
        <v>258</v>
      </c>
      <c r="B289" s="11">
        <v>12</v>
      </c>
      <c r="C289" s="12">
        <v>19.8</v>
      </c>
      <c r="D289" s="13" t="s">
        <v>415</v>
      </c>
      <c r="E289" s="124" t="s">
        <v>464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15">
        <v>2.72</v>
      </c>
      <c r="R289" s="15">
        <v>2.14</v>
      </c>
      <c r="S289" s="15">
        <v>1.82</v>
      </c>
      <c r="T289" s="16">
        <v>33.200000000000003</v>
      </c>
      <c r="U289" s="15">
        <v>0.5</v>
      </c>
      <c r="V289" s="16">
        <v>17.7</v>
      </c>
      <c r="W289" s="15">
        <v>0.97</v>
      </c>
      <c r="X289" s="16">
        <v>35.9</v>
      </c>
      <c r="Y289" s="16">
        <v>22.7</v>
      </c>
      <c r="Z289" s="16">
        <v>13.2</v>
      </c>
      <c r="AA289" s="15">
        <v>-0.38</v>
      </c>
      <c r="AB289" s="15"/>
      <c r="AC289" s="15"/>
      <c r="AD289" s="4"/>
      <c r="AE289" s="15"/>
      <c r="AF289" s="4"/>
      <c r="AG289" s="6"/>
      <c r="AH289" s="6"/>
      <c r="AI289" s="2">
        <v>28.5</v>
      </c>
      <c r="AJ289" s="4">
        <v>31.3</v>
      </c>
      <c r="AK289" s="3">
        <v>0.26</v>
      </c>
      <c r="AL289" s="2">
        <v>0.152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15">
        <v>2.72</v>
      </c>
      <c r="AY289" s="15">
        <v>2.12</v>
      </c>
      <c r="AZ289" s="15">
        <v>1.78</v>
      </c>
      <c r="BA289" s="16">
        <v>34.6</v>
      </c>
      <c r="BB289" s="15">
        <v>0.53</v>
      </c>
      <c r="BC289" s="16">
        <v>19.3</v>
      </c>
      <c r="BD289" s="15">
        <v>0.99</v>
      </c>
      <c r="BE289" s="16">
        <v>35.9</v>
      </c>
      <c r="BF289" s="16">
        <v>22.7</v>
      </c>
      <c r="BG289" s="16">
        <v>13.2</v>
      </c>
      <c r="BH289" s="15">
        <v>-0.26</v>
      </c>
      <c r="BI289" s="4"/>
      <c r="BJ289" s="4">
        <v>27.6</v>
      </c>
      <c r="BK289" s="2">
        <v>27.6</v>
      </c>
      <c r="BL289" s="3">
        <v>0.32</v>
      </c>
      <c r="BM289" s="2">
        <v>0.13600000000000001</v>
      </c>
      <c r="BN289" s="17"/>
      <c r="CE289" s="2">
        <v>29</v>
      </c>
      <c r="CF289" s="2">
        <v>25.1</v>
      </c>
      <c r="CG289" s="2">
        <v>0.86</v>
      </c>
      <c r="CH289" s="2">
        <v>0.08</v>
      </c>
      <c r="CI289" s="2">
        <v>22</v>
      </c>
      <c r="CJ289" s="2">
        <v>4.5999999999999999E-2</v>
      </c>
      <c r="CK289" s="2">
        <v>15</v>
      </c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>
        <v>2.72</v>
      </c>
      <c r="CX289" s="2">
        <v>2.0099999999999998</v>
      </c>
      <c r="CY289" s="2">
        <v>1.6</v>
      </c>
      <c r="CZ289" s="2">
        <v>41.1</v>
      </c>
      <c r="DA289" s="2">
        <v>0.7</v>
      </c>
      <c r="DB289" s="2">
        <v>25.4</v>
      </c>
      <c r="DC289" s="2">
        <v>0.99</v>
      </c>
      <c r="DD289" s="2">
        <v>35.9</v>
      </c>
      <c r="DE289" s="2">
        <v>22.7</v>
      </c>
      <c r="DF289" s="2">
        <v>13.2</v>
      </c>
      <c r="DG289" s="2">
        <v>0.2</v>
      </c>
      <c r="DH289" s="2"/>
      <c r="DI289" s="3">
        <v>18.100000000000001</v>
      </c>
      <c r="DJ289" s="2">
        <v>20</v>
      </c>
      <c r="DK289" s="3">
        <v>0.31</v>
      </c>
      <c r="DL289" s="2">
        <v>8.4000000000000005E-2</v>
      </c>
      <c r="DM289" s="2"/>
      <c r="DN289" s="2"/>
      <c r="DO289" s="2"/>
      <c r="DP289" s="19"/>
      <c r="DX289" s="5">
        <v>2.72</v>
      </c>
      <c r="DY289" s="5">
        <v>1.95</v>
      </c>
      <c r="DZ289" s="5">
        <v>1.51</v>
      </c>
      <c r="EA289" s="5">
        <v>44.6</v>
      </c>
      <c r="EB289" s="5">
        <v>0.8</v>
      </c>
      <c r="EC289" s="5">
        <v>29.3</v>
      </c>
      <c r="ED289" s="5">
        <v>0.99</v>
      </c>
      <c r="EE289" s="5">
        <v>35.9</v>
      </c>
      <c r="EF289" s="5">
        <v>22.7</v>
      </c>
      <c r="EG289" s="5">
        <v>13.2</v>
      </c>
      <c r="EH289" s="5">
        <v>0.5</v>
      </c>
      <c r="EJ289" s="22">
        <v>5.3</v>
      </c>
      <c r="EK289" s="22">
        <v>5.5</v>
      </c>
      <c r="EL289" s="22">
        <v>0.36</v>
      </c>
      <c r="EM289" s="5">
        <v>2.8000000000000001E-2</v>
      </c>
      <c r="EO289" s="2"/>
      <c r="EP289" s="2"/>
      <c r="EQ289" s="19"/>
      <c r="EY289" s="2">
        <v>2.72</v>
      </c>
      <c r="EZ289" s="2">
        <v>1.9</v>
      </c>
      <c r="FA289" s="2">
        <v>1.44</v>
      </c>
      <c r="FB289" s="2">
        <v>47</v>
      </c>
      <c r="FC289" s="2">
        <v>0.89</v>
      </c>
      <c r="FD289" s="2">
        <v>31.8</v>
      </c>
      <c r="FE289" s="2">
        <v>0.98</v>
      </c>
      <c r="FF289" s="2">
        <v>35.9</v>
      </c>
      <c r="FG289" s="2">
        <v>22.7</v>
      </c>
      <c r="FH289" s="2">
        <v>13.2</v>
      </c>
      <c r="FI289" s="2">
        <v>0.69</v>
      </c>
      <c r="FK289" s="22">
        <v>5.3</v>
      </c>
      <c r="FL289" s="22">
        <v>5.7</v>
      </c>
      <c r="FM289" s="22">
        <v>0.38</v>
      </c>
      <c r="FN289" s="5">
        <v>2.8000000000000001E-2</v>
      </c>
      <c r="FO289" s="5">
        <v>5.7</v>
      </c>
      <c r="FP289" s="5">
        <v>4.8</v>
      </c>
      <c r="FQ289" s="5">
        <v>0.84</v>
      </c>
      <c r="FR289" s="5">
        <f t="shared" si="22"/>
        <v>4.3</v>
      </c>
      <c r="FS289" s="5">
        <v>1.7000000000000001E-2</v>
      </c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>
        <v>2.72</v>
      </c>
      <c r="GF289" s="2">
        <v>1.9</v>
      </c>
      <c r="GG289" s="2">
        <v>1.44</v>
      </c>
      <c r="GH289" s="2">
        <v>47.2</v>
      </c>
      <c r="GI289" s="2">
        <v>0.89</v>
      </c>
      <c r="GJ289" s="2">
        <v>32.6</v>
      </c>
      <c r="GK289" s="2">
        <v>0.99</v>
      </c>
      <c r="GL289" s="2">
        <v>35.9</v>
      </c>
      <c r="GM289" s="2">
        <v>22.7</v>
      </c>
      <c r="GN289" s="2">
        <v>13.2</v>
      </c>
      <c r="GO289" s="2">
        <v>0.75</v>
      </c>
      <c r="GP289" s="2"/>
      <c r="GQ289" s="2">
        <v>5.7</v>
      </c>
      <c r="GR289" s="2">
        <v>6.3</v>
      </c>
      <c r="GS289" s="3">
        <v>0.38</v>
      </c>
      <c r="GT289" s="2">
        <v>1.4999999999999999E-2</v>
      </c>
      <c r="GU289" s="2">
        <v>5.2</v>
      </c>
      <c r="GV289" s="2">
        <v>3.9</v>
      </c>
      <c r="GW289" s="2">
        <v>0.74</v>
      </c>
      <c r="GX289" s="5">
        <f t="shared" si="23"/>
        <v>4.4000000000000004</v>
      </c>
      <c r="GY289" s="2">
        <v>8.0000000000000002E-3</v>
      </c>
    </row>
    <row r="290" spans="1:207" s="5" customFormat="1" ht="11.95" customHeight="1" x14ac:dyDescent="0.3">
      <c r="A290" s="10" t="s">
        <v>268</v>
      </c>
      <c r="B290" s="11">
        <v>13</v>
      </c>
      <c r="C290" s="12">
        <v>16.8</v>
      </c>
      <c r="D290" s="13" t="s">
        <v>415</v>
      </c>
      <c r="E290" s="124" t="s">
        <v>464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15">
        <v>2.74</v>
      </c>
      <c r="R290" s="15">
        <v>2.08</v>
      </c>
      <c r="S290" s="15">
        <v>1.74</v>
      </c>
      <c r="T290" s="16">
        <v>36.6</v>
      </c>
      <c r="U290" s="15">
        <v>0.57999999999999996</v>
      </c>
      <c r="V290" s="16">
        <v>19.8</v>
      </c>
      <c r="W290" s="15">
        <v>0.94</v>
      </c>
      <c r="X290" s="16">
        <v>35.1</v>
      </c>
      <c r="Y290" s="16">
        <v>21.9</v>
      </c>
      <c r="Z290" s="16">
        <v>13.2</v>
      </c>
      <c r="AA290" s="15">
        <v>-0.16</v>
      </c>
      <c r="AB290" s="15"/>
      <c r="AC290" s="15"/>
      <c r="AD290" s="4"/>
      <c r="AE290" s="15"/>
      <c r="AF290" s="4"/>
      <c r="AG290" s="6"/>
      <c r="AH290" s="6"/>
      <c r="AI290" s="2">
        <v>26.7</v>
      </c>
      <c r="AJ290" s="4">
        <v>27</v>
      </c>
      <c r="AK290" s="3">
        <v>0.24</v>
      </c>
      <c r="AL290" s="2">
        <v>0.158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15">
        <v>2.74</v>
      </c>
      <c r="AY290" s="15">
        <v>2.0499999999999998</v>
      </c>
      <c r="AZ290" s="15">
        <v>1.68</v>
      </c>
      <c r="BA290" s="16">
        <v>38.799999999999997</v>
      </c>
      <c r="BB290" s="15">
        <v>0.63</v>
      </c>
      <c r="BC290" s="16">
        <v>22.4</v>
      </c>
      <c r="BD290" s="15">
        <v>0.97</v>
      </c>
      <c r="BE290" s="16">
        <v>35.1</v>
      </c>
      <c r="BF290" s="16">
        <v>21.9</v>
      </c>
      <c r="BG290" s="16">
        <v>13.2</v>
      </c>
      <c r="BH290" s="15">
        <v>0.04</v>
      </c>
      <c r="BI290" s="4"/>
      <c r="BJ290" s="4">
        <v>20.5</v>
      </c>
      <c r="BK290" s="2">
        <v>20.5</v>
      </c>
      <c r="BL290" s="3">
        <v>0.28000000000000003</v>
      </c>
      <c r="BM290" s="2">
        <v>0.126</v>
      </c>
      <c r="BN290" s="17"/>
      <c r="CE290" s="2">
        <v>21.4</v>
      </c>
      <c r="CF290" s="2">
        <v>18</v>
      </c>
      <c r="CG290" s="2">
        <v>0.84</v>
      </c>
      <c r="CH290" s="2">
        <v>6.4000000000000001E-2</v>
      </c>
      <c r="CI290" s="2">
        <v>21</v>
      </c>
      <c r="CJ290" s="2">
        <v>3.5999999999999997E-2</v>
      </c>
      <c r="CK290" s="2">
        <v>13</v>
      </c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>
        <v>2.74</v>
      </c>
      <c r="CX290" s="2">
        <v>1.96</v>
      </c>
      <c r="CY290" s="2">
        <v>1.54</v>
      </c>
      <c r="CZ290" s="2">
        <v>43.9</v>
      </c>
      <c r="DA290" s="2">
        <v>0.78</v>
      </c>
      <c r="DB290" s="2">
        <v>27.5</v>
      </c>
      <c r="DC290" s="2">
        <v>0.96</v>
      </c>
      <c r="DD290" s="2">
        <v>35.1</v>
      </c>
      <c r="DE290" s="2">
        <v>21.9</v>
      </c>
      <c r="DF290" s="2">
        <v>13.2</v>
      </c>
      <c r="DG290" s="2">
        <v>0.42</v>
      </c>
      <c r="DH290" s="2"/>
      <c r="DI290" s="3">
        <v>13.2</v>
      </c>
      <c r="DJ290" s="2">
        <v>14.1</v>
      </c>
      <c r="DK290" s="3">
        <v>0.35</v>
      </c>
      <c r="DL290" s="2">
        <v>5.8000000000000003E-2</v>
      </c>
      <c r="DM290" s="2"/>
      <c r="DN290" s="2"/>
      <c r="DO290" s="2"/>
      <c r="DP290" s="19"/>
      <c r="DX290" s="5">
        <v>2.74</v>
      </c>
      <c r="DY290" s="5">
        <v>1.95</v>
      </c>
      <c r="DZ290" s="5">
        <v>1.5</v>
      </c>
      <c r="EA290" s="5">
        <v>45.1</v>
      </c>
      <c r="EB290" s="5">
        <v>0.82</v>
      </c>
      <c r="EC290" s="5">
        <v>29.7</v>
      </c>
      <c r="ED290" s="5">
        <v>0.99</v>
      </c>
      <c r="EE290" s="5">
        <v>35.1</v>
      </c>
      <c r="EF290" s="5">
        <v>21.9</v>
      </c>
      <c r="EG290" s="5">
        <v>13.2</v>
      </c>
      <c r="EH290" s="5">
        <v>0.59</v>
      </c>
      <c r="EJ290" s="22">
        <v>4.3</v>
      </c>
      <c r="EK290" s="22">
        <v>4.5999999999999996</v>
      </c>
      <c r="EL290" s="22">
        <v>0.33</v>
      </c>
      <c r="EM290" s="5">
        <v>0.02</v>
      </c>
      <c r="EO290" s="2"/>
      <c r="EP290" s="2"/>
      <c r="EQ290" s="19"/>
      <c r="EY290" s="2">
        <v>2.74</v>
      </c>
      <c r="EZ290" s="2">
        <v>1.89</v>
      </c>
      <c r="FA290" s="2">
        <v>1.43</v>
      </c>
      <c r="FB290" s="2">
        <v>47.9</v>
      </c>
      <c r="FC290" s="2">
        <v>0.92</v>
      </c>
      <c r="FD290" s="2">
        <v>32.5</v>
      </c>
      <c r="FE290" s="2">
        <v>0.97</v>
      </c>
      <c r="FF290" s="2">
        <v>35.1</v>
      </c>
      <c r="FG290" s="2">
        <v>21.9</v>
      </c>
      <c r="FH290" s="2">
        <v>13.2</v>
      </c>
      <c r="FI290" s="2">
        <v>0.8</v>
      </c>
      <c r="FK290" s="22">
        <v>4.3</v>
      </c>
      <c r="FL290" s="22">
        <v>4.7</v>
      </c>
      <c r="FM290" s="22">
        <v>0.46</v>
      </c>
      <c r="FN290" s="5">
        <v>1.9E-2</v>
      </c>
      <c r="FO290" s="5">
        <v>4.5999999999999996</v>
      </c>
      <c r="FP290" s="5">
        <v>3</v>
      </c>
      <c r="FQ290" s="5">
        <v>0.65</v>
      </c>
      <c r="FR290" s="5">
        <f t="shared" si="22"/>
        <v>3.5</v>
      </c>
      <c r="FS290" s="5">
        <v>1.2E-2</v>
      </c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>
        <v>2.74</v>
      </c>
      <c r="GF290" s="2">
        <v>1.89</v>
      </c>
      <c r="GG290" s="2">
        <v>1.41</v>
      </c>
      <c r="GH290" s="2">
        <v>48.5</v>
      </c>
      <c r="GI290" s="2">
        <v>0.94</v>
      </c>
      <c r="GJ290" s="2">
        <v>33.700000000000003</v>
      </c>
      <c r="GK290" s="2">
        <v>0.98</v>
      </c>
      <c r="GL290" s="2">
        <v>35.1</v>
      </c>
      <c r="GM290" s="2">
        <v>21.9</v>
      </c>
      <c r="GN290" s="2">
        <v>13.2</v>
      </c>
      <c r="GO290" s="2">
        <v>0.89</v>
      </c>
      <c r="GP290" s="2"/>
      <c r="GQ290" s="2">
        <v>2.5</v>
      </c>
      <c r="GR290" s="2">
        <v>2.8</v>
      </c>
      <c r="GS290" s="3">
        <v>0.42</v>
      </c>
      <c r="GT290" s="2">
        <v>1.2999999999999999E-2</v>
      </c>
      <c r="GU290" s="2">
        <v>3</v>
      </c>
      <c r="GV290" s="2">
        <v>2</v>
      </c>
      <c r="GW290" s="2">
        <v>0.66</v>
      </c>
      <c r="GX290" s="5">
        <f t="shared" si="23"/>
        <v>2</v>
      </c>
      <c r="GY290" s="2">
        <v>7.0000000000000001E-3</v>
      </c>
    </row>
    <row r="291" spans="1:207" s="5" customFormat="1" ht="11.95" customHeight="1" x14ac:dyDescent="0.3">
      <c r="A291" s="10" t="s">
        <v>269</v>
      </c>
      <c r="B291" s="11">
        <v>13</v>
      </c>
      <c r="C291" s="12">
        <v>17.8</v>
      </c>
      <c r="D291" s="13" t="s">
        <v>415</v>
      </c>
      <c r="E291" s="124" t="s">
        <v>464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15">
        <v>2.71</v>
      </c>
      <c r="R291" s="15">
        <v>2.08</v>
      </c>
      <c r="S291" s="15">
        <v>1.73</v>
      </c>
      <c r="T291" s="16">
        <v>36.299999999999997</v>
      </c>
      <c r="U291" s="15">
        <v>0.56999999999999995</v>
      </c>
      <c r="V291" s="16">
        <v>20.399999999999999</v>
      </c>
      <c r="W291" s="15">
        <v>0.97</v>
      </c>
      <c r="X291" s="16">
        <v>38.200000000000003</v>
      </c>
      <c r="Y291" s="16">
        <v>23.8</v>
      </c>
      <c r="Z291" s="16">
        <v>14.4</v>
      </c>
      <c r="AA291" s="15">
        <v>-0.24</v>
      </c>
      <c r="AB291" s="15"/>
      <c r="AC291" s="15"/>
      <c r="AD291" s="4"/>
      <c r="AE291" s="15"/>
      <c r="AF291" s="4"/>
      <c r="AG291" s="6"/>
      <c r="AH291" s="6"/>
      <c r="AI291" s="2">
        <v>27.5</v>
      </c>
      <c r="AJ291" s="4">
        <v>30.3</v>
      </c>
      <c r="AK291" s="3">
        <v>0.25</v>
      </c>
      <c r="AL291" s="2">
        <v>0.16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15">
        <v>2.71</v>
      </c>
      <c r="AY291" s="15">
        <v>2.06</v>
      </c>
      <c r="AZ291" s="15">
        <v>1.69</v>
      </c>
      <c r="BA291" s="16">
        <v>37.700000000000003</v>
      </c>
      <c r="BB291" s="15">
        <v>0.61</v>
      </c>
      <c r="BC291" s="16">
        <v>22.4</v>
      </c>
      <c r="BD291" s="15">
        <v>1</v>
      </c>
      <c r="BE291" s="16">
        <v>38.200000000000003</v>
      </c>
      <c r="BF291" s="16">
        <v>23.8</v>
      </c>
      <c r="BG291" s="16">
        <v>14.4</v>
      </c>
      <c r="BH291" s="15">
        <v>-0.1</v>
      </c>
      <c r="BI291" s="4"/>
      <c r="BJ291" s="4">
        <v>24.6</v>
      </c>
      <c r="BK291" s="2">
        <v>24.6</v>
      </c>
      <c r="BL291" s="3">
        <v>0.32</v>
      </c>
      <c r="BM291" s="2">
        <v>0.13400000000000001</v>
      </c>
      <c r="BN291" s="17"/>
      <c r="CE291" s="2">
        <v>20.2</v>
      </c>
      <c r="CF291" s="2">
        <v>17.100000000000001</v>
      </c>
      <c r="CG291" s="2">
        <v>0.85</v>
      </c>
      <c r="CH291" s="2">
        <v>5.8999999999999997E-2</v>
      </c>
      <c r="CI291" s="2">
        <v>22</v>
      </c>
      <c r="CJ291" s="2">
        <v>3.2000000000000001E-2</v>
      </c>
      <c r="CK291" s="2">
        <v>14</v>
      </c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>
        <v>2.71</v>
      </c>
      <c r="CX291" s="2">
        <v>1.94</v>
      </c>
      <c r="CY291" s="2">
        <v>1.5</v>
      </c>
      <c r="CZ291" s="2">
        <v>44.6</v>
      </c>
      <c r="DA291" s="2">
        <v>0.8</v>
      </c>
      <c r="DB291" s="2">
        <v>29.2</v>
      </c>
      <c r="DC291" s="2">
        <v>0.98</v>
      </c>
      <c r="DD291" s="2">
        <v>38.200000000000003</v>
      </c>
      <c r="DE291" s="2">
        <v>23.8</v>
      </c>
      <c r="DF291" s="2">
        <v>14.4</v>
      </c>
      <c r="DG291" s="2">
        <v>0.38</v>
      </c>
      <c r="DH291" s="2"/>
      <c r="DI291" s="3">
        <v>12.4</v>
      </c>
      <c r="DJ291" s="2">
        <v>13.5</v>
      </c>
      <c r="DK291" s="3">
        <v>0.36</v>
      </c>
      <c r="DL291" s="2">
        <v>6.8000000000000005E-2</v>
      </c>
      <c r="DM291" s="2"/>
      <c r="DN291" s="2"/>
      <c r="DO291" s="2"/>
      <c r="DP291" s="19"/>
      <c r="DX291" s="5">
        <v>2.71</v>
      </c>
      <c r="DY291" s="5">
        <v>1.9</v>
      </c>
      <c r="DZ291" s="5">
        <v>1.43</v>
      </c>
      <c r="EA291" s="5">
        <v>47.2</v>
      </c>
      <c r="EB291" s="5">
        <v>0.89</v>
      </c>
      <c r="EC291" s="5">
        <v>32.700000000000003</v>
      </c>
      <c r="ED291" s="5">
        <v>0.99</v>
      </c>
      <c r="EE291" s="5">
        <v>38.200000000000003</v>
      </c>
      <c r="EF291" s="5">
        <v>23.8</v>
      </c>
      <c r="EG291" s="5">
        <v>14.4</v>
      </c>
      <c r="EH291" s="5">
        <v>0.62</v>
      </c>
      <c r="EJ291" s="22">
        <v>4.7</v>
      </c>
      <c r="EK291" s="22">
        <v>5.0999999999999996</v>
      </c>
      <c r="EL291" s="22">
        <v>0.35</v>
      </c>
      <c r="EM291" s="5">
        <v>1.2999999999999999E-2</v>
      </c>
      <c r="EO291" s="2"/>
      <c r="EP291" s="2"/>
      <c r="EQ291" s="19"/>
      <c r="EY291" s="2">
        <v>2.71</v>
      </c>
      <c r="EZ291" s="2">
        <v>1.87</v>
      </c>
      <c r="FA291" s="2">
        <v>1.38</v>
      </c>
      <c r="FB291" s="2">
        <v>49</v>
      </c>
      <c r="FC291" s="2">
        <v>0.96</v>
      </c>
      <c r="FD291" s="2">
        <v>35.200000000000003</v>
      </c>
      <c r="FE291" s="2">
        <v>0.99</v>
      </c>
      <c r="FF291" s="2">
        <v>38.200000000000003</v>
      </c>
      <c r="FG291" s="2">
        <v>23.8</v>
      </c>
      <c r="FH291" s="2">
        <v>14.4</v>
      </c>
      <c r="FI291" s="2">
        <v>0.79</v>
      </c>
      <c r="FK291" s="22">
        <v>4.7</v>
      </c>
      <c r="FL291" s="22">
        <v>5</v>
      </c>
      <c r="FM291" s="22">
        <v>0.43</v>
      </c>
      <c r="FN291" s="5">
        <v>1.2E-2</v>
      </c>
      <c r="FO291" s="5">
        <v>3.6</v>
      </c>
      <c r="FP291" s="5">
        <v>2.7</v>
      </c>
      <c r="FQ291" s="5">
        <v>0.75</v>
      </c>
      <c r="FR291" s="5">
        <f t="shared" si="22"/>
        <v>3.8</v>
      </c>
      <c r="FS291" s="5">
        <v>8.0000000000000002E-3</v>
      </c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>
        <v>2.71</v>
      </c>
      <c r="GF291" s="2">
        <v>1.87</v>
      </c>
      <c r="GG291" s="2">
        <v>1.39</v>
      </c>
      <c r="GH291" s="2">
        <v>48.7</v>
      </c>
      <c r="GI291" s="2">
        <v>0.95</v>
      </c>
      <c r="GJ291" s="2">
        <v>34.299999999999997</v>
      </c>
      <c r="GK291" s="2">
        <v>0.98</v>
      </c>
      <c r="GL291" s="2">
        <v>38.200000000000003</v>
      </c>
      <c r="GM291" s="2">
        <v>23.8</v>
      </c>
      <c r="GN291" s="2">
        <v>14.4</v>
      </c>
      <c r="GO291" s="2">
        <v>0.73</v>
      </c>
      <c r="GP291" s="2"/>
      <c r="GQ291" s="2">
        <v>4.2</v>
      </c>
      <c r="GR291" s="2">
        <v>4.7</v>
      </c>
      <c r="GS291" s="3">
        <v>0.39</v>
      </c>
      <c r="GT291" s="2">
        <v>1.6E-2</v>
      </c>
      <c r="GU291" s="2">
        <v>4.8</v>
      </c>
      <c r="GV291" s="2">
        <v>3.4</v>
      </c>
      <c r="GW291" s="2">
        <v>0.7</v>
      </c>
      <c r="GX291" s="5">
        <f t="shared" si="23"/>
        <v>3.3</v>
      </c>
      <c r="GY291" s="2">
        <v>8.9999999999999993E-3</v>
      </c>
    </row>
    <row r="292" spans="1:207" s="5" customFormat="1" ht="11.95" customHeight="1" x14ac:dyDescent="0.3">
      <c r="A292" s="10" t="s">
        <v>301</v>
      </c>
      <c r="B292" s="11">
        <v>15</v>
      </c>
      <c r="C292" s="12">
        <v>24.4</v>
      </c>
      <c r="D292" s="13" t="s">
        <v>415</v>
      </c>
      <c r="E292" s="124" t="s">
        <v>464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15">
        <v>2.73</v>
      </c>
      <c r="R292" s="15">
        <v>2.14</v>
      </c>
      <c r="S292" s="15">
        <v>1.82</v>
      </c>
      <c r="T292" s="16">
        <v>33.4</v>
      </c>
      <c r="U292" s="15">
        <v>0.5</v>
      </c>
      <c r="V292" s="16">
        <v>17.7</v>
      </c>
      <c r="W292" s="15">
        <v>0.96</v>
      </c>
      <c r="X292" s="16">
        <v>30</v>
      </c>
      <c r="Y292" s="16">
        <v>19.899999999999999</v>
      </c>
      <c r="Z292" s="16">
        <v>10.1</v>
      </c>
      <c r="AA292" s="15">
        <v>-0.22</v>
      </c>
      <c r="AB292" s="15"/>
      <c r="AC292" s="15"/>
      <c r="AD292" s="4"/>
      <c r="AE292" s="15"/>
      <c r="AF292" s="4"/>
      <c r="AG292" s="6"/>
      <c r="AH292" s="6"/>
      <c r="AI292" s="2">
        <v>27.9</v>
      </c>
      <c r="AJ292" s="4">
        <v>29.7</v>
      </c>
      <c r="AK292" s="3">
        <v>0.27</v>
      </c>
      <c r="AL292" s="2">
        <v>0.158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15">
        <v>2.73</v>
      </c>
      <c r="AY292" s="15">
        <v>2.13</v>
      </c>
      <c r="AZ292" s="15">
        <v>1.8</v>
      </c>
      <c r="BA292" s="16">
        <v>34.1</v>
      </c>
      <c r="BB292" s="15">
        <v>0.52</v>
      </c>
      <c r="BC292" s="16">
        <v>18.600000000000001</v>
      </c>
      <c r="BD292" s="15">
        <v>0.98</v>
      </c>
      <c r="BE292" s="16">
        <v>30</v>
      </c>
      <c r="BF292" s="16">
        <v>19.899999999999999</v>
      </c>
      <c r="BG292" s="16">
        <v>10.1</v>
      </c>
      <c r="BH292" s="15">
        <v>-0.13</v>
      </c>
      <c r="BI292" s="4"/>
      <c r="BJ292" s="4">
        <v>22.5</v>
      </c>
      <c r="BK292" s="2">
        <v>22.5</v>
      </c>
      <c r="BL292" s="3">
        <v>0.24</v>
      </c>
      <c r="BM292" s="2">
        <v>0.126</v>
      </c>
      <c r="BN292" s="17"/>
      <c r="CE292" s="2">
        <v>28.8</v>
      </c>
      <c r="CF292" s="2">
        <v>24.8</v>
      </c>
      <c r="CG292" s="2">
        <v>0.86</v>
      </c>
      <c r="CH292" s="2">
        <v>8.2000000000000003E-2</v>
      </c>
      <c r="CI292" s="2">
        <v>24</v>
      </c>
      <c r="CJ292" s="2">
        <v>4.7E-2</v>
      </c>
      <c r="CK292" s="2">
        <v>16</v>
      </c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>
        <v>2.73</v>
      </c>
      <c r="CX292" s="2">
        <v>2.0299999999999998</v>
      </c>
      <c r="CY292" s="2">
        <v>1.64</v>
      </c>
      <c r="CZ292" s="2">
        <v>39.9</v>
      </c>
      <c r="DA292" s="2">
        <v>0.66</v>
      </c>
      <c r="DB292" s="2">
        <v>23.8</v>
      </c>
      <c r="DC292" s="2">
        <v>0.98</v>
      </c>
      <c r="DD292" s="2">
        <v>30</v>
      </c>
      <c r="DE292" s="2">
        <v>19.899999999999999</v>
      </c>
      <c r="DF292" s="2">
        <v>10.1</v>
      </c>
      <c r="DG292" s="2">
        <v>0.39</v>
      </c>
      <c r="DH292" s="2"/>
      <c r="DI292" s="3">
        <v>15.7</v>
      </c>
      <c r="DJ292" s="2">
        <v>16.899999999999999</v>
      </c>
      <c r="DK292" s="3">
        <v>0.37</v>
      </c>
      <c r="DL292" s="2">
        <v>7.4999999999999997E-2</v>
      </c>
      <c r="DM292" s="2"/>
      <c r="DN292" s="2"/>
      <c r="DO292" s="2"/>
      <c r="DP292" s="19"/>
      <c r="DX292" s="5">
        <v>2.73</v>
      </c>
      <c r="DY292" s="5">
        <v>1.99</v>
      </c>
      <c r="DZ292" s="5">
        <v>1.57</v>
      </c>
      <c r="EA292" s="5">
        <v>42.4</v>
      </c>
      <c r="EB292" s="5">
        <v>0.74</v>
      </c>
      <c r="EC292" s="5">
        <v>26.6</v>
      </c>
      <c r="ED292" s="5">
        <v>0.99</v>
      </c>
      <c r="EE292" s="5">
        <v>30</v>
      </c>
      <c r="EF292" s="5">
        <v>19.899999999999999</v>
      </c>
      <c r="EG292" s="5">
        <v>10.1</v>
      </c>
      <c r="EH292" s="5">
        <v>0.66</v>
      </c>
      <c r="EJ292" s="22">
        <v>6.2</v>
      </c>
      <c r="EK292" s="22">
        <v>6.4</v>
      </c>
      <c r="EL292" s="22">
        <v>0.41</v>
      </c>
      <c r="EM292" s="5">
        <v>0.02</v>
      </c>
      <c r="EO292" s="2"/>
      <c r="EP292" s="2"/>
      <c r="EQ292" s="19"/>
      <c r="EY292" s="2">
        <v>2.73</v>
      </c>
      <c r="EZ292" s="2">
        <v>1.96</v>
      </c>
      <c r="FA292" s="2">
        <v>1.52</v>
      </c>
      <c r="FB292" s="2">
        <v>44.2</v>
      </c>
      <c r="FC292" s="2">
        <v>0.79</v>
      </c>
      <c r="FD292" s="2">
        <v>28.7</v>
      </c>
      <c r="FE292" s="2">
        <v>0.99</v>
      </c>
      <c r="FF292" s="2">
        <v>30</v>
      </c>
      <c r="FG292" s="2">
        <v>19.899999999999999</v>
      </c>
      <c r="FH292" s="2">
        <v>10.1</v>
      </c>
      <c r="FI292" s="2">
        <v>0.87</v>
      </c>
      <c r="FK292" s="22">
        <v>6.1</v>
      </c>
      <c r="FL292" s="22">
        <v>6.4</v>
      </c>
      <c r="FM292" s="22">
        <v>0.39</v>
      </c>
      <c r="FN292" s="5">
        <v>2.1000000000000001E-2</v>
      </c>
      <c r="FO292" s="5">
        <v>5.6</v>
      </c>
      <c r="FP292" s="5">
        <v>4</v>
      </c>
      <c r="FQ292" s="5">
        <v>0.71</v>
      </c>
      <c r="FR292" s="5">
        <f t="shared" si="22"/>
        <v>4.8</v>
      </c>
      <c r="FS292" s="5">
        <v>1.4E-2</v>
      </c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>
        <v>2.73</v>
      </c>
      <c r="GF292" s="2">
        <v>1.93</v>
      </c>
      <c r="GG292" s="2">
        <v>1.48</v>
      </c>
      <c r="GH292" s="2">
        <v>45.6</v>
      </c>
      <c r="GI292" s="2">
        <v>0.84</v>
      </c>
      <c r="GJ292" s="2">
        <v>30.1</v>
      </c>
      <c r="GK292" s="2">
        <v>0.98</v>
      </c>
      <c r="GL292" s="2">
        <v>30</v>
      </c>
      <c r="GM292" s="2">
        <v>19.899999999999999</v>
      </c>
      <c r="GN292" s="2">
        <v>10.1</v>
      </c>
      <c r="GO292" s="2">
        <v>1.01</v>
      </c>
      <c r="GP292" s="2"/>
      <c r="GQ292" s="2">
        <v>3.3</v>
      </c>
      <c r="GR292" s="2">
        <v>3.7</v>
      </c>
      <c r="GS292" s="3">
        <v>0.39</v>
      </c>
      <c r="GT292" s="2">
        <v>1.2999999999999999E-2</v>
      </c>
      <c r="GU292" s="2">
        <v>2.8</v>
      </c>
      <c r="GV292" s="2">
        <v>1.9</v>
      </c>
      <c r="GW292" s="2">
        <v>0.66</v>
      </c>
      <c r="GX292" s="5">
        <f t="shared" si="23"/>
        <v>2.6</v>
      </c>
      <c r="GY292" s="2">
        <v>7.0000000000000001E-3</v>
      </c>
    </row>
    <row r="293" spans="1:207" s="5" customFormat="1" ht="11.95" customHeight="1" x14ac:dyDescent="0.3">
      <c r="A293" s="10" t="s">
        <v>62</v>
      </c>
      <c r="B293" s="10" t="s">
        <v>429</v>
      </c>
      <c r="C293" s="12">
        <v>18.8</v>
      </c>
      <c r="D293" s="13" t="s">
        <v>415</v>
      </c>
      <c r="E293" s="124" t="s">
        <v>464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15">
        <v>2.72</v>
      </c>
      <c r="R293" s="15">
        <v>2.11</v>
      </c>
      <c r="S293" s="15">
        <v>1.78</v>
      </c>
      <c r="T293" s="16">
        <v>34.700000000000003</v>
      </c>
      <c r="U293" s="15">
        <v>0.53</v>
      </c>
      <c r="V293" s="16">
        <v>18.8</v>
      </c>
      <c r="W293" s="15">
        <v>0.96</v>
      </c>
      <c r="X293" s="16">
        <v>36.200000000000003</v>
      </c>
      <c r="Y293" s="16">
        <v>22.9</v>
      </c>
      <c r="Z293" s="16">
        <v>13.3</v>
      </c>
      <c r="AA293" s="15">
        <v>-0.31</v>
      </c>
      <c r="AB293" s="15"/>
      <c r="AC293" s="15"/>
      <c r="AD293" s="4"/>
      <c r="AE293" s="15"/>
      <c r="AF293" s="4"/>
      <c r="AG293" s="6"/>
      <c r="AH293" s="6"/>
      <c r="AI293" s="4"/>
      <c r="AJ293" s="4"/>
      <c r="AK293" s="4"/>
      <c r="AL293" s="7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15">
        <v>2.72</v>
      </c>
      <c r="AY293" s="15">
        <v>2.12</v>
      </c>
      <c r="AZ293" s="15">
        <v>1.78</v>
      </c>
      <c r="BA293" s="16">
        <v>34.6</v>
      </c>
      <c r="BB293" s="15">
        <v>0.53</v>
      </c>
      <c r="BC293" s="16">
        <v>19.3</v>
      </c>
      <c r="BD293" s="15">
        <v>0.99</v>
      </c>
      <c r="BE293" s="16">
        <v>36.200000000000003</v>
      </c>
      <c r="BF293" s="16">
        <v>22.9</v>
      </c>
      <c r="BG293" s="16">
        <v>13.3</v>
      </c>
      <c r="BH293" s="15">
        <v>-0.27</v>
      </c>
      <c r="BI293" s="4"/>
      <c r="BJ293" s="4"/>
      <c r="BK293" s="4"/>
      <c r="BL293" s="8"/>
      <c r="BN293" s="20">
        <v>8.4599999999999995E-2</v>
      </c>
      <c r="BO293" s="21">
        <v>1.67E-3</v>
      </c>
      <c r="BP293" s="5">
        <v>8.747211542374649E-6</v>
      </c>
      <c r="BQ293" s="5">
        <v>165</v>
      </c>
      <c r="BR293" s="5">
        <v>0.64</v>
      </c>
      <c r="BS293" s="5">
        <v>17800</v>
      </c>
      <c r="BT293" s="5">
        <v>0.754</v>
      </c>
      <c r="BU293" s="5">
        <v>24300</v>
      </c>
      <c r="BV293" s="5">
        <v>75</v>
      </c>
      <c r="BW293" s="5">
        <v>28</v>
      </c>
      <c r="BX293" s="2">
        <v>48</v>
      </c>
      <c r="BY293" s="2">
        <v>15</v>
      </c>
      <c r="BZ293" s="5">
        <v>72800</v>
      </c>
      <c r="CA293" s="5">
        <v>0.18</v>
      </c>
      <c r="CB293" s="5">
        <v>-0.2</v>
      </c>
      <c r="CC293" s="5">
        <v>1.625</v>
      </c>
      <c r="CD293" s="5">
        <v>159.99999999999997</v>
      </c>
      <c r="FR293" s="5" t="str">
        <f t="shared" si="22"/>
        <v/>
      </c>
      <c r="GX293" s="5" t="str">
        <f t="shared" si="23"/>
        <v/>
      </c>
    </row>
    <row r="294" spans="1:207" s="5" customFormat="1" ht="11.95" customHeight="1" x14ac:dyDescent="0.3">
      <c r="A294" s="10" t="s">
        <v>64</v>
      </c>
      <c r="B294" s="10" t="s">
        <v>429</v>
      </c>
      <c r="C294" s="12">
        <v>21.8</v>
      </c>
      <c r="D294" s="13" t="s">
        <v>415</v>
      </c>
      <c r="E294" s="124" t="s">
        <v>464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15">
        <v>2.73</v>
      </c>
      <c r="R294" s="15">
        <v>2.13</v>
      </c>
      <c r="S294" s="15">
        <v>1.81</v>
      </c>
      <c r="T294" s="16">
        <v>33.799999999999997</v>
      </c>
      <c r="U294" s="15">
        <v>0.51</v>
      </c>
      <c r="V294" s="16">
        <v>17.899999999999999</v>
      </c>
      <c r="W294" s="15">
        <v>0.96</v>
      </c>
      <c r="X294" s="16">
        <v>33.200000000000003</v>
      </c>
      <c r="Y294" s="16">
        <v>21</v>
      </c>
      <c r="Z294" s="16">
        <v>12.2</v>
      </c>
      <c r="AA294" s="15">
        <v>-0.25</v>
      </c>
      <c r="AB294" s="15"/>
      <c r="AC294" s="15"/>
      <c r="AD294" s="4"/>
      <c r="AE294" s="15"/>
      <c r="AF294" s="4"/>
      <c r="AG294" s="6"/>
      <c r="AH294" s="6"/>
      <c r="AI294" s="4"/>
      <c r="AJ294" s="4"/>
      <c r="AK294" s="4"/>
      <c r="AL294" s="7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15">
        <v>2.73</v>
      </c>
      <c r="AY294" s="15">
        <v>2.14</v>
      </c>
      <c r="AZ294" s="15">
        <v>1.81</v>
      </c>
      <c r="BA294" s="16">
        <v>33.799999999999997</v>
      </c>
      <c r="BB294" s="15">
        <v>0.51</v>
      </c>
      <c r="BC294" s="16">
        <v>18.3</v>
      </c>
      <c r="BD294" s="15">
        <v>0.98</v>
      </c>
      <c r="BE294" s="16">
        <v>33.200000000000003</v>
      </c>
      <c r="BF294" s="16">
        <v>21</v>
      </c>
      <c r="BG294" s="16">
        <v>12.2</v>
      </c>
      <c r="BH294" s="15">
        <v>-0.22</v>
      </c>
      <c r="BI294" s="4"/>
      <c r="BJ294" s="4"/>
      <c r="BK294" s="4"/>
      <c r="BL294" s="8"/>
      <c r="BN294" s="20">
        <v>0.1024</v>
      </c>
      <c r="BO294" s="21">
        <v>1.3600000000000001E-3</v>
      </c>
      <c r="BP294" s="5">
        <v>1.160487064035171E-5</v>
      </c>
      <c r="BQ294" s="5">
        <v>165</v>
      </c>
      <c r="BR294" s="5">
        <v>0.62</v>
      </c>
      <c r="BS294" s="5">
        <v>18400</v>
      </c>
      <c r="BT294" s="5">
        <v>0.65300000000000002</v>
      </c>
      <c r="BU294" s="5">
        <v>23600</v>
      </c>
      <c r="BV294" s="5">
        <v>89</v>
      </c>
      <c r="BW294" s="5">
        <v>25</v>
      </c>
      <c r="BX294" s="2">
        <v>56</v>
      </c>
      <c r="BY294" s="2">
        <v>18</v>
      </c>
      <c r="BZ294" s="5">
        <v>83200</v>
      </c>
      <c r="CA294" s="5">
        <v>0.19</v>
      </c>
      <c r="CB294" s="5">
        <v>-0.1</v>
      </c>
      <c r="CC294" s="5">
        <v>2.1259999999999999</v>
      </c>
      <c r="CD294" s="5">
        <v>321</v>
      </c>
      <c r="FR294" s="5" t="str">
        <f t="shared" si="22"/>
        <v/>
      </c>
      <c r="GX294" s="5" t="str">
        <f t="shared" si="23"/>
        <v/>
      </c>
    </row>
    <row r="295" spans="1:207" s="5" customFormat="1" ht="11.95" customHeight="1" x14ac:dyDescent="0.3">
      <c r="A295" s="10" t="s">
        <v>70</v>
      </c>
      <c r="B295" s="10" t="s">
        <v>429</v>
      </c>
      <c r="C295" s="12">
        <v>33.4</v>
      </c>
      <c r="D295" s="13" t="s">
        <v>415</v>
      </c>
      <c r="E295" s="124" t="s">
        <v>464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15">
        <v>2.73</v>
      </c>
      <c r="R295" s="15">
        <v>2.12</v>
      </c>
      <c r="S295" s="15">
        <v>1.86</v>
      </c>
      <c r="T295" s="16">
        <v>32</v>
      </c>
      <c r="U295" s="15">
        <v>0.47</v>
      </c>
      <c r="V295" s="16">
        <v>14.2</v>
      </c>
      <c r="W295" s="15">
        <v>0.82</v>
      </c>
      <c r="X295" s="16">
        <v>30.3</v>
      </c>
      <c r="Y295" s="16">
        <v>18.899999999999999</v>
      </c>
      <c r="Z295" s="16">
        <v>11.4</v>
      </c>
      <c r="AA295" s="15">
        <v>-0.41</v>
      </c>
      <c r="AB295" s="15"/>
      <c r="AC295" s="15"/>
      <c r="AD295" s="4"/>
      <c r="AE295" s="15"/>
      <c r="AF295" s="4"/>
      <c r="AG295" s="6"/>
      <c r="AH295" s="6"/>
      <c r="AI295" s="4"/>
      <c r="AJ295" s="4"/>
      <c r="AK295" s="4"/>
      <c r="AL295" s="7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15">
        <v>2.73</v>
      </c>
      <c r="AY295" s="15">
        <v>2.14</v>
      </c>
      <c r="AZ295" s="15">
        <v>1.8</v>
      </c>
      <c r="BA295" s="16">
        <v>34</v>
      </c>
      <c r="BB295" s="15">
        <v>0.52</v>
      </c>
      <c r="BC295" s="16">
        <v>18.7</v>
      </c>
      <c r="BD295" s="15">
        <v>0.99</v>
      </c>
      <c r="BE295" s="16">
        <v>30.3</v>
      </c>
      <c r="BF295" s="16">
        <v>18.899999999999999</v>
      </c>
      <c r="BG295" s="16">
        <v>11.4</v>
      </c>
      <c r="BH295" s="15">
        <v>-0.02</v>
      </c>
      <c r="BI295" s="4"/>
      <c r="BJ295" s="4"/>
      <c r="BK295" s="4"/>
      <c r="BL295" s="8"/>
      <c r="BN295" s="20">
        <v>9.6199999999999994E-2</v>
      </c>
      <c r="BO295" s="21">
        <v>1.92E-3</v>
      </c>
      <c r="BP295" s="5">
        <v>1.4140170431519639E-5</v>
      </c>
      <c r="BQ295" s="5">
        <v>165</v>
      </c>
      <c r="BR295" s="5">
        <v>0.64</v>
      </c>
      <c r="BS295" s="5">
        <v>15000</v>
      </c>
      <c r="BT295" s="5">
        <v>0.751</v>
      </c>
      <c r="BU295" s="5">
        <v>24000</v>
      </c>
      <c r="BV295" s="5">
        <v>78</v>
      </c>
      <c r="BW295" s="5">
        <v>28</v>
      </c>
      <c r="BX295" s="2">
        <v>39</v>
      </c>
      <c r="BY295" s="2">
        <v>15</v>
      </c>
      <c r="BZ295" s="5">
        <v>76500</v>
      </c>
      <c r="CA295" s="5">
        <v>0.2</v>
      </c>
      <c r="CB295" s="5">
        <v>-0.3</v>
      </c>
      <c r="CC295" s="5">
        <v>1.88</v>
      </c>
      <c r="CD295" s="5">
        <v>351</v>
      </c>
      <c r="FR295" s="5" t="str">
        <f t="shared" si="22"/>
        <v/>
      </c>
      <c r="GX295" s="5" t="str">
        <f t="shared" si="23"/>
        <v/>
      </c>
    </row>
    <row r="296" spans="1:207" s="5" customFormat="1" ht="11.95" customHeight="1" x14ac:dyDescent="0.3">
      <c r="A296" s="10" t="s">
        <v>99</v>
      </c>
      <c r="B296" s="10" t="s">
        <v>431</v>
      </c>
      <c r="C296" s="12">
        <v>33.4</v>
      </c>
      <c r="D296" s="13" t="s">
        <v>415</v>
      </c>
      <c r="E296" s="124" t="s">
        <v>464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15">
        <v>2.72</v>
      </c>
      <c r="R296" s="15">
        <v>2.1</v>
      </c>
      <c r="S296" s="15">
        <v>1.79</v>
      </c>
      <c r="T296" s="16">
        <v>34.1</v>
      </c>
      <c r="U296" s="15">
        <v>0.52</v>
      </c>
      <c r="V296" s="16">
        <v>17.2</v>
      </c>
      <c r="W296" s="15">
        <v>0.9</v>
      </c>
      <c r="X296" s="16">
        <v>29.1</v>
      </c>
      <c r="Y296" s="16">
        <v>20.6</v>
      </c>
      <c r="Z296" s="16">
        <v>8.5</v>
      </c>
      <c r="AA296" s="15">
        <v>-0.4</v>
      </c>
      <c r="AB296" s="15"/>
      <c r="AC296" s="15"/>
      <c r="AD296" s="4"/>
      <c r="AE296" s="15"/>
      <c r="AF296" s="4"/>
      <c r="AG296" s="6"/>
      <c r="AH296" s="6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15">
        <v>2.72</v>
      </c>
      <c r="AY296" s="15">
        <v>2.09</v>
      </c>
      <c r="AZ296" s="15">
        <v>1.73</v>
      </c>
      <c r="BA296" s="16">
        <v>36.6</v>
      </c>
      <c r="BB296" s="15">
        <v>0.57999999999999996</v>
      </c>
      <c r="BC296" s="16">
        <v>21.2</v>
      </c>
      <c r="BD296" s="15">
        <v>1</v>
      </c>
      <c r="BE296" s="16">
        <v>29.1</v>
      </c>
      <c r="BF296" s="16">
        <v>20.6</v>
      </c>
      <c r="BG296" s="16">
        <v>8.5</v>
      </c>
      <c r="BH296" s="15">
        <v>7.0000000000000007E-2</v>
      </c>
      <c r="BI296" s="4"/>
      <c r="BJ296" s="4"/>
      <c r="BK296" s="4"/>
      <c r="BL296" s="8"/>
      <c r="BN296" s="20">
        <v>0.16339999999999999</v>
      </c>
      <c r="BO296" s="21">
        <v>1.74E-3</v>
      </c>
      <c r="BP296" s="5">
        <v>2.2388990289038119E-5</v>
      </c>
      <c r="BQ296" s="5">
        <v>165</v>
      </c>
      <c r="BR296" s="5">
        <v>0.62</v>
      </c>
      <c r="BS296" s="5">
        <v>13300</v>
      </c>
      <c r="BT296" s="5">
        <v>0.71</v>
      </c>
      <c r="BU296" s="5">
        <v>24400</v>
      </c>
      <c r="BV296" s="5">
        <v>61</v>
      </c>
      <c r="BW296" s="5">
        <v>26</v>
      </c>
      <c r="BX296" s="2">
        <v>40</v>
      </c>
      <c r="BY296" s="2">
        <v>18</v>
      </c>
      <c r="BZ296" s="5">
        <v>67300</v>
      </c>
      <c r="CA296" s="5">
        <v>0.18</v>
      </c>
      <c r="CB296" s="5">
        <v>-1.1000000000000001</v>
      </c>
      <c r="CC296" s="5">
        <v>1.665</v>
      </c>
      <c r="CD296" s="5">
        <v>264</v>
      </c>
      <c r="FR296" s="5" t="str">
        <f t="shared" si="22"/>
        <v/>
      </c>
      <c r="GX296" s="5" t="str">
        <f t="shared" si="23"/>
        <v/>
      </c>
    </row>
    <row r="297" spans="1:207" s="5" customFormat="1" ht="11.95" customHeight="1" x14ac:dyDescent="0.3">
      <c r="A297" s="10" t="s">
        <v>257</v>
      </c>
      <c r="B297" s="10" t="s">
        <v>444</v>
      </c>
      <c r="C297" s="12">
        <v>18.8</v>
      </c>
      <c r="D297" s="13" t="s">
        <v>415</v>
      </c>
      <c r="E297" s="124" t="s">
        <v>464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15">
        <v>2.72</v>
      </c>
      <c r="R297" s="15">
        <v>2.13</v>
      </c>
      <c r="S297" s="15">
        <v>1.81</v>
      </c>
      <c r="T297" s="16">
        <v>33.299999999999997</v>
      </c>
      <c r="U297" s="15">
        <v>0.5</v>
      </c>
      <c r="V297" s="16">
        <v>17.399999999999999</v>
      </c>
      <c r="W297" s="15">
        <v>0.95</v>
      </c>
      <c r="X297" s="16">
        <v>36.700000000000003</v>
      </c>
      <c r="Y297" s="16">
        <v>23.2</v>
      </c>
      <c r="Z297" s="16">
        <v>13.5</v>
      </c>
      <c r="AA297" s="15">
        <v>-0.43</v>
      </c>
      <c r="AB297" s="15"/>
      <c r="AC297" s="15"/>
      <c r="AD297" s="4"/>
      <c r="AE297" s="15"/>
      <c r="AF297" s="4"/>
      <c r="AG297" s="6"/>
      <c r="AH297" s="6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15">
        <v>2.72</v>
      </c>
      <c r="AY297" s="15">
        <v>2.15</v>
      </c>
      <c r="AZ297" s="15">
        <v>1.81</v>
      </c>
      <c r="BA297" s="16">
        <v>33.299999999999997</v>
      </c>
      <c r="BB297" s="15">
        <v>0.5</v>
      </c>
      <c r="BC297" s="16">
        <v>18.3</v>
      </c>
      <c r="BD297" s="15">
        <v>1</v>
      </c>
      <c r="BE297" s="16">
        <v>36.700000000000003</v>
      </c>
      <c r="BF297" s="16">
        <v>23.2</v>
      </c>
      <c r="BG297" s="16">
        <v>13.5</v>
      </c>
      <c r="BH297" s="15">
        <v>-0.36</v>
      </c>
      <c r="BI297" s="4"/>
      <c r="BJ297" s="4"/>
      <c r="BK297" s="4"/>
      <c r="BL297" s="8"/>
      <c r="BN297" s="20">
        <v>0.12089999999999999</v>
      </c>
      <c r="BO297" s="21">
        <v>1.67E-3</v>
      </c>
      <c r="BP297" s="5">
        <v>1.496943851490008E-5</v>
      </c>
      <c r="BQ297" s="5">
        <v>165</v>
      </c>
      <c r="BR297" s="5">
        <v>0.62</v>
      </c>
      <c r="BS297" s="5">
        <v>17900</v>
      </c>
      <c r="BT297" s="5">
        <v>0.77500000000000002</v>
      </c>
      <c r="BU297" s="5">
        <v>25100</v>
      </c>
      <c r="BV297" s="5">
        <v>87</v>
      </c>
      <c r="BW297" s="5">
        <v>29</v>
      </c>
      <c r="BX297" s="2">
        <v>37</v>
      </c>
      <c r="BY297" s="2">
        <v>17</v>
      </c>
      <c r="BZ297" s="5">
        <v>89600</v>
      </c>
      <c r="CA297" s="5">
        <v>0.22</v>
      </c>
      <c r="CB297" s="5">
        <v>-0.7</v>
      </c>
      <c r="CC297" s="5">
        <v>2.2989999999999999</v>
      </c>
      <c r="CD297" s="5">
        <v>252</v>
      </c>
      <c r="FR297" s="5" t="str">
        <f t="shared" si="22"/>
        <v/>
      </c>
      <c r="GX297" s="5" t="str">
        <f t="shared" si="23"/>
        <v/>
      </c>
    </row>
    <row r="298" spans="1:207" s="5" customFormat="1" ht="11.95" customHeight="1" x14ac:dyDescent="0.3">
      <c r="A298" s="10" t="s">
        <v>300</v>
      </c>
      <c r="B298" s="10" t="s">
        <v>447</v>
      </c>
      <c r="C298" s="12">
        <v>23.8</v>
      </c>
      <c r="D298" s="13" t="s">
        <v>415</v>
      </c>
      <c r="E298" s="124" t="s">
        <v>464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15">
        <v>2.73</v>
      </c>
      <c r="R298" s="15">
        <v>2.13</v>
      </c>
      <c r="S298" s="15">
        <v>1.81</v>
      </c>
      <c r="T298" s="16">
        <v>33.5</v>
      </c>
      <c r="U298" s="15">
        <v>0.5</v>
      </c>
      <c r="V298" s="16">
        <v>17.399999999999999</v>
      </c>
      <c r="W298" s="15">
        <v>0.94</v>
      </c>
      <c r="X298" s="16">
        <v>32</v>
      </c>
      <c r="Y298" s="16">
        <v>20.2</v>
      </c>
      <c r="Z298" s="16">
        <v>11.8</v>
      </c>
      <c r="AA298" s="15">
        <v>-0.24</v>
      </c>
      <c r="AB298" s="15"/>
      <c r="AC298" s="15"/>
      <c r="AD298" s="4"/>
      <c r="AE298" s="15"/>
      <c r="AF298" s="4"/>
      <c r="AG298" s="6"/>
      <c r="AH298" s="6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15">
        <v>2.73</v>
      </c>
      <c r="AY298" s="15">
        <v>2.15</v>
      </c>
      <c r="AZ298" s="15">
        <v>1.82</v>
      </c>
      <c r="BA298" s="16">
        <v>33.299999999999997</v>
      </c>
      <c r="BB298" s="15">
        <v>0.5</v>
      </c>
      <c r="BC298" s="16">
        <v>18.100000000000001</v>
      </c>
      <c r="BD298" s="15">
        <v>0.99</v>
      </c>
      <c r="BE298" s="16">
        <v>32</v>
      </c>
      <c r="BF298" s="16">
        <v>20.2</v>
      </c>
      <c r="BG298" s="16">
        <v>11.8</v>
      </c>
      <c r="BH298" s="15">
        <v>-0.18</v>
      </c>
      <c r="BI298" s="4"/>
      <c r="BJ298" s="4"/>
      <c r="BK298" s="4"/>
      <c r="BL298" s="8"/>
      <c r="BN298" s="20">
        <v>8.9399999999999993E-2</v>
      </c>
      <c r="BO298" s="21">
        <v>1.2199999999999999E-3</v>
      </c>
      <c r="BP298" s="5">
        <v>1.057318596376397E-5</v>
      </c>
      <c r="BQ298" s="5">
        <v>165</v>
      </c>
      <c r="BR298" s="5">
        <v>0.64</v>
      </c>
      <c r="BS298" s="5">
        <v>16600</v>
      </c>
      <c r="BT298" s="5">
        <v>0.81200000000000006</v>
      </c>
      <c r="BU298" s="5">
        <v>23700</v>
      </c>
      <c r="BV298" s="5">
        <v>83</v>
      </c>
      <c r="BW298" s="5">
        <v>26</v>
      </c>
      <c r="BX298" s="2">
        <v>41</v>
      </c>
      <c r="BY298" s="2">
        <v>15</v>
      </c>
      <c r="BZ298" s="5">
        <v>77600</v>
      </c>
      <c r="CA298" s="5">
        <v>0.23</v>
      </c>
      <c r="CB298" s="5">
        <v>-0.6</v>
      </c>
      <c r="CC298" s="5">
        <v>1.746</v>
      </c>
      <c r="CD298" s="5">
        <v>238.00000000000006</v>
      </c>
      <c r="FR298" s="5" t="str">
        <f t="shared" si="22"/>
        <v/>
      </c>
      <c r="GX298" s="5" t="str">
        <f t="shared" si="23"/>
        <v/>
      </c>
    </row>
    <row r="299" spans="1:207" s="5" customFormat="1" ht="11.95" customHeight="1" x14ac:dyDescent="0.3">
      <c r="A299" s="10" t="s">
        <v>51</v>
      </c>
      <c r="B299" s="11">
        <v>1</v>
      </c>
      <c r="C299" s="12">
        <v>7.8</v>
      </c>
      <c r="D299" s="13" t="s">
        <v>409</v>
      </c>
      <c r="E299" s="124" t="s">
        <v>461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15">
        <v>2.73</v>
      </c>
      <c r="R299" s="15">
        <v>2.0099999999999998</v>
      </c>
      <c r="S299" s="15">
        <v>1.6</v>
      </c>
      <c r="T299" s="16">
        <v>41.2</v>
      </c>
      <c r="U299" s="15">
        <v>0.7</v>
      </c>
      <c r="V299" s="16">
        <v>25.3</v>
      </c>
      <c r="W299" s="15">
        <v>0.98</v>
      </c>
      <c r="X299" s="16">
        <v>34.4</v>
      </c>
      <c r="Y299" s="16">
        <v>25</v>
      </c>
      <c r="Z299" s="16">
        <v>9.4</v>
      </c>
      <c r="AA299" s="15">
        <v>0.03</v>
      </c>
      <c r="AB299" s="15"/>
      <c r="AC299" s="15"/>
      <c r="AD299" s="4"/>
      <c r="AE299" s="15"/>
      <c r="AF299" s="4"/>
      <c r="AG299" s="6"/>
      <c r="AH299" s="6"/>
      <c r="AI299" s="2">
        <v>18.5</v>
      </c>
      <c r="AJ299" s="4">
        <v>19</v>
      </c>
      <c r="AK299" s="3">
        <v>0.31</v>
      </c>
      <c r="AL299" s="2">
        <v>0.114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15">
        <v>2.73</v>
      </c>
      <c r="AY299" s="15">
        <v>2</v>
      </c>
      <c r="AZ299" s="15">
        <v>1.58</v>
      </c>
      <c r="BA299" s="16">
        <v>42.2</v>
      </c>
      <c r="BB299" s="15">
        <v>0.73</v>
      </c>
      <c r="BC299" s="16">
        <v>26.5</v>
      </c>
      <c r="BD299" s="15">
        <v>0.99</v>
      </c>
      <c r="BE299" s="16">
        <v>34.4</v>
      </c>
      <c r="BF299" s="16">
        <v>25</v>
      </c>
      <c r="BG299" s="16">
        <v>9.4</v>
      </c>
      <c r="BH299" s="15">
        <v>0.16</v>
      </c>
      <c r="BI299" s="4"/>
      <c r="BJ299" s="4">
        <v>13.9</v>
      </c>
      <c r="BK299" s="2">
        <v>13.9</v>
      </c>
      <c r="BL299" s="3">
        <v>0.3</v>
      </c>
      <c r="BM299" s="2">
        <v>0.08</v>
      </c>
      <c r="BN299" s="17"/>
      <c r="CE299" s="2">
        <v>18.399999999999999</v>
      </c>
      <c r="CF299" s="2">
        <v>15</v>
      </c>
      <c r="CG299" s="2">
        <v>0.82</v>
      </c>
      <c r="CH299" s="2">
        <v>4.1000000000000002E-2</v>
      </c>
      <c r="CI299" s="2">
        <v>18</v>
      </c>
      <c r="CJ299" s="2">
        <v>2.4E-2</v>
      </c>
      <c r="CK299" s="2">
        <v>12</v>
      </c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>
        <v>2.73</v>
      </c>
      <c r="CX299" s="2">
        <v>1.94</v>
      </c>
      <c r="CY299" s="2">
        <v>1.49</v>
      </c>
      <c r="CZ299" s="2">
        <v>45.3</v>
      </c>
      <c r="DA299" s="2">
        <v>0.83</v>
      </c>
      <c r="DB299" s="2">
        <v>29.9</v>
      </c>
      <c r="DC299" s="2">
        <v>0.99</v>
      </c>
      <c r="DD299" s="2">
        <v>34.4</v>
      </c>
      <c r="DE299" s="2">
        <v>25</v>
      </c>
      <c r="DF299" s="2">
        <v>9.4</v>
      </c>
      <c r="DG299" s="2">
        <v>0.52</v>
      </c>
      <c r="DH299" s="2"/>
      <c r="DI299" s="3">
        <v>8.9</v>
      </c>
      <c r="DJ299" s="2">
        <v>9.9</v>
      </c>
      <c r="DK299" s="3">
        <v>0.39</v>
      </c>
      <c r="DL299" s="2">
        <v>4.8000000000000001E-2</v>
      </c>
      <c r="DM299" s="2"/>
      <c r="DN299" s="2"/>
      <c r="DO299" s="2"/>
      <c r="DP299" s="19"/>
      <c r="DX299" s="5">
        <v>2.73</v>
      </c>
      <c r="DY299" s="5">
        <v>1.9</v>
      </c>
      <c r="DZ299" s="5">
        <v>1.45</v>
      </c>
      <c r="EA299" s="5">
        <v>47</v>
      </c>
      <c r="EB299" s="5">
        <v>0.89</v>
      </c>
      <c r="EC299" s="5">
        <v>31.2</v>
      </c>
      <c r="ED299" s="5">
        <v>0.96</v>
      </c>
      <c r="EE299" s="5">
        <v>34.4</v>
      </c>
      <c r="EF299" s="5">
        <v>25</v>
      </c>
      <c r="EG299" s="5">
        <v>9.4</v>
      </c>
      <c r="EH299" s="5">
        <v>0.66</v>
      </c>
      <c r="EJ299" s="22">
        <v>4.2</v>
      </c>
      <c r="EK299" s="22">
        <v>4.9000000000000004</v>
      </c>
      <c r="EL299" s="22">
        <v>0.34</v>
      </c>
      <c r="EM299" s="5">
        <v>2.1999999999999999E-2</v>
      </c>
      <c r="EO299" s="2"/>
      <c r="EP299" s="2"/>
      <c r="EQ299" s="19"/>
      <c r="EY299" s="2">
        <v>2.73</v>
      </c>
      <c r="EZ299" s="2">
        <v>1.9</v>
      </c>
      <c r="FA299" s="2">
        <v>1.44</v>
      </c>
      <c r="FB299" s="2">
        <v>47.3</v>
      </c>
      <c r="FC299" s="2">
        <v>0.9</v>
      </c>
      <c r="FD299" s="2">
        <v>32.1</v>
      </c>
      <c r="FE299" s="2">
        <v>0.98</v>
      </c>
      <c r="FF299" s="2">
        <v>34.4</v>
      </c>
      <c r="FG299" s="2">
        <v>25</v>
      </c>
      <c r="FH299" s="2">
        <v>9.4</v>
      </c>
      <c r="FI299" s="2">
        <v>0.76</v>
      </c>
      <c r="FK299" s="22">
        <v>4.0999999999999996</v>
      </c>
      <c r="FL299" s="22">
        <v>4.4000000000000004</v>
      </c>
      <c r="FM299" s="22">
        <v>0.41</v>
      </c>
      <c r="FN299" s="5">
        <v>2.4E-2</v>
      </c>
      <c r="FO299" s="5">
        <v>3.7</v>
      </c>
      <c r="FP299" s="5">
        <v>2.2999999999999998</v>
      </c>
      <c r="FQ299" s="5">
        <v>0.62</v>
      </c>
      <c r="FR299" s="5">
        <f>IF(FL299&gt;0,ROUND(FL299*0.72,1),"")</f>
        <v>3.2</v>
      </c>
      <c r="FS299" s="5">
        <v>1.4E-2</v>
      </c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>
        <v>2.73</v>
      </c>
      <c r="GF299" s="2">
        <v>1.9</v>
      </c>
      <c r="GG299" s="2">
        <v>1.42</v>
      </c>
      <c r="GH299" s="2">
        <v>47.9</v>
      </c>
      <c r="GI299" s="2">
        <v>0.92</v>
      </c>
      <c r="GJ299" s="2">
        <v>33.4</v>
      </c>
      <c r="GK299" s="2">
        <v>0.99</v>
      </c>
      <c r="GL299" s="2">
        <v>34.4</v>
      </c>
      <c r="GM299" s="2">
        <v>25</v>
      </c>
      <c r="GN299" s="2">
        <v>9.4</v>
      </c>
      <c r="GO299" s="2">
        <v>0.89</v>
      </c>
      <c r="GP299" s="2"/>
      <c r="GQ299" s="2">
        <v>2.1</v>
      </c>
      <c r="GR299" s="2">
        <v>2.2999999999999998</v>
      </c>
      <c r="GS299" s="3">
        <v>0.42</v>
      </c>
      <c r="GT299" s="2">
        <v>1.2E-2</v>
      </c>
      <c r="GU299" s="2">
        <v>2.9</v>
      </c>
      <c r="GV299" s="2">
        <v>1.8</v>
      </c>
      <c r="GW299" s="2">
        <v>0.62</v>
      </c>
      <c r="GX299" s="5">
        <f>IF(GR299&gt;0,ROUND(GR299*0.69,1),"")</f>
        <v>1.6</v>
      </c>
      <c r="GY299" s="2">
        <v>0.01</v>
      </c>
    </row>
    <row r="300" spans="1:207" s="5" customFormat="1" ht="11.95" customHeight="1" x14ac:dyDescent="0.3">
      <c r="A300" s="10" t="s">
        <v>56</v>
      </c>
      <c r="B300" s="11">
        <v>1</v>
      </c>
      <c r="C300" s="12">
        <v>13.8</v>
      </c>
      <c r="D300" s="13" t="s">
        <v>409</v>
      </c>
      <c r="E300" s="124" t="s">
        <v>461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15">
        <v>2.71</v>
      </c>
      <c r="R300" s="15">
        <v>1.97</v>
      </c>
      <c r="S300" s="15">
        <v>1.57</v>
      </c>
      <c r="T300" s="16">
        <v>42</v>
      </c>
      <c r="U300" s="15">
        <v>0.73</v>
      </c>
      <c r="V300" s="16">
        <v>25.4</v>
      </c>
      <c r="W300" s="15">
        <v>0.95</v>
      </c>
      <c r="X300" s="16">
        <v>33.200000000000003</v>
      </c>
      <c r="Y300" s="16">
        <v>23.6</v>
      </c>
      <c r="Z300" s="16">
        <v>9.6</v>
      </c>
      <c r="AA300" s="15">
        <v>0.19</v>
      </c>
      <c r="AB300" s="15"/>
      <c r="AC300" s="15"/>
      <c r="AD300" s="4"/>
      <c r="AE300" s="15"/>
      <c r="AF300" s="4"/>
      <c r="AG300" s="6"/>
      <c r="AH300" s="6"/>
      <c r="AI300" s="2">
        <v>13.8</v>
      </c>
      <c r="AJ300" s="4">
        <v>14.1</v>
      </c>
      <c r="AK300" s="3">
        <v>0.31</v>
      </c>
      <c r="AL300" s="2">
        <v>0.111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15">
        <v>2.71</v>
      </c>
      <c r="AY300" s="15">
        <v>1.97</v>
      </c>
      <c r="AZ300" s="15">
        <v>1.57</v>
      </c>
      <c r="BA300" s="16">
        <v>42.2</v>
      </c>
      <c r="BB300" s="15">
        <v>0.73</v>
      </c>
      <c r="BC300" s="16">
        <v>25.9</v>
      </c>
      <c r="BD300" s="15">
        <v>0.96</v>
      </c>
      <c r="BE300" s="16">
        <v>33.200000000000003</v>
      </c>
      <c r="BF300" s="16">
        <v>23.6</v>
      </c>
      <c r="BG300" s="16">
        <v>9.6</v>
      </c>
      <c r="BH300" s="15">
        <v>0.24</v>
      </c>
      <c r="BI300" s="4"/>
      <c r="BJ300" s="4">
        <v>14</v>
      </c>
      <c r="BK300" s="2">
        <v>14</v>
      </c>
      <c r="BL300" s="3">
        <v>0.34</v>
      </c>
      <c r="BM300" s="2">
        <v>7.8E-2</v>
      </c>
      <c r="BN300" s="17"/>
      <c r="CE300" s="2">
        <v>18.3</v>
      </c>
      <c r="CF300" s="2">
        <v>15.1</v>
      </c>
      <c r="CG300" s="2">
        <v>0.82</v>
      </c>
      <c r="CH300" s="2">
        <v>3.5999999999999997E-2</v>
      </c>
      <c r="CI300" s="2">
        <v>17</v>
      </c>
      <c r="CJ300" s="2">
        <v>2.1000000000000001E-2</v>
      </c>
      <c r="CK300" s="2">
        <v>12</v>
      </c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>
        <v>2.71</v>
      </c>
      <c r="CX300" s="2">
        <v>1.94</v>
      </c>
      <c r="CY300" s="2">
        <v>1.51</v>
      </c>
      <c r="CZ300" s="2">
        <v>44.4</v>
      </c>
      <c r="DA300" s="2">
        <v>0.8</v>
      </c>
      <c r="DB300" s="2">
        <v>28.7</v>
      </c>
      <c r="DC300" s="2">
        <v>0.97</v>
      </c>
      <c r="DD300" s="2">
        <v>33.200000000000003</v>
      </c>
      <c r="DE300" s="2">
        <v>23.6</v>
      </c>
      <c r="DF300" s="2">
        <v>9.6</v>
      </c>
      <c r="DG300" s="2">
        <v>0.53</v>
      </c>
      <c r="DH300" s="2"/>
      <c r="DI300" s="3">
        <v>10.7</v>
      </c>
      <c r="DJ300" s="2">
        <v>12.5</v>
      </c>
      <c r="DK300" s="3">
        <v>0.31</v>
      </c>
      <c r="DL300" s="2">
        <v>5.8000000000000003E-2</v>
      </c>
      <c r="DM300" s="2"/>
      <c r="DN300" s="2"/>
      <c r="DO300" s="2"/>
      <c r="DP300" s="19"/>
      <c r="DX300" s="5">
        <v>2.71</v>
      </c>
      <c r="DY300" s="5">
        <v>1.92</v>
      </c>
      <c r="DZ300" s="5">
        <v>1.48</v>
      </c>
      <c r="EA300" s="5">
        <v>45.5</v>
      </c>
      <c r="EB300" s="5">
        <v>0.83</v>
      </c>
      <c r="EC300" s="5">
        <v>29.9</v>
      </c>
      <c r="ED300" s="5">
        <v>0.97</v>
      </c>
      <c r="EE300" s="5">
        <v>33.200000000000003</v>
      </c>
      <c r="EF300" s="5">
        <v>23.6</v>
      </c>
      <c r="EG300" s="5">
        <v>9.6</v>
      </c>
      <c r="EH300" s="5">
        <v>0.66</v>
      </c>
      <c r="EJ300" s="22">
        <v>3.9</v>
      </c>
      <c r="EK300" s="22">
        <v>4.3</v>
      </c>
      <c r="EL300" s="22">
        <v>0.36</v>
      </c>
      <c r="EM300" s="5">
        <v>1.7999999999999999E-2</v>
      </c>
      <c r="EO300" s="2"/>
      <c r="EP300" s="2"/>
      <c r="EQ300" s="19"/>
      <c r="EY300" s="2">
        <v>2.71</v>
      </c>
      <c r="EZ300" s="2">
        <v>1.92</v>
      </c>
      <c r="FA300" s="2">
        <v>1.46</v>
      </c>
      <c r="FB300" s="2">
        <v>46</v>
      </c>
      <c r="FC300" s="2">
        <v>0.85</v>
      </c>
      <c r="FD300" s="2">
        <v>31.3</v>
      </c>
      <c r="FE300" s="2">
        <v>0.99</v>
      </c>
      <c r="FF300" s="2">
        <v>33.200000000000003</v>
      </c>
      <c r="FG300" s="2">
        <v>23.6</v>
      </c>
      <c r="FH300" s="2">
        <v>9.6</v>
      </c>
      <c r="FI300" s="2">
        <v>0.8</v>
      </c>
      <c r="FK300" s="22">
        <v>3.9</v>
      </c>
      <c r="FL300" s="22">
        <v>4.0999999999999996</v>
      </c>
      <c r="FM300" s="22">
        <v>0.42</v>
      </c>
      <c r="FN300" s="5">
        <v>1.9E-2</v>
      </c>
      <c r="FO300" s="5">
        <v>3</v>
      </c>
      <c r="FP300" s="5">
        <v>2.2000000000000002</v>
      </c>
      <c r="FQ300" s="5">
        <v>0.73</v>
      </c>
      <c r="FR300" s="5">
        <f t="shared" ref="FR300:FR313" si="24">IF(FL300&gt;0,ROUND(FL300*0.72,1),"")</f>
        <v>3</v>
      </c>
      <c r="FS300" s="5">
        <v>1.4E-2</v>
      </c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>
        <v>2.71</v>
      </c>
      <c r="GF300" s="2">
        <v>1.91</v>
      </c>
      <c r="GG300" s="2">
        <v>1.45</v>
      </c>
      <c r="GH300" s="2">
        <v>46.5</v>
      </c>
      <c r="GI300" s="2">
        <v>0.87</v>
      </c>
      <c r="GJ300" s="2">
        <v>31.5</v>
      </c>
      <c r="GK300" s="2">
        <v>0.98</v>
      </c>
      <c r="GL300" s="2">
        <v>33.200000000000003</v>
      </c>
      <c r="GM300" s="2">
        <v>23.6</v>
      </c>
      <c r="GN300" s="2">
        <v>9.6</v>
      </c>
      <c r="GO300" s="2">
        <v>0.82</v>
      </c>
      <c r="GP300" s="2"/>
      <c r="GQ300" s="2">
        <v>3.3</v>
      </c>
      <c r="GR300" s="2">
        <v>3.6</v>
      </c>
      <c r="GS300" s="3">
        <v>0.39</v>
      </c>
      <c r="GT300" s="2">
        <v>1.6E-2</v>
      </c>
      <c r="GU300" s="2">
        <v>3</v>
      </c>
      <c r="GV300" s="2">
        <v>2.1</v>
      </c>
      <c r="GW300" s="2">
        <v>0.71</v>
      </c>
      <c r="GX300" s="5">
        <f t="shared" ref="GX300:GX313" si="25">IF(GR300&gt;0,ROUND(GR300*0.69,1),"")</f>
        <v>2.5</v>
      </c>
      <c r="GY300" s="2">
        <v>0.01</v>
      </c>
    </row>
    <row r="301" spans="1:207" s="5" customFormat="1" ht="11.95" customHeight="1" x14ac:dyDescent="0.3">
      <c r="A301" s="10" t="s">
        <v>68</v>
      </c>
      <c r="B301" s="11">
        <v>1</v>
      </c>
      <c r="C301" s="12">
        <v>32.4</v>
      </c>
      <c r="D301" s="13" t="s">
        <v>415</v>
      </c>
      <c r="E301" s="124" t="s">
        <v>461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15">
        <v>2.72</v>
      </c>
      <c r="R301" s="15">
        <v>1.96</v>
      </c>
      <c r="S301" s="15">
        <v>1.58</v>
      </c>
      <c r="T301" s="16">
        <v>41.8</v>
      </c>
      <c r="U301" s="15">
        <v>0.72</v>
      </c>
      <c r="V301" s="16">
        <v>23.8</v>
      </c>
      <c r="W301" s="15">
        <v>0.9</v>
      </c>
      <c r="X301" s="16">
        <v>34.5</v>
      </c>
      <c r="Y301" s="16">
        <v>24.9</v>
      </c>
      <c r="Z301" s="16">
        <v>9.6</v>
      </c>
      <c r="AA301" s="15">
        <v>-0.11</v>
      </c>
      <c r="AB301" s="15"/>
      <c r="AC301" s="15"/>
      <c r="AD301" s="4"/>
      <c r="AE301" s="15"/>
      <c r="AF301" s="4"/>
      <c r="AG301" s="6"/>
      <c r="AH301" s="6"/>
      <c r="AI301" s="4"/>
      <c r="AJ301" s="4"/>
      <c r="AK301" s="4"/>
      <c r="AL301" s="7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15">
        <v>2.72</v>
      </c>
      <c r="AY301" s="15">
        <v>1.98</v>
      </c>
      <c r="AZ301" s="15">
        <v>1.56</v>
      </c>
      <c r="BA301" s="16">
        <v>42.5</v>
      </c>
      <c r="BB301" s="15">
        <v>0.74</v>
      </c>
      <c r="BC301" s="16">
        <v>26.6</v>
      </c>
      <c r="BD301" s="15">
        <v>0.98</v>
      </c>
      <c r="BE301" s="16">
        <v>34.5</v>
      </c>
      <c r="BF301" s="16">
        <v>24.9</v>
      </c>
      <c r="BG301" s="16">
        <v>9.6</v>
      </c>
      <c r="BH301" s="15">
        <v>0.18</v>
      </c>
      <c r="BI301" s="4"/>
      <c r="BJ301" s="4"/>
      <c r="BK301" s="4"/>
      <c r="BL301" s="8"/>
      <c r="CE301" s="2">
        <v>20.100000000000001</v>
      </c>
      <c r="CF301" s="2">
        <v>16.399999999999999</v>
      </c>
      <c r="CG301" s="2">
        <v>0.82</v>
      </c>
      <c r="CH301" s="2">
        <v>4.4999999999999998E-2</v>
      </c>
      <c r="CI301" s="2">
        <v>18</v>
      </c>
      <c r="CJ301" s="2">
        <v>2.5999999999999999E-2</v>
      </c>
      <c r="CK301" s="2">
        <v>12</v>
      </c>
      <c r="EY301" s="5">
        <v>2.72</v>
      </c>
      <c r="EZ301" s="5">
        <v>1.89</v>
      </c>
      <c r="FA301" s="5">
        <v>1.43</v>
      </c>
      <c r="FB301" s="5">
        <v>47.3</v>
      </c>
      <c r="FC301" s="5">
        <v>0.9</v>
      </c>
      <c r="FD301" s="5">
        <v>31.9</v>
      </c>
      <c r="FE301" s="5">
        <v>0.97</v>
      </c>
      <c r="FF301" s="5">
        <v>34.5</v>
      </c>
      <c r="FG301" s="5">
        <v>24.9</v>
      </c>
      <c r="FH301" s="5">
        <v>9.6</v>
      </c>
      <c r="FI301" s="5">
        <v>0.73</v>
      </c>
      <c r="FO301" s="5">
        <v>4.8</v>
      </c>
      <c r="FP301" s="5">
        <v>3.4</v>
      </c>
      <c r="FQ301" s="5">
        <v>0.71</v>
      </c>
      <c r="FR301" s="5" t="str">
        <f t="shared" si="24"/>
        <v/>
      </c>
      <c r="FS301" s="5">
        <v>1.7999999999999999E-2</v>
      </c>
      <c r="GE301" s="5">
        <v>2.72</v>
      </c>
      <c r="GF301" s="5">
        <v>1.9</v>
      </c>
      <c r="GG301" s="5">
        <v>1.43</v>
      </c>
      <c r="GH301" s="5">
        <v>47.3</v>
      </c>
      <c r="GI301" s="5">
        <v>0.9</v>
      </c>
      <c r="GJ301" s="5">
        <v>32.6</v>
      </c>
      <c r="GK301" s="5">
        <v>0.99</v>
      </c>
      <c r="GL301" s="5">
        <v>34.5</v>
      </c>
      <c r="GM301" s="5">
        <v>24.9</v>
      </c>
      <c r="GN301" s="5">
        <v>9.6</v>
      </c>
      <c r="GO301" s="5">
        <v>0.8</v>
      </c>
      <c r="GU301" s="2">
        <v>4.0999999999999996</v>
      </c>
      <c r="GV301" s="2">
        <v>2.9</v>
      </c>
      <c r="GW301" s="2">
        <v>0.71</v>
      </c>
      <c r="GX301" s="5" t="str">
        <f t="shared" si="25"/>
        <v/>
      </c>
      <c r="GY301" s="2">
        <v>6.0000000000000001E-3</v>
      </c>
    </row>
    <row r="302" spans="1:207" s="5" customFormat="1" ht="11.95" customHeight="1" x14ac:dyDescent="0.3">
      <c r="A302" s="10" t="s">
        <v>84</v>
      </c>
      <c r="B302" s="11">
        <v>2</v>
      </c>
      <c r="C302" s="12">
        <v>10.8</v>
      </c>
      <c r="D302" s="13" t="s">
        <v>409</v>
      </c>
      <c r="E302" s="124" t="s">
        <v>461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15">
        <v>2.73</v>
      </c>
      <c r="R302" s="15">
        <v>1.97</v>
      </c>
      <c r="S302" s="15">
        <v>1.59</v>
      </c>
      <c r="T302" s="16">
        <v>41.7</v>
      </c>
      <c r="U302" s="15">
        <v>0.72</v>
      </c>
      <c r="V302" s="16">
        <v>23.8</v>
      </c>
      <c r="W302" s="15">
        <v>0.91</v>
      </c>
      <c r="X302" s="16">
        <v>37.5</v>
      </c>
      <c r="Y302" s="16">
        <v>23.4</v>
      </c>
      <c r="Z302" s="16">
        <v>14.1</v>
      </c>
      <c r="AA302" s="15">
        <v>0.03</v>
      </c>
      <c r="AB302" s="15"/>
      <c r="AC302" s="15"/>
      <c r="AD302" s="4"/>
      <c r="AE302" s="15"/>
      <c r="AF302" s="4"/>
      <c r="AG302" s="6"/>
      <c r="AH302" s="6"/>
      <c r="AI302" s="2">
        <v>17.600000000000001</v>
      </c>
      <c r="AJ302" s="4">
        <v>20.3</v>
      </c>
      <c r="AK302" s="3">
        <v>0.33</v>
      </c>
      <c r="AL302" s="2">
        <v>0.106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15">
        <v>2.73</v>
      </c>
      <c r="AY302" s="15">
        <v>2</v>
      </c>
      <c r="AZ302" s="15">
        <v>1.58</v>
      </c>
      <c r="BA302" s="16">
        <v>42.2</v>
      </c>
      <c r="BB302" s="15">
        <v>0.73</v>
      </c>
      <c r="BC302" s="16">
        <v>26.5</v>
      </c>
      <c r="BD302" s="15">
        <v>0.99</v>
      </c>
      <c r="BE302" s="16">
        <v>37.5</v>
      </c>
      <c r="BF302" s="16">
        <v>23.4</v>
      </c>
      <c r="BG302" s="16">
        <v>14.1</v>
      </c>
      <c r="BH302" s="15">
        <v>0.22</v>
      </c>
      <c r="BI302" s="4"/>
      <c r="BJ302" s="4">
        <v>17.8</v>
      </c>
      <c r="BK302" s="2">
        <v>17.8</v>
      </c>
      <c r="BL302" s="3">
        <v>0.3</v>
      </c>
      <c r="BM302" s="2">
        <v>7.8E-2</v>
      </c>
      <c r="BN302" s="17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>
        <v>2.73</v>
      </c>
      <c r="CX302" s="2">
        <v>1.91</v>
      </c>
      <c r="CY302" s="2">
        <v>1.45</v>
      </c>
      <c r="CZ302" s="2">
        <v>47</v>
      </c>
      <c r="DA302" s="2">
        <v>0.89</v>
      </c>
      <c r="DB302" s="2">
        <v>31.9</v>
      </c>
      <c r="DC302" s="2">
        <v>0.98</v>
      </c>
      <c r="DD302" s="2">
        <v>37.5</v>
      </c>
      <c r="DE302" s="2">
        <v>23.4</v>
      </c>
      <c r="DF302" s="2">
        <v>14.1</v>
      </c>
      <c r="DG302" s="2">
        <v>0.6</v>
      </c>
      <c r="DH302" s="2"/>
      <c r="DI302" s="3">
        <v>7.9</v>
      </c>
      <c r="DJ302" s="2">
        <v>9.4</v>
      </c>
      <c r="DK302" s="3">
        <v>0.37</v>
      </c>
      <c r="DL302" s="2">
        <v>4.3999999999999997E-2</v>
      </c>
      <c r="DM302" s="2"/>
      <c r="DN302" s="2"/>
      <c r="DO302" s="2"/>
      <c r="DP302" s="19"/>
      <c r="DX302" s="5">
        <v>2.73</v>
      </c>
      <c r="DY302" s="5">
        <v>1.91</v>
      </c>
      <c r="DZ302" s="5">
        <v>1.44</v>
      </c>
      <c r="EA302" s="5">
        <v>47.2</v>
      </c>
      <c r="EB302" s="5">
        <v>0.9</v>
      </c>
      <c r="EC302" s="5">
        <v>32.6</v>
      </c>
      <c r="ED302" s="5">
        <v>0.99</v>
      </c>
      <c r="EE302" s="5">
        <v>37.5</v>
      </c>
      <c r="EF302" s="5">
        <v>23.4</v>
      </c>
      <c r="EG302" s="5">
        <v>14.1</v>
      </c>
      <c r="EH302" s="5">
        <v>0.65</v>
      </c>
      <c r="EJ302" s="22">
        <v>3.7</v>
      </c>
      <c r="EK302" s="22">
        <v>3.9</v>
      </c>
      <c r="EL302" s="22">
        <v>0.38</v>
      </c>
      <c r="EM302" s="5">
        <v>1.7999999999999999E-2</v>
      </c>
      <c r="EO302" s="2"/>
      <c r="EP302" s="2"/>
      <c r="EQ302" s="19"/>
      <c r="EY302" s="2">
        <v>2.73</v>
      </c>
      <c r="EZ302" s="2">
        <v>1.87</v>
      </c>
      <c r="FA302" s="2">
        <v>1.39</v>
      </c>
      <c r="FB302" s="2">
        <v>49.1</v>
      </c>
      <c r="FC302" s="2">
        <v>0.97</v>
      </c>
      <c r="FD302" s="2">
        <v>34.6</v>
      </c>
      <c r="FE302" s="2">
        <v>0.98</v>
      </c>
      <c r="FF302" s="2">
        <v>37.5</v>
      </c>
      <c r="FG302" s="2">
        <v>23.4</v>
      </c>
      <c r="FH302" s="2">
        <v>14.1</v>
      </c>
      <c r="FI302" s="2">
        <v>0.79</v>
      </c>
      <c r="FK302" s="22">
        <v>3.7</v>
      </c>
      <c r="FL302" s="22">
        <v>4.0999999999999996</v>
      </c>
      <c r="FM302" s="22">
        <v>0.43</v>
      </c>
      <c r="FN302" s="5">
        <v>1.6E-2</v>
      </c>
      <c r="FR302" s="5">
        <f t="shared" si="24"/>
        <v>3</v>
      </c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>
        <v>2.73</v>
      </c>
      <c r="GF302" s="2">
        <v>1.87</v>
      </c>
      <c r="GG302" s="2">
        <v>1.37</v>
      </c>
      <c r="GH302" s="2">
        <v>49.7</v>
      </c>
      <c r="GI302" s="2">
        <v>0.99</v>
      </c>
      <c r="GJ302" s="2">
        <v>35.9</v>
      </c>
      <c r="GK302" s="2">
        <v>0.99</v>
      </c>
      <c r="GL302" s="2">
        <v>37.5</v>
      </c>
      <c r="GM302" s="2">
        <v>23.4</v>
      </c>
      <c r="GN302" s="2">
        <v>14.1</v>
      </c>
      <c r="GO302" s="2">
        <v>0.89</v>
      </c>
      <c r="GP302" s="2"/>
      <c r="GQ302" s="2">
        <v>2.7</v>
      </c>
      <c r="GR302" s="2">
        <v>2.9</v>
      </c>
      <c r="GS302" s="3">
        <v>0.41</v>
      </c>
      <c r="GT302" s="2">
        <v>8.0000000000000002E-3</v>
      </c>
      <c r="GU302" s="4"/>
      <c r="GV302" s="4"/>
      <c r="GW302" s="9"/>
      <c r="GX302" s="5">
        <f t="shared" si="25"/>
        <v>2</v>
      </c>
    </row>
    <row r="303" spans="1:207" s="5" customFormat="1" ht="11.95" customHeight="1" x14ac:dyDescent="0.3">
      <c r="A303" s="10" t="s">
        <v>174</v>
      </c>
      <c r="B303" s="11">
        <v>7</v>
      </c>
      <c r="C303" s="12">
        <v>1.8</v>
      </c>
      <c r="D303" s="13" t="s">
        <v>409</v>
      </c>
      <c r="E303" s="124" t="s">
        <v>461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5">
        <v>2.73</v>
      </c>
      <c r="R303" s="15">
        <v>2.0099999999999998</v>
      </c>
      <c r="S303" s="15">
        <v>1.64</v>
      </c>
      <c r="T303" s="16">
        <v>39.9</v>
      </c>
      <c r="U303" s="15">
        <v>0.67</v>
      </c>
      <c r="V303" s="16">
        <v>22.6</v>
      </c>
      <c r="W303" s="15">
        <v>0.93</v>
      </c>
      <c r="X303" s="16">
        <v>33.200000000000003</v>
      </c>
      <c r="Y303" s="16">
        <v>20.6</v>
      </c>
      <c r="Z303" s="16">
        <v>12.6</v>
      </c>
      <c r="AA303" s="15">
        <v>0.16</v>
      </c>
      <c r="AB303" s="15"/>
      <c r="AC303" s="15"/>
      <c r="AD303" s="4"/>
      <c r="AE303" s="15"/>
      <c r="AF303" s="4"/>
      <c r="AG303" s="6"/>
      <c r="AH303" s="6"/>
      <c r="AI303" s="2">
        <v>15.1</v>
      </c>
      <c r="AJ303" s="4">
        <v>15.8</v>
      </c>
      <c r="AK303" s="3">
        <v>0.28000000000000003</v>
      </c>
      <c r="AL303" s="2">
        <v>0.10100000000000001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15">
        <v>2.73</v>
      </c>
      <c r="AY303" s="15">
        <v>2.02</v>
      </c>
      <c r="AZ303" s="15">
        <v>1.63</v>
      </c>
      <c r="BA303" s="16">
        <v>40.4</v>
      </c>
      <c r="BB303" s="15">
        <v>0.68</v>
      </c>
      <c r="BC303" s="16">
        <v>24.3</v>
      </c>
      <c r="BD303" s="15">
        <v>0.98</v>
      </c>
      <c r="BE303" s="16">
        <v>33.200000000000003</v>
      </c>
      <c r="BF303" s="16">
        <v>20.6</v>
      </c>
      <c r="BG303" s="16">
        <v>12.6</v>
      </c>
      <c r="BH303" s="15">
        <v>0.28999999999999998</v>
      </c>
      <c r="BI303" s="4"/>
      <c r="BJ303" s="4">
        <v>11.6</v>
      </c>
      <c r="BK303" s="2">
        <v>11.6</v>
      </c>
      <c r="BL303" s="3">
        <v>0.36</v>
      </c>
      <c r="BM303" s="2">
        <v>6.6000000000000003E-2</v>
      </c>
      <c r="BN303" s="17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>
        <v>2.73</v>
      </c>
      <c r="CX303" s="2">
        <v>1.97</v>
      </c>
      <c r="CY303" s="2">
        <v>1.56</v>
      </c>
      <c r="CZ303" s="2">
        <v>43</v>
      </c>
      <c r="DA303" s="2">
        <v>0.75</v>
      </c>
      <c r="DB303" s="2">
        <v>26.5</v>
      </c>
      <c r="DC303" s="2">
        <v>0.96</v>
      </c>
      <c r="DD303" s="2">
        <v>33.200000000000003</v>
      </c>
      <c r="DE303" s="2">
        <v>20.6</v>
      </c>
      <c r="DF303" s="2">
        <v>12.6</v>
      </c>
      <c r="DG303" s="2">
        <v>0.47</v>
      </c>
      <c r="DH303" s="2"/>
      <c r="DI303" s="3">
        <v>9.8000000000000007</v>
      </c>
      <c r="DJ303" s="2">
        <v>10.8</v>
      </c>
      <c r="DK303" s="3">
        <v>0.35</v>
      </c>
      <c r="DL303" s="2">
        <v>5.8000000000000003E-2</v>
      </c>
      <c r="DM303" s="2"/>
      <c r="DN303" s="2"/>
      <c r="DO303" s="2"/>
      <c r="DP303" s="19"/>
      <c r="DX303" s="5">
        <v>2.73</v>
      </c>
      <c r="DY303" s="5">
        <v>1.95</v>
      </c>
      <c r="DZ303" s="5">
        <v>1.52</v>
      </c>
      <c r="EA303" s="5">
        <v>44.4</v>
      </c>
      <c r="EB303" s="5">
        <v>0.8</v>
      </c>
      <c r="EC303" s="5">
        <v>28.5</v>
      </c>
      <c r="ED303" s="5">
        <v>0.97</v>
      </c>
      <c r="EE303" s="5">
        <v>33.200000000000003</v>
      </c>
      <c r="EF303" s="5">
        <v>20.6</v>
      </c>
      <c r="EG303" s="5">
        <v>12.6</v>
      </c>
      <c r="EH303" s="5">
        <v>0.63</v>
      </c>
      <c r="EJ303" s="22">
        <v>4.5</v>
      </c>
      <c r="EK303" s="22">
        <v>5.0999999999999996</v>
      </c>
      <c r="EL303" s="22">
        <v>0.38</v>
      </c>
      <c r="EM303" s="5">
        <v>2.1999999999999999E-2</v>
      </c>
      <c r="EO303" s="2"/>
      <c r="EP303" s="2"/>
      <c r="EQ303" s="19"/>
      <c r="EY303" s="2">
        <v>2.73</v>
      </c>
      <c r="EZ303" s="2">
        <v>1.96</v>
      </c>
      <c r="FA303" s="2">
        <v>1.52</v>
      </c>
      <c r="FB303" s="2">
        <v>44.4</v>
      </c>
      <c r="FC303" s="2">
        <v>0.8</v>
      </c>
      <c r="FD303" s="2">
        <v>29.1</v>
      </c>
      <c r="FE303" s="2">
        <v>1</v>
      </c>
      <c r="FF303" s="2">
        <v>33.200000000000003</v>
      </c>
      <c r="FG303" s="2">
        <v>20.6</v>
      </c>
      <c r="FH303" s="2">
        <v>12.6</v>
      </c>
      <c r="FI303" s="2">
        <v>0.67</v>
      </c>
      <c r="FK303" s="22">
        <v>4.5</v>
      </c>
      <c r="FL303" s="22">
        <v>5.0999999999999996</v>
      </c>
      <c r="FM303" s="22">
        <v>0.39</v>
      </c>
      <c r="FN303" s="5">
        <v>2.4E-2</v>
      </c>
      <c r="FR303" s="5">
        <f t="shared" si="24"/>
        <v>3.7</v>
      </c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>
        <v>2.73</v>
      </c>
      <c r="GF303" s="2">
        <v>1.94</v>
      </c>
      <c r="GG303" s="2">
        <v>1.5</v>
      </c>
      <c r="GH303" s="2">
        <v>45</v>
      </c>
      <c r="GI303" s="2">
        <v>0.82</v>
      </c>
      <c r="GJ303" s="2">
        <v>29.4</v>
      </c>
      <c r="GK303" s="2">
        <v>0.98</v>
      </c>
      <c r="GL303" s="2">
        <v>33.200000000000003</v>
      </c>
      <c r="GM303" s="2">
        <v>20.6</v>
      </c>
      <c r="GN303" s="2">
        <v>12.6</v>
      </c>
      <c r="GO303" s="2">
        <v>0.7</v>
      </c>
      <c r="GP303" s="2"/>
      <c r="GQ303" s="2">
        <v>4.7</v>
      </c>
      <c r="GR303" s="2">
        <v>5.3</v>
      </c>
      <c r="GS303" s="3">
        <v>0.36</v>
      </c>
      <c r="GT303" s="2">
        <v>0.02</v>
      </c>
      <c r="GU303" s="4"/>
      <c r="GV303" s="4"/>
      <c r="GW303" s="9"/>
      <c r="GX303" s="5">
        <f t="shared" si="25"/>
        <v>3.7</v>
      </c>
    </row>
    <row r="304" spans="1:207" s="5" customFormat="1" ht="11.95" customHeight="1" x14ac:dyDescent="0.3">
      <c r="A304" s="10" t="s">
        <v>212</v>
      </c>
      <c r="B304" s="11">
        <v>10</v>
      </c>
      <c r="C304" s="12">
        <v>7.8</v>
      </c>
      <c r="D304" s="13" t="s">
        <v>415</v>
      </c>
      <c r="E304" s="124" t="s">
        <v>461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5">
        <v>2.71</v>
      </c>
      <c r="R304" s="15">
        <v>1.95</v>
      </c>
      <c r="S304" s="15">
        <v>1.56</v>
      </c>
      <c r="T304" s="16">
        <v>42.3</v>
      </c>
      <c r="U304" s="15">
        <v>0.73</v>
      </c>
      <c r="V304" s="16">
        <v>24.8</v>
      </c>
      <c r="W304" s="15">
        <v>0.92</v>
      </c>
      <c r="X304" s="16">
        <v>36.5</v>
      </c>
      <c r="Y304" s="16">
        <v>25.2</v>
      </c>
      <c r="Z304" s="16">
        <v>11.3</v>
      </c>
      <c r="AA304" s="15">
        <v>-0.04</v>
      </c>
      <c r="AB304" s="15"/>
      <c r="AC304" s="15"/>
      <c r="AD304" s="4"/>
      <c r="AE304" s="15"/>
      <c r="AF304" s="4"/>
      <c r="AG304" s="6"/>
      <c r="AH304" s="6"/>
      <c r="AI304" s="2">
        <v>18.7</v>
      </c>
      <c r="AJ304" s="4">
        <v>20.8</v>
      </c>
      <c r="AK304" s="3">
        <v>0.28999999999999998</v>
      </c>
      <c r="AL304" s="2">
        <v>0.114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15">
        <v>2.71</v>
      </c>
      <c r="AY304" s="15">
        <v>1.97</v>
      </c>
      <c r="AZ304" s="15">
        <v>1.54</v>
      </c>
      <c r="BA304" s="16">
        <v>43.3</v>
      </c>
      <c r="BB304" s="15">
        <v>0.76</v>
      </c>
      <c r="BC304" s="16">
        <v>28.1</v>
      </c>
      <c r="BD304" s="15">
        <v>1</v>
      </c>
      <c r="BE304" s="16">
        <v>36.5</v>
      </c>
      <c r="BF304" s="16">
        <v>25.2</v>
      </c>
      <c r="BG304" s="16">
        <v>11.3</v>
      </c>
      <c r="BH304" s="15">
        <v>0.26</v>
      </c>
      <c r="BI304" s="4"/>
      <c r="BJ304" s="4">
        <v>14.3</v>
      </c>
      <c r="BK304" s="2">
        <v>14.3</v>
      </c>
      <c r="BL304" s="3">
        <v>0.35</v>
      </c>
      <c r="BM304" s="2">
        <v>6.5000000000000002E-2</v>
      </c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>
        <v>2.71</v>
      </c>
      <c r="CX304" s="2">
        <v>1.91</v>
      </c>
      <c r="CY304" s="2">
        <v>1.45</v>
      </c>
      <c r="CZ304" s="2">
        <v>46.4</v>
      </c>
      <c r="DA304" s="2">
        <v>0.87</v>
      </c>
      <c r="DB304" s="2">
        <v>31.6</v>
      </c>
      <c r="DC304" s="2">
        <v>0.99</v>
      </c>
      <c r="DD304" s="2">
        <v>36.5</v>
      </c>
      <c r="DE304" s="2">
        <v>25.2</v>
      </c>
      <c r="DF304" s="2">
        <v>11.3</v>
      </c>
      <c r="DG304" s="2">
        <v>0.56999999999999995</v>
      </c>
      <c r="DH304" s="2"/>
      <c r="DI304" s="3">
        <v>8.6999999999999993</v>
      </c>
      <c r="DJ304" s="2">
        <v>10.9</v>
      </c>
      <c r="DK304" s="3">
        <v>0.37</v>
      </c>
      <c r="DL304" s="2">
        <v>4.9000000000000002E-2</v>
      </c>
      <c r="DM304" s="2"/>
      <c r="DN304" s="2"/>
      <c r="DO304" s="2"/>
      <c r="DP304" s="19"/>
      <c r="DX304" s="5">
        <v>2.71</v>
      </c>
      <c r="DY304" s="5">
        <v>1.89</v>
      </c>
      <c r="DZ304" s="5">
        <v>1.42</v>
      </c>
      <c r="EA304" s="5">
        <v>47.7</v>
      </c>
      <c r="EB304" s="5">
        <v>0.91</v>
      </c>
      <c r="EC304" s="5">
        <v>33.4</v>
      </c>
      <c r="ED304" s="5">
        <v>0.99</v>
      </c>
      <c r="EE304" s="5">
        <v>36.5</v>
      </c>
      <c r="EF304" s="5">
        <v>25.2</v>
      </c>
      <c r="EG304" s="5">
        <v>11.3</v>
      </c>
      <c r="EH304" s="5">
        <v>0.73</v>
      </c>
      <c r="EJ304" s="22">
        <v>3.4</v>
      </c>
      <c r="EK304" s="22">
        <v>3.5</v>
      </c>
      <c r="EL304" s="22">
        <v>0.35</v>
      </c>
      <c r="EM304" s="5">
        <v>1.9E-2</v>
      </c>
      <c r="EO304" s="2"/>
      <c r="EP304" s="2"/>
      <c r="EQ304" s="19"/>
      <c r="EY304" s="2">
        <v>2.71</v>
      </c>
      <c r="EZ304" s="2">
        <v>1.87</v>
      </c>
      <c r="FA304" s="2">
        <v>1.39</v>
      </c>
      <c r="FB304" s="2">
        <v>48.6</v>
      </c>
      <c r="FC304" s="2">
        <v>0.94</v>
      </c>
      <c r="FD304" s="2">
        <v>34.200000000000003</v>
      </c>
      <c r="FE304" s="2">
        <v>0.98</v>
      </c>
      <c r="FF304" s="2">
        <v>36.5</v>
      </c>
      <c r="FG304" s="2">
        <v>25.2</v>
      </c>
      <c r="FH304" s="2">
        <v>11.3</v>
      </c>
      <c r="FI304" s="2">
        <v>0.8</v>
      </c>
      <c r="FK304" s="22">
        <v>3.4</v>
      </c>
      <c r="FL304" s="22">
        <v>3.6</v>
      </c>
      <c r="FM304" s="22">
        <v>0.4</v>
      </c>
      <c r="FN304" s="5">
        <v>1.7999999999999999E-2</v>
      </c>
      <c r="FR304" s="5">
        <f t="shared" si="24"/>
        <v>2.6</v>
      </c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>
        <v>2.71</v>
      </c>
      <c r="GF304" s="2">
        <v>1.87</v>
      </c>
      <c r="GG304" s="2">
        <v>1.39</v>
      </c>
      <c r="GH304" s="2">
        <v>48.7</v>
      </c>
      <c r="GI304" s="2">
        <v>0.95</v>
      </c>
      <c r="GJ304" s="2">
        <v>34.5</v>
      </c>
      <c r="GK304" s="2">
        <v>0.98</v>
      </c>
      <c r="GL304" s="2">
        <v>36.5</v>
      </c>
      <c r="GM304" s="2">
        <v>25.2</v>
      </c>
      <c r="GN304" s="2">
        <v>11.3</v>
      </c>
      <c r="GO304" s="2">
        <v>0.82</v>
      </c>
      <c r="GP304" s="2"/>
      <c r="GQ304" s="2">
        <v>3.1</v>
      </c>
      <c r="GR304" s="2">
        <v>3.3</v>
      </c>
      <c r="GS304" s="3">
        <v>0.42</v>
      </c>
      <c r="GT304" s="2">
        <v>1.6E-2</v>
      </c>
      <c r="GU304" s="4"/>
      <c r="GV304" s="4"/>
      <c r="GW304" s="9"/>
      <c r="GX304" s="5">
        <f t="shared" si="25"/>
        <v>2.2999999999999998</v>
      </c>
    </row>
    <row r="305" spans="1:207" s="5" customFormat="1" ht="11.95" customHeight="1" x14ac:dyDescent="0.3">
      <c r="A305" s="10" t="s">
        <v>245</v>
      </c>
      <c r="B305" s="11">
        <v>12</v>
      </c>
      <c r="C305" s="12">
        <v>1.8</v>
      </c>
      <c r="D305" s="13" t="s">
        <v>415</v>
      </c>
      <c r="E305" s="124" t="s">
        <v>461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5">
        <v>2.73</v>
      </c>
      <c r="R305" s="15">
        <v>1.97</v>
      </c>
      <c r="S305" s="15">
        <v>1.6</v>
      </c>
      <c r="T305" s="16">
        <v>41.5</v>
      </c>
      <c r="U305" s="15">
        <v>0.71</v>
      </c>
      <c r="V305" s="16">
        <v>23.3</v>
      </c>
      <c r="W305" s="15">
        <v>0.9</v>
      </c>
      <c r="X305" s="16">
        <v>38</v>
      </c>
      <c r="Y305" s="16">
        <v>26.8</v>
      </c>
      <c r="Z305" s="16">
        <v>11.2</v>
      </c>
      <c r="AA305" s="15">
        <v>-0.31</v>
      </c>
      <c r="AB305" s="15"/>
      <c r="AC305" s="15"/>
      <c r="AD305" s="4"/>
      <c r="AE305" s="15"/>
      <c r="AF305" s="4"/>
      <c r="AG305" s="6"/>
      <c r="AH305" s="6"/>
      <c r="AI305" s="2">
        <v>22.8</v>
      </c>
      <c r="AJ305" s="4">
        <v>25.5</v>
      </c>
      <c r="AK305" s="3">
        <v>0.32</v>
      </c>
      <c r="AL305" s="2">
        <v>0.14199999999999999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15">
        <v>2.73</v>
      </c>
      <c r="AY305" s="15">
        <v>1.99</v>
      </c>
      <c r="AZ305" s="15">
        <v>1.57</v>
      </c>
      <c r="BA305" s="16">
        <v>42.6</v>
      </c>
      <c r="BB305" s="15">
        <v>0.74</v>
      </c>
      <c r="BC305" s="16">
        <v>26.9</v>
      </c>
      <c r="BD305" s="15">
        <v>0.99</v>
      </c>
      <c r="BE305" s="16">
        <v>38</v>
      </c>
      <c r="BF305" s="16">
        <v>26.8</v>
      </c>
      <c r="BG305" s="16">
        <v>11.2</v>
      </c>
      <c r="BH305" s="15">
        <v>0.01</v>
      </c>
      <c r="BI305" s="4"/>
      <c r="BJ305" s="4">
        <v>19.399999999999999</v>
      </c>
      <c r="BK305" s="2">
        <v>19.399999999999999</v>
      </c>
      <c r="BL305" s="3">
        <v>0.31</v>
      </c>
      <c r="BM305" s="2">
        <v>9.4E-2</v>
      </c>
      <c r="CE305" s="2">
        <v>16.5</v>
      </c>
      <c r="CF305" s="2">
        <v>13.5</v>
      </c>
      <c r="CG305" s="2">
        <v>0.82</v>
      </c>
      <c r="CH305" s="2">
        <v>2.9000000000000001E-2</v>
      </c>
      <c r="CI305" s="2">
        <v>18</v>
      </c>
      <c r="CJ305" s="2">
        <v>1.7000000000000001E-2</v>
      </c>
      <c r="CK305" s="2">
        <v>12</v>
      </c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>
        <v>2.73</v>
      </c>
      <c r="CX305" s="2">
        <v>1.91</v>
      </c>
      <c r="CY305" s="2">
        <v>1.44</v>
      </c>
      <c r="CZ305" s="2">
        <v>47.2</v>
      </c>
      <c r="DA305" s="2">
        <v>0.9</v>
      </c>
      <c r="DB305" s="2">
        <v>32.6</v>
      </c>
      <c r="DC305" s="2">
        <v>0.99</v>
      </c>
      <c r="DD305" s="2">
        <v>38</v>
      </c>
      <c r="DE305" s="2">
        <v>26.8</v>
      </c>
      <c r="DF305" s="2">
        <v>11.2</v>
      </c>
      <c r="DG305" s="2">
        <v>0.52</v>
      </c>
      <c r="DH305" s="2"/>
      <c r="DI305" s="3">
        <v>9</v>
      </c>
      <c r="DJ305" s="2">
        <v>9.6999999999999993</v>
      </c>
      <c r="DK305" s="3">
        <v>0.37</v>
      </c>
      <c r="DL305" s="2">
        <v>0.04</v>
      </c>
      <c r="DM305" s="2"/>
      <c r="DN305" s="2"/>
      <c r="DO305" s="2"/>
      <c r="DP305" s="19"/>
      <c r="DX305" s="5">
        <v>2.73</v>
      </c>
      <c r="DY305" s="5">
        <v>1.87</v>
      </c>
      <c r="DZ305" s="5">
        <v>1.4</v>
      </c>
      <c r="EA305" s="5">
        <v>48.8</v>
      </c>
      <c r="EB305" s="5">
        <v>0.95</v>
      </c>
      <c r="EC305" s="5">
        <v>33.700000000000003</v>
      </c>
      <c r="ED305" s="5">
        <v>0.97</v>
      </c>
      <c r="EE305" s="5">
        <v>38</v>
      </c>
      <c r="EF305" s="5">
        <v>26.8</v>
      </c>
      <c r="EG305" s="5">
        <v>11.2</v>
      </c>
      <c r="EH305" s="5">
        <v>0.62</v>
      </c>
      <c r="EJ305" s="22">
        <v>4</v>
      </c>
      <c r="EK305" s="22">
        <v>4.5</v>
      </c>
      <c r="EL305" s="22">
        <v>0.37</v>
      </c>
      <c r="EM305" s="5">
        <v>2.1999999999999999E-2</v>
      </c>
      <c r="EO305" s="2"/>
      <c r="EP305" s="2"/>
      <c r="EQ305" s="19"/>
      <c r="EY305" s="2">
        <v>2.73</v>
      </c>
      <c r="EZ305" s="2">
        <v>1.86</v>
      </c>
      <c r="FA305" s="2">
        <v>1.38</v>
      </c>
      <c r="FB305" s="2">
        <v>49.5</v>
      </c>
      <c r="FC305" s="2">
        <v>0.98</v>
      </c>
      <c r="FD305" s="2">
        <v>34.9</v>
      </c>
      <c r="FE305" s="2">
        <v>0.97</v>
      </c>
      <c r="FF305" s="2">
        <v>38</v>
      </c>
      <c r="FG305" s="2">
        <v>26.8</v>
      </c>
      <c r="FH305" s="2">
        <v>11.2</v>
      </c>
      <c r="FI305" s="2">
        <v>0.72</v>
      </c>
      <c r="FK305" s="22">
        <v>4.0999999999999996</v>
      </c>
      <c r="FL305" s="22">
        <v>4.4000000000000004</v>
      </c>
      <c r="FM305" s="22">
        <v>0.38</v>
      </c>
      <c r="FN305" s="5">
        <v>2.4E-2</v>
      </c>
      <c r="FO305" s="5">
        <v>3.5</v>
      </c>
      <c r="FP305" s="5">
        <v>2.2000000000000002</v>
      </c>
      <c r="FQ305" s="5">
        <v>0.63</v>
      </c>
      <c r="FR305" s="5">
        <f t="shared" si="24"/>
        <v>3.2</v>
      </c>
      <c r="FS305" s="5">
        <v>0.02</v>
      </c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>
        <v>2.73</v>
      </c>
      <c r="GF305" s="2">
        <v>1.86</v>
      </c>
      <c r="GG305" s="2">
        <v>1.37</v>
      </c>
      <c r="GH305" s="2">
        <v>49.9</v>
      </c>
      <c r="GI305" s="2">
        <v>0.99</v>
      </c>
      <c r="GJ305" s="2">
        <v>36.1</v>
      </c>
      <c r="GK305" s="2">
        <v>0.99</v>
      </c>
      <c r="GL305" s="2">
        <v>38</v>
      </c>
      <c r="GM305" s="2">
        <v>26.8</v>
      </c>
      <c r="GN305" s="2">
        <v>11.2</v>
      </c>
      <c r="GO305" s="2">
        <v>0.83</v>
      </c>
      <c r="GP305" s="2"/>
      <c r="GQ305" s="2">
        <v>2.9</v>
      </c>
      <c r="GR305" s="2">
        <v>3.2</v>
      </c>
      <c r="GS305" s="3">
        <v>0.46</v>
      </c>
      <c r="GT305" s="2">
        <v>1.2E-2</v>
      </c>
      <c r="GU305" s="2">
        <v>2.5</v>
      </c>
      <c r="GV305" s="2">
        <v>1.5</v>
      </c>
      <c r="GW305" s="2">
        <v>0.62</v>
      </c>
      <c r="GX305" s="5">
        <f t="shared" si="25"/>
        <v>2.2000000000000002</v>
      </c>
      <c r="GY305" s="2">
        <v>1.4E-2</v>
      </c>
    </row>
    <row r="306" spans="1:207" s="5" customFormat="1" ht="11.95" customHeight="1" x14ac:dyDescent="0.3">
      <c r="A306" s="10" t="s">
        <v>350</v>
      </c>
      <c r="B306" s="11">
        <v>19</v>
      </c>
      <c r="C306" s="12">
        <v>19.399999999999999</v>
      </c>
      <c r="D306" s="13" t="s">
        <v>415</v>
      </c>
      <c r="E306" s="124" t="s">
        <v>461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5">
        <v>2.7</v>
      </c>
      <c r="R306" s="15">
        <v>1.94</v>
      </c>
      <c r="S306" s="15">
        <v>1.57</v>
      </c>
      <c r="T306" s="16">
        <v>42</v>
      </c>
      <c r="U306" s="15">
        <v>0.72</v>
      </c>
      <c r="V306" s="16">
        <v>23.8</v>
      </c>
      <c r="W306" s="15">
        <v>0.89</v>
      </c>
      <c r="X306" s="16">
        <v>31.4</v>
      </c>
      <c r="Y306" s="16">
        <v>24.1</v>
      </c>
      <c r="Z306" s="16">
        <v>7.3</v>
      </c>
      <c r="AA306" s="15">
        <v>-0.04</v>
      </c>
      <c r="AB306" s="15"/>
      <c r="AC306" s="15"/>
      <c r="AD306" s="4"/>
      <c r="AE306" s="15"/>
      <c r="AF306" s="4"/>
      <c r="AG306" s="6"/>
      <c r="AH306" s="6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15">
        <v>2.7</v>
      </c>
      <c r="AY306" s="15">
        <v>1.97</v>
      </c>
      <c r="AZ306" s="15">
        <v>1.57</v>
      </c>
      <c r="BA306" s="16">
        <v>41.9</v>
      </c>
      <c r="BB306" s="15">
        <v>0.72</v>
      </c>
      <c r="BC306" s="16">
        <v>25.7</v>
      </c>
      <c r="BD306" s="15">
        <v>0.96</v>
      </c>
      <c r="BE306" s="16">
        <v>31.4</v>
      </c>
      <c r="BF306" s="16">
        <v>24.1</v>
      </c>
      <c r="BG306" s="16">
        <v>7.3</v>
      </c>
      <c r="BH306" s="15">
        <v>0.21</v>
      </c>
      <c r="BI306" s="4"/>
      <c r="BJ306" s="4"/>
      <c r="BK306" s="4"/>
      <c r="BL306" s="8"/>
      <c r="CE306" s="2">
        <v>17.5</v>
      </c>
      <c r="CF306" s="2">
        <v>14.5</v>
      </c>
      <c r="CG306" s="2">
        <v>0.83</v>
      </c>
      <c r="CH306" s="2">
        <v>4.1000000000000002E-2</v>
      </c>
      <c r="CI306" s="2">
        <v>18</v>
      </c>
      <c r="CJ306" s="2">
        <v>2.5000000000000001E-2</v>
      </c>
      <c r="CK306" s="2">
        <v>12</v>
      </c>
      <c r="EY306" s="5">
        <v>2.7</v>
      </c>
      <c r="EZ306" s="5">
        <v>1.93</v>
      </c>
      <c r="FA306" s="5">
        <v>1.48</v>
      </c>
      <c r="FB306" s="5">
        <v>45.1</v>
      </c>
      <c r="FC306" s="5">
        <v>0.82</v>
      </c>
      <c r="FD306" s="5">
        <v>30.1</v>
      </c>
      <c r="FE306" s="5">
        <v>0.99</v>
      </c>
      <c r="FF306" s="5">
        <v>31.4</v>
      </c>
      <c r="FG306" s="5">
        <v>24.1</v>
      </c>
      <c r="FH306" s="5">
        <v>7.3</v>
      </c>
      <c r="FI306" s="5">
        <v>0.82</v>
      </c>
      <c r="FO306" s="5">
        <v>3.3</v>
      </c>
      <c r="FP306" s="5">
        <v>2.8</v>
      </c>
      <c r="FQ306" s="5">
        <v>0.85</v>
      </c>
      <c r="FR306" s="5" t="str">
        <f t="shared" si="24"/>
        <v/>
      </c>
      <c r="FS306" s="5">
        <v>1.2E-2</v>
      </c>
      <c r="GE306" s="5">
        <v>2.7</v>
      </c>
      <c r="GF306" s="5">
        <v>1.94</v>
      </c>
      <c r="GG306" s="5">
        <v>1.5</v>
      </c>
      <c r="GH306" s="5">
        <v>44.4</v>
      </c>
      <c r="GI306" s="5">
        <v>0.8</v>
      </c>
      <c r="GJ306" s="5">
        <v>29.3</v>
      </c>
      <c r="GK306" s="5">
        <v>0.99</v>
      </c>
      <c r="GL306" s="5">
        <v>31.4</v>
      </c>
      <c r="GM306" s="5">
        <v>24.1</v>
      </c>
      <c r="GN306" s="5">
        <v>7.3</v>
      </c>
      <c r="GO306" s="5">
        <v>0.72</v>
      </c>
      <c r="GU306" s="2">
        <v>4.2</v>
      </c>
      <c r="GV306" s="2">
        <v>3.3</v>
      </c>
      <c r="GW306" s="2">
        <v>0.79</v>
      </c>
      <c r="GX306" s="5" t="str">
        <f t="shared" si="25"/>
        <v/>
      </c>
      <c r="GY306" s="2">
        <v>1.2E-2</v>
      </c>
    </row>
    <row r="307" spans="1:207" s="5" customFormat="1" ht="11.95" customHeight="1" x14ac:dyDescent="0.3">
      <c r="A307" s="10" t="s">
        <v>354</v>
      </c>
      <c r="B307" s="11">
        <v>19</v>
      </c>
      <c r="C307" s="12">
        <v>21.4</v>
      </c>
      <c r="D307" s="13" t="s">
        <v>415</v>
      </c>
      <c r="E307" s="124" t="s">
        <v>461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15">
        <v>2.7</v>
      </c>
      <c r="R307" s="15">
        <v>1.96</v>
      </c>
      <c r="S307" s="15">
        <v>1.59</v>
      </c>
      <c r="T307" s="16">
        <v>41.3</v>
      </c>
      <c r="U307" s="15">
        <v>0.7</v>
      </c>
      <c r="V307" s="16">
        <v>23.6</v>
      </c>
      <c r="W307" s="15">
        <v>0.91</v>
      </c>
      <c r="X307" s="16">
        <v>32.4</v>
      </c>
      <c r="Y307" s="16">
        <v>24.5</v>
      </c>
      <c r="Z307" s="16">
        <v>7.9</v>
      </c>
      <c r="AA307" s="15">
        <v>-0.11</v>
      </c>
      <c r="AB307" s="15"/>
      <c r="AC307" s="15"/>
      <c r="AD307" s="4"/>
      <c r="AE307" s="15"/>
      <c r="AF307" s="4"/>
      <c r="AG307" s="6"/>
      <c r="AH307" s="6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15">
        <v>2.7</v>
      </c>
      <c r="AY307" s="15">
        <v>1.97</v>
      </c>
      <c r="AZ307" s="15">
        <v>1.56</v>
      </c>
      <c r="BA307" s="16">
        <v>42.3</v>
      </c>
      <c r="BB307" s="15">
        <v>0.73</v>
      </c>
      <c r="BC307" s="16">
        <v>26.4</v>
      </c>
      <c r="BD307" s="15">
        <v>0.97</v>
      </c>
      <c r="BE307" s="16">
        <v>32.4</v>
      </c>
      <c r="BF307" s="16">
        <v>24.5</v>
      </c>
      <c r="BG307" s="16">
        <v>7.9</v>
      </c>
      <c r="BH307" s="15">
        <v>0.24</v>
      </c>
      <c r="BI307" s="4"/>
      <c r="BJ307" s="4"/>
      <c r="BK307" s="4"/>
      <c r="BL307" s="8"/>
      <c r="CE307" s="2">
        <v>18.5</v>
      </c>
      <c r="CF307" s="2">
        <v>15.3</v>
      </c>
      <c r="CG307" s="2">
        <v>0.83</v>
      </c>
      <c r="CH307" s="2">
        <v>3.7999999999999999E-2</v>
      </c>
      <c r="CI307" s="2">
        <v>18</v>
      </c>
      <c r="CJ307" s="2">
        <v>2.3E-2</v>
      </c>
      <c r="CK307" s="2">
        <v>12</v>
      </c>
      <c r="EY307" s="5">
        <v>2.7</v>
      </c>
      <c r="EZ307" s="5">
        <v>1.92</v>
      </c>
      <c r="FA307" s="5">
        <v>1.47</v>
      </c>
      <c r="FB307" s="5">
        <v>45.6</v>
      </c>
      <c r="FC307" s="5">
        <v>0.84</v>
      </c>
      <c r="FD307" s="5">
        <v>30.7</v>
      </c>
      <c r="FE307" s="5">
        <v>0.99</v>
      </c>
      <c r="FF307" s="5">
        <v>32.4</v>
      </c>
      <c r="FG307" s="5">
        <v>24.5</v>
      </c>
      <c r="FH307" s="5">
        <v>7.9</v>
      </c>
      <c r="FI307" s="5">
        <v>0.78</v>
      </c>
      <c r="FO307" s="5">
        <v>4.3</v>
      </c>
      <c r="FP307" s="5">
        <v>3.4</v>
      </c>
      <c r="FQ307" s="5">
        <v>0.79</v>
      </c>
      <c r="FR307" s="5" t="str">
        <f t="shared" si="24"/>
        <v/>
      </c>
      <c r="FS307" s="5">
        <v>1.6E-2</v>
      </c>
      <c r="GE307" s="5">
        <v>2.7</v>
      </c>
      <c r="GF307" s="5">
        <v>1.91</v>
      </c>
      <c r="GG307" s="5">
        <v>1.46</v>
      </c>
      <c r="GH307" s="5">
        <v>46.1</v>
      </c>
      <c r="GI307" s="5">
        <v>0.85</v>
      </c>
      <c r="GJ307" s="5">
        <v>31</v>
      </c>
      <c r="GK307" s="5">
        <v>0.98</v>
      </c>
      <c r="GL307" s="5">
        <v>32.4</v>
      </c>
      <c r="GM307" s="5">
        <v>24.5</v>
      </c>
      <c r="GN307" s="5">
        <v>7.9</v>
      </c>
      <c r="GO307" s="5">
        <v>0.82</v>
      </c>
      <c r="GU307" s="2">
        <v>2.9</v>
      </c>
      <c r="GV307" s="2">
        <v>2</v>
      </c>
      <c r="GW307" s="2">
        <v>0.71</v>
      </c>
      <c r="GX307" s="5" t="str">
        <f t="shared" si="25"/>
        <v/>
      </c>
      <c r="GY307" s="2">
        <v>0.01</v>
      </c>
    </row>
    <row r="308" spans="1:207" s="5" customFormat="1" ht="11.95" customHeight="1" x14ac:dyDescent="0.3">
      <c r="A308" s="10" t="s">
        <v>52</v>
      </c>
      <c r="B308" s="10" t="s">
        <v>429</v>
      </c>
      <c r="C308" s="12">
        <v>9.4</v>
      </c>
      <c r="D308" s="13" t="s">
        <v>409</v>
      </c>
      <c r="E308" s="124" t="s">
        <v>461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15">
        <v>2.72</v>
      </c>
      <c r="R308" s="15">
        <v>1.99</v>
      </c>
      <c r="S308" s="15">
        <v>1.57</v>
      </c>
      <c r="T308" s="16">
        <v>42.4</v>
      </c>
      <c r="U308" s="15">
        <v>0.74</v>
      </c>
      <c r="V308" s="16">
        <v>27.1</v>
      </c>
      <c r="W308" s="15">
        <v>1</v>
      </c>
      <c r="X308" s="16">
        <v>42.5</v>
      </c>
      <c r="Y308" s="16">
        <v>27</v>
      </c>
      <c r="Z308" s="16">
        <v>15.5</v>
      </c>
      <c r="AA308" s="15">
        <v>0.01</v>
      </c>
      <c r="AB308" s="15"/>
      <c r="AC308" s="15"/>
      <c r="AD308" s="4"/>
      <c r="AE308" s="15"/>
      <c r="AF308" s="4"/>
      <c r="AG308" s="6"/>
      <c r="AH308" s="6"/>
      <c r="AI308" s="4"/>
      <c r="AJ308" s="4"/>
      <c r="AK308" s="4"/>
      <c r="AL308" s="7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15">
        <v>2.72</v>
      </c>
      <c r="AY308" s="15">
        <v>1.98</v>
      </c>
      <c r="AZ308" s="15">
        <v>1.54</v>
      </c>
      <c r="BA308" s="16">
        <v>43.2</v>
      </c>
      <c r="BB308" s="15">
        <v>0.76</v>
      </c>
      <c r="BC308" s="16">
        <v>28</v>
      </c>
      <c r="BD308" s="15">
        <v>1</v>
      </c>
      <c r="BE308" s="16">
        <v>42.5</v>
      </c>
      <c r="BF308" s="16">
        <v>27</v>
      </c>
      <c r="BG308" s="16">
        <v>15.5</v>
      </c>
      <c r="BH308" s="15">
        <v>0.06</v>
      </c>
      <c r="BI308" s="4"/>
      <c r="BJ308" s="4"/>
      <c r="BK308" s="4"/>
      <c r="BL308" s="8"/>
      <c r="BN308" s="20">
        <v>5.9499999999999997E-2</v>
      </c>
      <c r="BO308" s="21">
        <v>1.5299999999999999E-3</v>
      </c>
      <c r="BP308" s="5">
        <v>1.113398972787488E-5</v>
      </c>
      <c r="BQ308" s="5">
        <v>125</v>
      </c>
      <c r="BR308" s="5">
        <v>0.65</v>
      </c>
      <c r="BS308" s="5">
        <v>11800</v>
      </c>
      <c r="BT308" s="5">
        <v>0.70399999999999996</v>
      </c>
      <c r="BU308" s="5">
        <v>20900</v>
      </c>
      <c r="BV308" s="5">
        <v>45</v>
      </c>
      <c r="BW308" s="5">
        <v>21</v>
      </c>
      <c r="BX308" s="2">
        <v>26</v>
      </c>
      <c r="BY308" s="2">
        <v>14</v>
      </c>
      <c r="BZ308" s="5">
        <v>63300</v>
      </c>
      <c r="CA308" s="5">
        <v>0.17</v>
      </c>
      <c r="CB308" s="5">
        <v>-0.1</v>
      </c>
      <c r="CC308" s="5">
        <v>1.4390000000000001</v>
      </c>
      <c r="CD308" s="5">
        <v>71.999999999999986</v>
      </c>
      <c r="FR308" s="5" t="str">
        <f t="shared" si="24"/>
        <v/>
      </c>
      <c r="GX308" s="5" t="str">
        <f t="shared" si="25"/>
        <v/>
      </c>
    </row>
    <row r="309" spans="1:207" s="5" customFormat="1" ht="11.95" customHeight="1" x14ac:dyDescent="0.3">
      <c r="A309" s="10" t="s">
        <v>167</v>
      </c>
      <c r="B309" s="10" t="s">
        <v>438</v>
      </c>
      <c r="C309" s="12">
        <v>14.8</v>
      </c>
      <c r="D309" s="13" t="s">
        <v>415</v>
      </c>
      <c r="E309" s="124" t="s">
        <v>461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15">
        <v>2.73</v>
      </c>
      <c r="R309" s="15">
        <v>1.96</v>
      </c>
      <c r="S309" s="15">
        <v>1.57</v>
      </c>
      <c r="T309" s="16">
        <v>42.5</v>
      </c>
      <c r="U309" s="15">
        <v>0.74</v>
      </c>
      <c r="V309" s="16">
        <v>24.8</v>
      </c>
      <c r="W309" s="15">
        <v>0.92</v>
      </c>
      <c r="X309" s="16">
        <v>40.799999999999997</v>
      </c>
      <c r="Y309" s="16">
        <v>26.4</v>
      </c>
      <c r="Z309" s="16">
        <v>14.4</v>
      </c>
      <c r="AA309" s="15">
        <v>-0.11</v>
      </c>
      <c r="AB309" s="15"/>
      <c r="AC309" s="15"/>
      <c r="AD309" s="4"/>
      <c r="AE309" s="15"/>
      <c r="AF309" s="4"/>
      <c r="AG309" s="6"/>
      <c r="AH309" s="6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15">
        <v>2.73</v>
      </c>
      <c r="AY309" s="15">
        <v>1.98</v>
      </c>
      <c r="AZ309" s="15">
        <v>1.56</v>
      </c>
      <c r="BA309" s="16">
        <v>42.9</v>
      </c>
      <c r="BB309" s="15">
        <v>0.75</v>
      </c>
      <c r="BC309" s="16">
        <v>27.3</v>
      </c>
      <c r="BD309" s="15">
        <v>0.99</v>
      </c>
      <c r="BE309" s="16">
        <v>40.799999999999997</v>
      </c>
      <c r="BF309" s="16">
        <v>26.4</v>
      </c>
      <c r="BG309" s="16">
        <v>14.4</v>
      </c>
      <c r="BH309" s="15">
        <v>0.06</v>
      </c>
      <c r="BI309" s="4"/>
      <c r="BJ309" s="4"/>
      <c r="BK309" s="4"/>
      <c r="BL309" s="8"/>
      <c r="BN309" s="20">
        <v>6.5799999999999997E-2</v>
      </c>
      <c r="BO309" s="21">
        <v>2.2100000000000002E-3</v>
      </c>
      <c r="BP309" s="5">
        <v>1.3977459136498261E-5</v>
      </c>
      <c r="BQ309" s="5">
        <v>125</v>
      </c>
      <c r="BR309" s="5">
        <v>0.62</v>
      </c>
      <c r="BS309" s="5">
        <v>9300</v>
      </c>
      <c r="BT309" s="5">
        <v>0.7</v>
      </c>
      <c r="BU309" s="5">
        <v>17700</v>
      </c>
      <c r="BV309" s="5">
        <v>48</v>
      </c>
      <c r="BW309" s="5">
        <v>22</v>
      </c>
      <c r="BX309" s="2">
        <v>28</v>
      </c>
      <c r="BY309" s="2">
        <v>14</v>
      </c>
      <c r="BZ309" s="5">
        <v>72300</v>
      </c>
      <c r="CA309" s="5">
        <v>0.19</v>
      </c>
      <c r="CB309" s="5">
        <v>0.1</v>
      </c>
      <c r="CC309" s="5">
        <v>1.5940000000000001</v>
      </c>
      <c r="CD309" s="5">
        <v>104.00000000000004</v>
      </c>
      <c r="CN309" s="22"/>
      <c r="CO309" s="17"/>
      <c r="CP309" s="18"/>
      <c r="FR309" s="5" t="str">
        <f t="shared" si="24"/>
        <v/>
      </c>
      <c r="GX309" s="5" t="str">
        <f t="shared" si="25"/>
        <v/>
      </c>
    </row>
    <row r="310" spans="1:207" s="5" customFormat="1" ht="11.95" customHeight="1" x14ac:dyDescent="0.3">
      <c r="A310" s="10" t="s">
        <v>216</v>
      </c>
      <c r="B310" s="10" t="s">
        <v>442</v>
      </c>
      <c r="C310" s="12">
        <v>16.399999999999999</v>
      </c>
      <c r="D310" s="13" t="s">
        <v>409</v>
      </c>
      <c r="E310" s="124" t="s">
        <v>461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15">
        <v>2.7</v>
      </c>
      <c r="R310" s="15">
        <v>2</v>
      </c>
      <c r="S310" s="15">
        <v>1.6</v>
      </c>
      <c r="T310" s="16">
        <v>40.700000000000003</v>
      </c>
      <c r="U310" s="15">
        <v>0.69</v>
      </c>
      <c r="V310" s="16">
        <v>25</v>
      </c>
      <c r="W310" s="15">
        <v>0.98</v>
      </c>
      <c r="X310" s="16">
        <v>39.5</v>
      </c>
      <c r="Y310" s="16">
        <v>22.8</v>
      </c>
      <c r="Z310" s="16">
        <v>16.7</v>
      </c>
      <c r="AA310" s="15">
        <v>0.13</v>
      </c>
      <c r="AB310" s="15"/>
      <c r="AC310" s="15"/>
      <c r="AD310" s="4"/>
      <c r="AE310" s="15"/>
      <c r="AF310" s="4"/>
      <c r="AG310" s="6"/>
      <c r="AH310" s="6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15">
        <v>2.7</v>
      </c>
      <c r="AY310" s="15">
        <v>2</v>
      </c>
      <c r="AZ310" s="15">
        <v>1.58</v>
      </c>
      <c r="BA310" s="16">
        <v>41.4</v>
      </c>
      <c r="BB310" s="15">
        <v>0.71</v>
      </c>
      <c r="BC310" s="16">
        <v>26.1</v>
      </c>
      <c r="BD310" s="15">
        <v>1</v>
      </c>
      <c r="BE310" s="16">
        <v>39.5</v>
      </c>
      <c r="BF310" s="16">
        <v>22.8</v>
      </c>
      <c r="BG310" s="16">
        <v>16.7</v>
      </c>
      <c r="BH310" s="15">
        <v>0.2</v>
      </c>
      <c r="BI310" s="4"/>
      <c r="BJ310" s="4"/>
      <c r="BK310" s="4"/>
      <c r="BL310" s="8"/>
      <c r="BN310" s="20">
        <v>6.7900000000000002E-2</v>
      </c>
      <c r="BO310" s="21">
        <v>1.57E-3</v>
      </c>
      <c r="BP310" s="5">
        <v>1.299004568789193E-5</v>
      </c>
      <c r="BQ310" s="5">
        <v>125</v>
      </c>
      <c r="BR310" s="5">
        <v>0.64</v>
      </c>
      <c r="BS310" s="5">
        <v>10700</v>
      </c>
      <c r="BT310" s="5">
        <v>0.63700000000000001</v>
      </c>
      <c r="BU310" s="5">
        <v>17900</v>
      </c>
      <c r="BV310" s="5">
        <v>46</v>
      </c>
      <c r="BW310" s="5">
        <v>24</v>
      </c>
      <c r="BX310" s="2">
        <v>23</v>
      </c>
      <c r="BY310" s="2">
        <v>14</v>
      </c>
      <c r="BZ310" s="5">
        <v>59600</v>
      </c>
      <c r="CA310" s="5">
        <v>0.17</v>
      </c>
      <c r="CB310" s="5">
        <v>-0.3</v>
      </c>
      <c r="CC310" s="5">
        <v>1.556</v>
      </c>
      <c r="CD310" s="5">
        <v>135</v>
      </c>
      <c r="FR310" s="5" t="str">
        <f t="shared" si="24"/>
        <v/>
      </c>
      <c r="GX310" s="5" t="str">
        <f t="shared" si="25"/>
        <v/>
      </c>
    </row>
    <row r="311" spans="1:207" s="5" customFormat="1" ht="11.95" customHeight="1" x14ac:dyDescent="0.3">
      <c r="A311" s="10" t="s">
        <v>297</v>
      </c>
      <c r="B311" s="10" t="s">
        <v>447</v>
      </c>
      <c r="C311" s="12">
        <v>19.399999999999999</v>
      </c>
      <c r="D311" s="13" t="s">
        <v>415</v>
      </c>
      <c r="E311" s="124" t="s">
        <v>461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15">
        <v>2.73</v>
      </c>
      <c r="R311" s="15">
        <v>2.0299999999999998</v>
      </c>
      <c r="S311" s="15">
        <v>1.65</v>
      </c>
      <c r="T311" s="16">
        <v>39.700000000000003</v>
      </c>
      <c r="U311" s="15">
        <v>0.66</v>
      </c>
      <c r="V311" s="16">
        <v>23.4</v>
      </c>
      <c r="W311" s="15">
        <v>0.97</v>
      </c>
      <c r="X311" s="16">
        <v>38.200000000000003</v>
      </c>
      <c r="Y311" s="16">
        <v>25</v>
      </c>
      <c r="Z311" s="16">
        <v>13.2</v>
      </c>
      <c r="AA311" s="15">
        <v>-0.12</v>
      </c>
      <c r="AB311" s="15"/>
      <c r="AC311" s="15"/>
      <c r="AD311" s="4"/>
      <c r="AE311" s="15"/>
      <c r="AF311" s="4"/>
      <c r="AG311" s="6"/>
      <c r="AH311" s="6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15">
        <v>2.73</v>
      </c>
      <c r="AY311" s="15">
        <v>2.0099999999999998</v>
      </c>
      <c r="AZ311" s="15">
        <v>1.61</v>
      </c>
      <c r="BA311" s="16">
        <v>41.2</v>
      </c>
      <c r="BB311" s="15">
        <v>0.7</v>
      </c>
      <c r="BC311" s="16">
        <v>24.9</v>
      </c>
      <c r="BD311" s="15">
        <v>0.97</v>
      </c>
      <c r="BE311" s="16">
        <v>38.200000000000003</v>
      </c>
      <c r="BF311" s="16">
        <v>25</v>
      </c>
      <c r="BG311" s="16">
        <v>13.2</v>
      </c>
      <c r="BH311" s="15">
        <v>-0.01</v>
      </c>
      <c r="BI311" s="4"/>
      <c r="BJ311" s="4"/>
      <c r="BK311" s="4"/>
      <c r="BL311" s="8"/>
      <c r="BN311" s="20">
        <v>8.5800000000000001E-2</v>
      </c>
      <c r="BO311" s="21">
        <v>1.9499999999999999E-3</v>
      </c>
      <c r="BP311" s="5">
        <v>1.1808026859117691E-5</v>
      </c>
      <c r="BQ311" s="5">
        <v>125</v>
      </c>
      <c r="BR311" s="5">
        <v>0.63</v>
      </c>
      <c r="BS311" s="5">
        <v>10700</v>
      </c>
      <c r="BT311" s="5">
        <v>0.72699999999999998</v>
      </c>
      <c r="BU311" s="5">
        <v>19800</v>
      </c>
      <c r="BV311" s="5">
        <v>59</v>
      </c>
      <c r="BW311" s="5">
        <v>26</v>
      </c>
      <c r="BX311" s="2">
        <v>40</v>
      </c>
      <c r="BY311" s="2">
        <v>16</v>
      </c>
      <c r="BZ311" s="5">
        <v>52800</v>
      </c>
      <c r="CA311" s="5">
        <v>0.19</v>
      </c>
      <c r="CB311" s="5">
        <v>-1.3</v>
      </c>
      <c r="CC311" s="5">
        <v>1.62</v>
      </c>
      <c r="CD311" s="5">
        <v>170.99999999999997</v>
      </c>
      <c r="FR311" s="5" t="str">
        <f t="shared" si="24"/>
        <v/>
      </c>
      <c r="GX311" s="5" t="str">
        <f t="shared" si="25"/>
        <v/>
      </c>
    </row>
    <row r="312" spans="1:207" s="5" customFormat="1" ht="11.95" customHeight="1" x14ac:dyDescent="0.3">
      <c r="A312" s="10" t="s">
        <v>383</v>
      </c>
      <c r="B312" s="10" t="s">
        <v>453</v>
      </c>
      <c r="C312" s="12">
        <v>11.8</v>
      </c>
      <c r="D312" s="13" t="s">
        <v>415</v>
      </c>
      <c r="E312" s="124" t="s">
        <v>461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15">
        <v>2.68</v>
      </c>
      <c r="R312" s="15">
        <v>2</v>
      </c>
      <c r="S312" s="15">
        <v>1.61</v>
      </c>
      <c r="T312" s="16">
        <v>39.9</v>
      </c>
      <c r="U312" s="15">
        <v>0.66</v>
      </c>
      <c r="V312" s="16">
        <v>24.1</v>
      </c>
      <c r="W312" s="15">
        <v>0.97</v>
      </c>
      <c r="X312" s="16">
        <v>41.4</v>
      </c>
      <c r="Y312" s="16">
        <v>26.8</v>
      </c>
      <c r="Z312" s="16">
        <v>14.6</v>
      </c>
      <c r="AA312" s="15">
        <v>-0.18</v>
      </c>
      <c r="AB312" s="15"/>
      <c r="AC312" s="15"/>
      <c r="AD312" s="4"/>
      <c r="AE312" s="15"/>
      <c r="AF312" s="4"/>
      <c r="AG312" s="6"/>
      <c r="AH312" s="6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15">
        <v>2.68</v>
      </c>
      <c r="AY312" s="15">
        <v>1.96</v>
      </c>
      <c r="AZ312" s="15">
        <v>1.53</v>
      </c>
      <c r="BA312" s="16">
        <v>42.9</v>
      </c>
      <c r="BB312" s="15">
        <v>0.75</v>
      </c>
      <c r="BC312" s="16">
        <v>28</v>
      </c>
      <c r="BD312" s="15">
        <v>1</v>
      </c>
      <c r="BE312" s="16">
        <v>41.4</v>
      </c>
      <c r="BF312" s="16">
        <v>26.8</v>
      </c>
      <c r="BG312" s="16">
        <v>14.6</v>
      </c>
      <c r="BH312" s="15">
        <v>0.08</v>
      </c>
      <c r="BI312" s="4"/>
      <c r="BJ312" s="4"/>
      <c r="BK312" s="4"/>
      <c r="BL312" s="8"/>
      <c r="BN312" s="20">
        <v>6.6600000000000006E-2</v>
      </c>
      <c r="BO312" s="21">
        <v>1.9E-3</v>
      </c>
      <c r="BP312" s="5">
        <v>1.7327519868170571E-5</v>
      </c>
      <c r="BQ312" s="5">
        <v>125</v>
      </c>
      <c r="BR312" s="5">
        <v>0.63</v>
      </c>
      <c r="BS312" s="5">
        <v>10300</v>
      </c>
      <c r="BT312" s="5">
        <v>0.63200000000000001</v>
      </c>
      <c r="BU312" s="5">
        <v>18300</v>
      </c>
      <c r="BV312" s="5">
        <v>49</v>
      </c>
      <c r="BW312" s="5">
        <v>24</v>
      </c>
      <c r="BX312" s="2">
        <v>25</v>
      </c>
      <c r="BY312" s="2">
        <v>13</v>
      </c>
      <c r="BZ312" s="5">
        <v>58600</v>
      </c>
      <c r="CA312" s="5">
        <v>0.18</v>
      </c>
      <c r="CB312" s="5">
        <v>0</v>
      </c>
      <c r="CC312" s="5">
        <v>1.9550000000000001</v>
      </c>
      <c r="CD312" s="5">
        <v>149</v>
      </c>
      <c r="CN312" s="22"/>
      <c r="CO312" s="17"/>
      <c r="CP312" s="18"/>
      <c r="FR312" s="5" t="str">
        <f t="shared" si="24"/>
        <v/>
      </c>
      <c r="GX312" s="5" t="str">
        <f t="shared" si="25"/>
        <v/>
      </c>
    </row>
    <row r="313" spans="1:207" s="5" customFormat="1" ht="11.95" customHeight="1" x14ac:dyDescent="0.3">
      <c r="A313" s="10" t="s">
        <v>400</v>
      </c>
      <c r="B313" s="10" t="s">
        <v>454</v>
      </c>
      <c r="C313" s="12">
        <v>13.8</v>
      </c>
      <c r="D313" s="13" t="s">
        <v>415</v>
      </c>
      <c r="E313" s="124" t="s">
        <v>461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15">
        <v>2.7</v>
      </c>
      <c r="R313" s="15">
        <v>1.96</v>
      </c>
      <c r="S313" s="15">
        <v>1.55</v>
      </c>
      <c r="T313" s="16">
        <v>42.7</v>
      </c>
      <c r="U313" s="15">
        <v>0.75</v>
      </c>
      <c r="V313" s="16">
        <v>26.7</v>
      </c>
      <c r="W313" s="15">
        <v>0.97</v>
      </c>
      <c r="X313" s="16">
        <v>41.9</v>
      </c>
      <c r="Y313" s="16">
        <v>27</v>
      </c>
      <c r="Z313" s="16">
        <v>14.9</v>
      </c>
      <c r="AA313" s="15">
        <v>-0.02</v>
      </c>
      <c r="AB313" s="15"/>
      <c r="AC313" s="15"/>
      <c r="AD313" s="4"/>
      <c r="AE313" s="15"/>
      <c r="AF313" s="4"/>
      <c r="AG313" s="6"/>
      <c r="AH313" s="6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15">
        <v>2.7</v>
      </c>
      <c r="AY313" s="15">
        <v>1.95</v>
      </c>
      <c r="AZ313" s="15">
        <v>1.53</v>
      </c>
      <c r="BA313" s="16">
        <v>43.3</v>
      </c>
      <c r="BB313" s="15">
        <v>0.76</v>
      </c>
      <c r="BC313" s="16">
        <v>27.4</v>
      </c>
      <c r="BD313" s="15">
        <v>0.97</v>
      </c>
      <c r="BE313" s="16">
        <v>41.9</v>
      </c>
      <c r="BF313" s="16">
        <v>27</v>
      </c>
      <c r="BG313" s="16">
        <v>14.9</v>
      </c>
      <c r="BH313" s="15">
        <v>0.03</v>
      </c>
      <c r="BI313" s="4"/>
      <c r="BJ313" s="4"/>
      <c r="BK313" s="4"/>
      <c r="BL313" s="8"/>
      <c r="BN313" s="20">
        <v>6.2100000000000002E-2</v>
      </c>
      <c r="BO313" s="21">
        <v>1.98E-3</v>
      </c>
      <c r="BP313" s="5">
        <v>9.4921241852581783E-6</v>
      </c>
      <c r="BQ313" s="5">
        <v>125</v>
      </c>
      <c r="BR313" s="5">
        <v>0.64</v>
      </c>
      <c r="BS313" s="5">
        <v>8800</v>
      </c>
      <c r="BT313" s="5">
        <v>0.68400000000000005</v>
      </c>
      <c r="BU313" s="5">
        <v>19000</v>
      </c>
      <c r="BV313" s="5">
        <v>50</v>
      </c>
      <c r="BW313" s="5">
        <v>22</v>
      </c>
      <c r="BX313" s="2">
        <v>37</v>
      </c>
      <c r="BY313" s="2">
        <v>15</v>
      </c>
      <c r="BZ313" s="5">
        <v>73100</v>
      </c>
      <c r="CA313" s="5">
        <v>0.18</v>
      </c>
      <c r="CB313" s="5">
        <v>-0.9</v>
      </c>
      <c r="CC313" s="5">
        <v>1.599</v>
      </c>
      <c r="CD313" s="5">
        <v>135.99999999999997</v>
      </c>
      <c r="CN313" s="22"/>
      <c r="CO313" s="17"/>
      <c r="CP313" s="18"/>
      <c r="FR313" s="5" t="str">
        <f t="shared" si="24"/>
        <v/>
      </c>
      <c r="GX313" s="5" t="str">
        <f t="shared" si="25"/>
        <v/>
      </c>
    </row>
    <row r="314" spans="1:207" s="5" customFormat="1" ht="11.95" customHeight="1" x14ac:dyDescent="0.3">
      <c r="A314" s="10" t="s">
        <v>49</v>
      </c>
      <c r="B314" s="11">
        <v>1</v>
      </c>
      <c r="C314" s="12">
        <v>6.4</v>
      </c>
      <c r="D314" s="13" t="s">
        <v>413</v>
      </c>
      <c r="E314" s="124" t="s">
        <v>460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15">
        <v>2.74</v>
      </c>
      <c r="R314" s="15">
        <v>1.95</v>
      </c>
      <c r="S314" s="15">
        <v>1.51</v>
      </c>
      <c r="T314" s="16">
        <v>44.9</v>
      </c>
      <c r="U314" s="15">
        <v>0.82</v>
      </c>
      <c r="V314" s="16">
        <v>29.2</v>
      </c>
      <c r="W314" s="15">
        <v>0.98</v>
      </c>
      <c r="X314" s="16">
        <v>39.799999999999997</v>
      </c>
      <c r="Y314" s="16">
        <v>25.5</v>
      </c>
      <c r="Z314" s="16">
        <v>14.3</v>
      </c>
      <c r="AA314" s="15">
        <v>0.26</v>
      </c>
      <c r="AB314" s="15"/>
      <c r="AC314" s="15"/>
      <c r="AD314" s="4"/>
      <c r="AE314" s="15"/>
      <c r="AF314" s="4"/>
      <c r="AG314" s="6"/>
      <c r="AH314" s="6"/>
      <c r="AI314" s="2">
        <v>15.3</v>
      </c>
      <c r="AJ314" s="4">
        <v>16.100000000000001</v>
      </c>
      <c r="AK314" s="3">
        <v>0.39</v>
      </c>
      <c r="AL314" s="2">
        <v>0.06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15">
        <v>2.74</v>
      </c>
      <c r="AY314" s="15">
        <v>1.94</v>
      </c>
      <c r="AZ314" s="15">
        <v>1.49</v>
      </c>
      <c r="BA314" s="16">
        <v>45.5</v>
      </c>
      <c r="BB314" s="15">
        <v>0.83</v>
      </c>
      <c r="BC314" s="16">
        <v>29.8</v>
      </c>
      <c r="BD314" s="15">
        <v>0.98</v>
      </c>
      <c r="BE314" s="16">
        <v>39.799999999999997</v>
      </c>
      <c r="BF314" s="16">
        <v>25.5</v>
      </c>
      <c r="BG314" s="16">
        <v>14.3</v>
      </c>
      <c r="BH314" s="15">
        <v>0.3</v>
      </c>
      <c r="BI314" s="4"/>
      <c r="BJ314" s="4">
        <v>15.6</v>
      </c>
      <c r="BK314" s="2">
        <v>15.6</v>
      </c>
      <c r="BL314" s="3">
        <v>0.39</v>
      </c>
      <c r="BM314" s="2">
        <v>5.3999999999999999E-2</v>
      </c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>
        <v>2.74</v>
      </c>
      <c r="CX314" s="2">
        <v>1.91</v>
      </c>
      <c r="CY314" s="2">
        <v>1.45</v>
      </c>
      <c r="CZ314" s="2">
        <v>47.2</v>
      </c>
      <c r="DA314" s="2">
        <v>0.89</v>
      </c>
      <c r="DB314" s="2">
        <v>31.9</v>
      </c>
      <c r="DC314" s="2">
        <v>0.98</v>
      </c>
      <c r="DD314" s="2">
        <v>39.799999999999997</v>
      </c>
      <c r="DE314" s="2">
        <v>25.5</v>
      </c>
      <c r="DF314" s="2">
        <v>14.3</v>
      </c>
      <c r="DG314" s="2">
        <v>0.45</v>
      </c>
      <c r="DH314" s="2"/>
      <c r="DI314" s="3">
        <v>10.6</v>
      </c>
      <c r="DJ314" s="2">
        <v>12.2</v>
      </c>
      <c r="DK314" s="3">
        <v>0.38</v>
      </c>
      <c r="DL314" s="2">
        <v>4.3999999999999997E-2</v>
      </c>
      <c r="DM314" s="2"/>
      <c r="DN314" s="2"/>
      <c r="DO314" s="2"/>
      <c r="DP314" s="19"/>
      <c r="DX314" s="5">
        <v>2.74</v>
      </c>
      <c r="DY314" s="5">
        <v>1.89</v>
      </c>
      <c r="DZ314" s="5">
        <v>1.41</v>
      </c>
      <c r="EA314" s="5">
        <v>48.5</v>
      </c>
      <c r="EB314" s="5">
        <v>0.94</v>
      </c>
      <c r="EC314" s="5">
        <v>34</v>
      </c>
      <c r="ED314" s="5">
        <v>0.99</v>
      </c>
      <c r="EE314" s="5">
        <v>39.799999999999997</v>
      </c>
      <c r="EF314" s="5">
        <v>25.5</v>
      </c>
      <c r="EG314" s="5">
        <v>14.3</v>
      </c>
      <c r="EH314" s="5">
        <v>0.59</v>
      </c>
      <c r="EJ314" s="22">
        <v>5.7</v>
      </c>
      <c r="EK314" s="22">
        <v>6</v>
      </c>
      <c r="EL314" s="22">
        <v>0.33</v>
      </c>
      <c r="EM314" s="5">
        <v>2.1999999999999999E-2</v>
      </c>
      <c r="EO314" s="2"/>
      <c r="EP314" s="2"/>
      <c r="EQ314" s="19"/>
      <c r="EY314" s="2">
        <v>2.74</v>
      </c>
      <c r="EZ314" s="2">
        <v>1.88</v>
      </c>
      <c r="FA314" s="2">
        <v>1.41</v>
      </c>
      <c r="FB314" s="2">
        <v>48.6</v>
      </c>
      <c r="FC314" s="2">
        <v>0.95</v>
      </c>
      <c r="FD314" s="2">
        <v>33.5</v>
      </c>
      <c r="FE314" s="2">
        <v>0.97</v>
      </c>
      <c r="FF314" s="2">
        <v>39.799999999999997</v>
      </c>
      <c r="FG314" s="2">
        <v>25.5</v>
      </c>
      <c r="FH314" s="2">
        <v>14.3</v>
      </c>
      <c r="FI314" s="2">
        <v>0.56000000000000005</v>
      </c>
      <c r="FK314" s="22">
        <v>5.7</v>
      </c>
      <c r="FL314" s="22">
        <v>6.1</v>
      </c>
      <c r="FM314" s="22">
        <v>0.33</v>
      </c>
      <c r="FN314" s="5">
        <v>2.1999999999999999E-2</v>
      </c>
      <c r="FR314" s="5">
        <f>IF(FL314&gt;0,ROUND(FL314*0.77,1),"")</f>
        <v>4.7</v>
      </c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>
        <v>2.74</v>
      </c>
      <c r="GF314" s="2">
        <v>1.88</v>
      </c>
      <c r="GG314" s="2">
        <v>1.4</v>
      </c>
      <c r="GH314" s="2">
        <v>49</v>
      </c>
      <c r="GI314" s="2">
        <v>0.96</v>
      </c>
      <c r="GJ314" s="2">
        <v>34.5</v>
      </c>
      <c r="GK314" s="2">
        <v>0.99</v>
      </c>
      <c r="GL314" s="2">
        <v>39.799999999999997</v>
      </c>
      <c r="GM314" s="2">
        <v>25.5</v>
      </c>
      <c r="GN314" s="2">
        <v>14.3</v>
      </c>
      <c r="GO314" s="2">
        <v>0.63</v>
      </c>
      <c r="GP314" s="2"/>
      <c r="GQ314" s="2">
        <v>4.5999999999999996</v>
      </c>
      <c r="GR314" s="2">
        <v>5</v>
      </c>
      <c r="GS314" s="3">
        <v>0.34</v>
      </c>
      <c r="GT314" s="2">
        <v>1.7999999999999999E-2</v>
      </c>
      <c r="GU314" s="4"/>
      <c r="GV314" s="4"/>
      <c r="GW314" s="9"/>
      <c r="GX314" s="5">
        <f>IF(GR314&gt;0,ROUND(GR314*0.73,1),"")</f>
        <v>3.7</v>
      </c>
    </row>
    <row r="315" spans="1:207" s="5" customFormat="1" ht="11.95" customHeight="1" x14ac:dyDescent="0.3">
      <c r="A315" s="10" t="s">
        <v>50</v>
      </c>
      <c r="B315" s="11">
        <v>1</v>
      </c>
      <c r="C315" s="12">
        <v>7.4</v>
      </c>
      <c r="D315" s="13" t="s">
        <v>413</v>
      </c>
      <c r="E315" s="124" t="s">
        <v>460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15">
        <v>2.73</v>
      </c>
      <c r="R315" s="15">
        <v>1.9</v>
      </c>
      <c r="S315" s="15">
        <v>1.43</v>
      </c>
      <c r="T315" s="16">
        <v>47.6</v>
      </c>
      <c r="U315" s="15">
        <v>0.91</v>
      </c>
      <c r="V315" s="16">
        <v>32.9</v>
      </c>
      <c r="W315" s="15">
        <v>0.99</v>
      </c>
      <c r="X315" s="16">
        <v>41.8</v>
      </c>
      <c r="Y315" s="16">
        <v>26.5</v>
      </c>
      <c r="Z315" s="16">
        <v>15.3</v>
      </c>
      <c r="AA315" s="15">
        <v>0.42</v>
      </c>
      <c r="AB315" s="15"/>
      <c r="AC315" s="15"/>
      <c r="AD315" s="4"/>
      <c r="AE315" s="15"/>
      <c r="AF315" s="4"/>
      <c r="AG315" s="6"/>
      <c r="AH315" s="6"/>
      <c r="AI315" s="2">
        <v>9.6999999999999993</v>
      </c>
      <c r="AJ315" s="4">
        <v>10.9</v>
      </c>
      <c r="AK315" s="3">
        <v>0.36</v>
      </c>
      <c r="AL315" s="2">
        <v>4.5999999999999999E-2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15">
        <v>2.73</v>
      </c>
      <c r="AY315" s="15">
        <v>1.89</v>
      </c>
      <c r="AZ315" s="15">
        <v>1.42</v>
      </c>
      <c r="BA315" s="16">
        <v>48.1</v>
      </c>
      <c r="BB315" s="15">
        <v>0.93</v>
      </c>
      <c r="BC315" s="16">
        <v>33.200000000000003</v>
      </c>
      <c r="BD315" s="15">
        <v>0.98</v>
      </c>
      <c r="BE315" s="16">
        <v>41.8</v>
      </c>
      <c r="BF315" s="16">
        <v>26.5</v>
      </c>
      <c r="BG315" s="16">
        <v>15.3</v>
      </c>
      <c r="BH315" s="15">
        <v>0.44</v>
      </c>
      <c r="BI315" s="4"/>
      <c r="BJ315" s="4">
        <v>9.1</v>
      </c>
      <c r="BK315" s="2">
        <v>9.1</v>
      </c>
      <c r="BL315" s="3">
        <v>0.33</v>
      </c>
      <c r="BM315" s="2">
        <v>4.3999999999999997E-2</v>
      </c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>
        <v>2.73</v>
      </c>
      <c r="CX315" s="2">
        <v>1.85</v>
      </c>
      <c r="CY315" s="2">
        <v>1.36</v>
      </c>
      <c r="CZ315" s="2">
        <v>50.2</v>
      </c>
      <c r="DA315" s="2">
        <v>1.01</v>
      </c>
      <c r="DB315" s="2">
        <v>36</v>
      </c>
      <c r="DC315" s="2">
        <v>0.98</v>
      </c>
      <c r="DD315" s="2">
        <v>41.8</v>
      </c>
      <c r="DE315" s="2">
        <v>26.5</v>
      </c>
      <c r="DF315" s="2">
        <v>15.3</v>
      </c>
      <c r="DG315" s="2">
        <v>0.62</v>
      </c>
      <c r="DH315" s="2"/>
      <c r="DI315" s="3">
        <v>7.7</v>
      </c>
      <c r="DJ315" s="2">
        <v>8.4</v>
      </c>
      <c r="DK315" s="3">
        <v>0.35</v>
      </c>
      <c r="DL315" s="2">
        <v>3.5999999999999997E-2</v>
      </c>
      <c r="DM315" s="2"/>
      <c r="DN315" s="2"/>
      <c r="DO315" s="2"/>
      <c r="DP315" s="19"/>
      <c r="DX315" s="5">
        <v>2.73</v>
      </c>
      <c r="DY315" s="5">
        <v>1.84</v>
      </c>
      <c r="DZ315" s="5">
        <v>1.35</v>
      </c>
      <c r="EA315" s="5">
        <v>50.5</v>
      </c>
      <c r="EB315" s="5">
        <v>1.02</v>
      </c>
      <c r="EC315" s="5">
        <v>36.200000000000003</v>
      </c>
      <c r="ED315" s="5">
        <v>0.97</v>
      </c>
      <c r="EE315" s="5">
        <v>41.8</v>
      </c>
      <c r="EF315" s="5">
        <v>26.5</v>
      </c>
      <c r="EG315" s="5">
        <v>15.3</v>
      </c>
      <c r="EH315" s="5">
        <v>0.63</v>
      </c>
      <c r="EJ315" s="22">
        <v>3.9</v>
      </c>
      <c r="EK315" s="22">
        <v>4.4000000000000004</v>
      </c>
      <c r="EL315" s="22">
        <v>0.39</v>
      </c>
      <c r="EM315" s="5">
        <v>1.7999999999999999E-2</v>
      </c>
      <c r="EO315" s="2"/>
      <c r="EP315" s="2"/>
      <c r="EQ315" s="19"/>
      <c r="EY315" s="2">
        <v>2.73</v>
      </c>
      <c r="EZ315" s="2">
        <v>1.83</v>
      </c>
      <c r="FA315" s="2">
        <v>1.33</v>
      </c>
      <c r="FB315" s="2">
        <v>51.4</v>
      </c>
      <c r="FC315" s="2">
        <v>1.06</v>
      </c>
      <c r="FD315" s="2">
        <v>37.799999999999997</v>
      </c>
      <c r="FE315" s="2">
        <v>0.98</v>
      </c>
      <c r="FF315" s="2">
        <v>41.8</v>
      </c>
      <c r="FG315" s="2">
        <v>26.5</v>
      </c>
      <c r="FH315" s="2">
        <v>15.3</v>
      </c>
      <c r="FI315" s="2">
        <v>0.74</v>
      </c>
      <c r="FK315" s="22">
        <v>4</v>
      </c>
      <c r="FL315" s="22">
        <v>4.4000000000000004</v>
      </c>
      <c r="FM315" s="22">
        <v>0.34</v>
      </c>
      <c r="FN315" s="5">
        <v>1.7000000000000001E-2</v>
      </c>
      <c r="FR315" s="5">
        <f t="shared" ref="FR315:FR327" si="26">IF(FL315&gt;0,ROUND(FL315*0.77,1),"")</f>
        <v>3.4</v>
      </c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>
        <v>2.73</v>
      </c>
      <c r="GF315" s="2">
        <v>1.83</v>
      </c>
      <c r="GG315" s="2">
        <v>1.33</v>
      </c>
      <c r="GH315" s="2">
        <v>51.4</v>
      </c>
      <c r="GI315" s="2">
        <v>1.06</v>
      </c>
      <c r="GJ315" s="2">
        <v>38.1</v>
      </c>
      <c r="GK315" s="2">
        <v>0.98</v>
      </c>
      <c r="GL315" s="2">
        <v>41.8</v>
      </c>
      <c r="GM315" s="2">
        <v>26.5</v>
      </c>
      <c r="GN315" s="2">
        <v>15.3</v>
      </c>
      <c r="GO315" s="2">
        <v>0.76</v>
      </c>
      <c r="GP315" s="2"/>
      <c r="GQ315" s="2">
        <v>3.6</v>
      </c>
      <c r="GR315" s="2">
        <v>3.8</v>
      </c>
      <c r="GS315" s="3">
        <v>0.43</v>
      </c>
      <c r="GT315" s="2">
        <v>1.2E-2</v>
      </c>
      <c r="GU315" s="4"/>
      <c r="GV315" s="4"/>
      <c r="GW315" s="9"/>
      <c r="GX315" s="5">
        <f t="shared" ref="GX315:GX327" si="27">IF(GR315&gt;0,ROUND(GR315*0.73,1),"")</f>
        <v>2.8</v>
      </c>
    </row>
    <row r="316" spans="1:207" s="5" customFormat="1" ht="11.95" customHeight="1" x14ac:dyDescent="0.3">
      <c r="A316" s="10" t="s">
        <v>81</v>
      </c>
      <c r="B316" s="11">
        <v>2</v>
      </c>
      <c r="C316" s="12">
        <v>8.4</v>
      </c>
      <c r="D316" s="13" t="s">
        <v>413</v>
      </c>
      <c r="E316" s="124" t="s">
        <v>460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15">
        <v>2.71</v>
      </c>
      <c r="R316" s="15">
        <v>2.0099999999999998</v>
      </c>
      <c r="S316" s="15">
        <v>1.62</v>
      </c>
      <c r="T316" s="16">
        <v>40.4</v>
      </c>
      <c r="U316" s="15">
        <v>0.68</v>
      </c>
      <c r="V316" s="16">
        <v>24.4</v>
      </c>
      <c r="W316" s="15">
        <v>0.98</v>
      </c>
      <c r="X316" s="16">
        <v>33.9</v>
      </c>
      <c r="Y316" s="16">
        <v>19.7</v>
      </c>
      <c r="Z316" s="16">
        <v>14.2</v>
      </c>
      <c r="AA316" s="15">
        <v>0.33</v>
      </c>
      <c r="AB316" s="15"/>
      <c r="AC316" s="15"/>
      <c r="AD316" s="4"/>
      <c r="AE316" s="15"/>
      <c r="AF316" s="4"/>
      <c r="AG316" s="6"/>
      <c r="AH316" s="6"/>
      <c r="AI316" s="2">
        <v>14.3</v>
      </c>
      <c r="AJ316" s="4">
        <v>15.5</v>
      </c>
      <c r="AK316" s="3">
        <v>0.33</v>
      </c>
      <c r="AL316" s="2">
        <v>0.06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15">
        <v>2.71</v>
      </c>
      <c r="AY316" s="15">
        <v>2</v>
      </c>
      <c r="AZ316" s="15">
        <v>1.6</v>
      </c>
      <c r="BA316" s="16">
        <v>40.9</v>
      </c>
      <c r="BB316" s="15">
        <v>0.69</v>
      </c>
      <c r="BC316" s="16">
        <v>24.8</v>
      </c>
      <c r="BD316" s="15">
        <v>0.97</v>
      </c>
      <c r="BE316" s="16">
        <v>33.9</v>
      </c>
      <c r="BF316" s="16">
        <v>19.7</v>
      </c>
      <c r="BG316" s="16">
        <v>14.2</v>
      </c>
      <c r="BH316" s="15">
        <v>0.36</v>
      </c>
      <c r="BI316" s="4"/>
      <c r="BJ316" s="4">
        <v>14.8</v>
      </c>
      <c r="BK316" s="2">
        <v>14.8</v>
      </c>
      <c r="BL316" s="3">
        <v>0.34</v>
      </c>
      <c r="BM316" s="2">
        <v>5.1999999999999998E-2</v>
      </c>
      <c r="CE316" s="2">
        <v>13.3</v>
      </c>
      <c r="CF316" s="2">
        <v>10.9</v>
      </c>
      <c r="CG316" s="2">
        <v>0.82</v>
      </c>
      <c r="CH316" s="2">
        <v>2.1999999999999999E-2</v>
      </c>
      <c r="CI316" s="2">
        <v>14</v>
      </c>
      <c r="CJ316" s="2">
        <v>2.1999999999999999E-2</v>
      </c>
      <c r="CK316" s="2">
        <v>14</v>
      </c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>
        <v>2.71</v>
      </c>
      <c r="CX316" s="2">
        <v>1.97</v>
      </c>
      <c r="CY316" s="2">
        <v>1.54</v>
      </c>
      <c r="CZ316" s="2">
        <v>43</v>
      </c>
      <c r="DA316" s="2">
        <v>0.76</v>
      </c>
      <c r="DB316" s="2">
        <v>27.6</v>
      </c>
      <c r="DC316" s="2">
        <v>0.99</v>
      </c>
      <c r="DD316" s="2">
        <v>33.9</v>
      </c>
      <c r="DE316" s="2">
        <v>19.7</v>
      </c>
      <c r="DF316" s="2">
        <v>14.2</v>
      </c>
      <c r="DG316" s="2">
        <v>0.56000000000000005</v>
      </c>
      <c r="DH316" s="2"/>
      <c r="DI316" s="3">
        <v>11.1</v>
      </c>
      <c r="DJ316" s="2">
        <v>12</v>
      </c>
      <c r="DK316" s="3">
        <v>0.36</v>
      </c>
      <c r="DL316" s="2">
        <v>4.2000000000000003E-2</v>
      </c>
      <c r="DM316" s="2"/>
      <c r="DN316" s="2"/>
      <c r="DO316" s="2"/>
      <c r="DP316" s="19"/>
      <c r="DX316" s="5">
        <v>2.71</v>
      </c>
      <c r="DY316" s="5">
        <v>1.93</v>
      </c>
      <c r="DZ316" s="5">
        <v>1.49</v>
      </c>
      <c r="EA316" s="5">
        <v>45</v>
      </c>
      <c r="EB316" s="5">
        <v>0.82</v>
      </c>
      <c r="EC316" s="5">
        <v>29.6</v>
      </c>
      <c r="ED316" s="5">
        <v>0.98</v>
      </c>
      <c r="EE316" s="5">
        <v>33.9</v>
      </c>
      <c r="EF316" s="5">
        <v>19.7</v>
      </c>
      <c r="EG316" s="5">
        <v>14.2</v>
      </c>
      <c r="EH316" s="5">
        <v>0.7</v>
      </c>
      <c r="EJ316" s="22">
        <v>4.4000000000000004</v>
      </c>
      <c r="EK316" s="22">
        <v>4.9000000000000004</v>
      </c>
      <c r="EL316" s="22">
        <v>0.37</v>
      </c>
      <c r="EM316" s="5">
        <v>1.7000000000000001E-2</v>
      </c>
      <c r="EO316" s="2"/>
      <c r="EP316" s="2"/>
      <c r="EQ316" s="19"/>
      <c r="EY316" s="2">
        <v>2.71</v>
      </c>
      <c r="EZ316" s="2">
        <v>1.91</v>
      </c>
      <c r="FA316" s="2">
        <v>1.47</v>
      </c>
      <c r="FB316" s="2">
        <v>45.9</v>
      </c>
      <c r="FC316" s="2">
        <v>0.85</v>
      </c>
      <c r="FD316" s="2">
        <v>30.2</v>
      </c>
      <c r="FE316" s="2">
        <v>0.97</v>
      </c>
      <c r="FF316" s="2">
        <v>33.9</v>
      </c>
      <c r="FG316" s="2">
        <v>19.7</v>
      </c>
      <c r="FH316" s="2">
        <v>14.2</v>
      </c>
      <c r="FI316" s="2">
        <v>0.74</v>
      </c>
      <c r="FK316" s="22">
        <v>4.5</v>
      </c>
      <c r="FL316" s="22">
        <v>4.5999999999999996</v>
      </c>
      <c r="FM316" s="22">
        <v>0.38</v>
      </c>
      <c r="FN316" s="5">
        <v>1.7999999999999999E-2</v>
      </c>
      <c r="FO316" s="5">
        <v>4</v>
      </c>
      <c r="FP316" s="5">
        <v>3.1</v>
      </c>
      <c r="FQ316" s="5">
        <v>0.78</v>
      </c>
      <c r="FR316" s="5">
        <f t="shared" si="26"/>
        <v>3.5</v>
      </c>
      <c r="FS316" s="5">
        <v>1.6E-2</v>
      </c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>
        <v>2.71</v>
      </c>
      <c r="GF316" s="2">
        <v>1.92</v>
      </c>
      <c r="GG316" s="2">
        <v>1.47</v>
      </c>
      <c r="GH316" s="2">
        <v>45.7</v>
      </c>
      <c r="GI316" s="2">
        <v>0.84</v>
      </c>
      <c r="GJ316" s="2">
        <v>30.4</v>
      </c>
      <c r="GK316" s="2">
        <v>0.98</v>
      </c>
      <c r="GL316" s="2">
        <v>33.9</v>
      </c>
      <c r="GM316" s="2">
        <v>19.7</v>
      </c>
      <c r="GN316" s="2">
        <v>14.2</v>
      </c>
      <c r="GO316" s="2">
        <v>0.76</v>
      </c>
      <c r="GP316" s="2"/>
      <c r="GQ316" s="2">
        <v>3.8</v>
      </c>
      <c r="GR316" s="2">
        <v>4.0999999999999996</v>
      </c>
      <c r="GS316" s="3">
        <v>0.47</v>
      </c>
      <c r="GT316" s="2">
        <v>1.2999999999999999E-2</v>
      </c>
      <c r="GU316" s="2">
        <v>3.5</v>
      </c>
      <c r="GV316" s="2">
        <v>3</v>
      </c>
      <c r="GW316" s="2">
        <v>0.85</v>
      </c>
      <c r="GX316" s="5">
        <f t="shared" si="27"/>
        <v>3</v>
      </c>
      <c r="GY316" s="2">
        <v>1.4E-2</v>
      </c>
    </row>
    <row r="317" spans="1:207" s="5" customFormat="1" ht="11.95" customHeight="1" x14ac:dyDescent="0.3">
      <c r="A317" s="10" t="s">
        <v>118</v>
      </c>
      <c r="B317" s="11">
        <v>3</v>
      </c>
      <c r="C317" s="12">
        <v>15.4</v>
      </c>
      <c r="D317" s="13" t="s">
        <v>413</v>
      </c>
      <c r="E317" s="124" t="s">
        <v>460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15">
        <v>2.71</v>
      </c>
      <c r="R317" s="15">
        <v>2.0699999999999998</v>
      </c>
      <c r="S317" s="15">
        <v>1.71</v>
      </c>
      <c r="T317" s="16">
        <v>36.9</v>
      </c>
      <c r="U317" s="15">
        <v>0.57999999999999996</v>
      </c>
      <c r="V317" s="16">
        <v>21</v>
      </c>
      <c r="W317" s="15">
        <v>0.97</v>
      </c>
      <c r="X317" s="16">
        <v>28.8</v>
      </c>
      <c r="Y317" s="16">
        <v>17</v>
      </c>
      <c r="Z317" s="16">
        <v>11.8</v>
      </c>
      <c r="AA317" s="15">
        <v>0.34</v>
      </c>
      <c r="AB317" s="15"/>
      <c r="AC317" s="15"/>
      <c r="AD317" s="4"/>
      <c r="AE317" s="15"/>
      <c r="AF317" s="4"/>
      <c r="AG317" s="6"/>
      <c r="AH317" s="6"/>
      <c r="AI317" s="2">
        <v>13.2</v>
      </c>
      <c r="AJ317" s="4">
        <v>14.2</v>
      </c>
      <c r="AK317" s="3">
        <v>0.36</v>
      </c>
      <c r="AL317" s="2">
        <v>5.6000000000000001E-2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15">
        <v>2.71</v>
      </c>
      <c r="AY317" s="15">
        <v>2.0699999999999998</v>
      </c>
      <c r="AZ317" s="15">
        <v>1.71</v>
      </c>
      <c r="BA317" s="16">
        <v>37</v>
      </c>
      <c r="BB317" s="15">
        <v>0.59</v>
      </c>
      <c r="BC317" s="16">
        <v>21</v>
      </c>
      <c r="BD317" s="15">
        <v>0.97</v>
      </c>
      <c r="BE317" s="16">
        <v>28.8</v>
      </c>
      <c r="BF317" s="16">
        <v>17</v>
      </c>
      <c r="BG317" s="16">
        <v>11.8</v>
      </c>
      <c r="BH317" s="15">
        <v>0.34</v>
      </c>
      <c r="BI317" s="4"/>
      <c r="BJ317" s="4">
        <v>13.1</v>
      </c>
      <c r="BK317" s="2">
        <v>13.1</v>
      </c>
      <c r="BL317" s="3">
        <v>0.34</v>
      </c>
      <c r="BM317" s="2">
        <v>5.0999999999999997E-2</v>
      </c>
      <c r="CE317" s="2">
        <v>19.600000000000001</v>
      </c>
      <c r="CF317" s="2">
        <v>15.4</v>
      </c>
      <c r="CG317" s="2">
        <v>0.78</v>
      </c>
      <c r="CH317" s="2">
        <v>3.1E-2</v>
      </c>
      <c r="CI317" s="2">
        <v>15</v>
      </c>
      <c r="CJ317" s="2">
        <v>0.03</v>
      </c>
      <c r="CK317" s="2">
        <v>14</v>
      </c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>
        <v>2.71</v>
      </c>
      <c r="CX317" s="2">
        <v>2.02</v>
      </c>
      <c r="CY317" s="2">
        <v>1.63</v>
      </c>
      <c r="CZ317" s="2">
        <v>39.799999999999997</v>
      </c>
      <c r="DA317" s="2">
        <v>0.66</v>
      </c>
      <c r="DB317" s="2">
        <v>23.9</v>
      </c>
      <c r="DC317" s="2">
        <v>0.98</v>
      </c>
      <c r="DD317" s="2">
        <v>28.8</v>
      </c>
      <c r="DE317" s="2">
        <v>17</v>
      </c>
      <c r="DF317" s="2">
        <v>11.8</v>
      </c>
      <c r="DG317" s="2">
        <v>0.57999999999999996</v>
      </c>
      <c r="DH317" s="2"/>
      <c r="DI317" s="3">
        <v>10.8</v>
      </c>
      <c r="DJ317" s="2">
        <v>12.3</v>
      </c>
      <c r="DK317" s="3">
        <v>0.4</v>
      </c>
      <c r="DL317" s="2">
        <v>4.7E-2</v>
      </c>
      <c r="DM317" s="2"/>
      <c r="DN317" s="2"/>
      <c r="DO317" s="2"/>
      <c r="DP317" s="19"/>
      <c r="DX317" s="5">
        <v>2.71</v>
      </c>
      <c r="DY317" s="5">
        <v>2</v>
      </c>
      <c r="DZ317" s="5">
        <v>1.6</v>
      </c>
      <c r="EA317" s="5">
        <v>41</v>
      </c>
      <c r="EB317" s="5">
        <v>0.69</v>
      </c>
      <c r="EC317" s="5">
        <v>25</v>
      </c>
      <c r="ED317" s="5">
        <v>0.98</v>
      </c>
      <c r="EE317" s="5">
        <v>28.8</v>
      </c>
      <c r="EF317" s="5">
        <v>17</v>
      </c>
      <c r="EG317" s="5">
        <v>11.8</v>
      </c>
      <c r="EH317" s="5">
        <v>0.68</v>
      </c>
      <c r="EJ317" s="22">
        <v>4.3</v>
      </c>
      <c r="EK317" s="22">
        <v>4.4000000000000004</v>
      </c>
      <c r="EL317" s="22">
        <v>0.35</v>
      </c>
      <c r="EM317" s="5">
        <v>2.1999999999999999E-2</v>
      </c>
      <c r="EO317" s="2"/>
      <c r="EP317" s="2"/>
      <c r="EQ317" s="19"/>
      <c r="EY317" s="2">
        <v>2.71</v>
      </c>
      <c r="EZ317" s="2">
        <v>1.98</v>
      </c>
      <c r="FA317" s="2">
        <v>1.57</v>
      </c>
      <c r="FB317" s="2">
        <v>42.1</v>
      </c>
      <c r="FC317" s="2">
        <v>0.73</v>
      </c>
      <c r="FD317" s="2">
        <v>26.2</v>
      </c>
      <c r="FE317" s="2">
        <v>0.98</v>
      </c>
      <c r="FF317" s="2">
        <v>28.8</v>
      </c>
      <c r="FG317" s="2">
        <v>17</v>
      </c>
      <c r="FH317" s="2">
        <v>11.8</v>
      </c>
      <c r="FI317" s="2">
        <v>0.78</v>
      </c>
      <c r="FK317" s="22">
        <v>4.3</v>
      </c>
      <c r="FL317" s="22">
        <v>4.5999999999999996</v>
      </c>
      <c r="FM317" s="22">
        <v>0.41</v>
      </c>
      <c r="FN317" s="5">
        <v>2.1999999999999999E-2</v>
      </c>
      <c r="FO317" s="5">
        <v>4.8</v>
      </c>
      <c r="FP317" s="5">
        <v>3.8</v>
      </c>
      <c r="FQ317" s="5">
        <v>0.79</v>
      </c>
      <c r="FR317" s="5">
        <f t="shared" si="26"/>
        <v>3.5</v>
      </c>
      <c r="FS317" s="5">
        <v>1.7999999999999999E-2</v>
      </c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>
        <v>2.71</v>
      </c>
      <c r="GF317" s="2">
        <v>1.98</v>
      </c>
      <c r="GG317" s="2">
        <v>1.56</v>
      </c>
      <c r="GH317" s="2">
        <v>42.4</v>
      </c>
      <c r="GI317" s="2">
        <v>0.74</v>
      </c>
      <c r="GJ317" s="2">
        <v>26.6</v>
      </c>
      <c r="GK317" s="2">
        <v>0.98</v>
      </c>
      <c r="GL317" s="2">
        <v>28.8</v>
      </c>
      <c r="GM317" s="2">
        <v>17</v>
      </c>
      <c r="GN317" s="2">
        <v>11.8</v>
      </c>
      <c r="GO317" s="2">
        <v>0.81</v>
      </c>
      <c r="GP317" s="2"/>
      <c r="GQ317" s="2">
        <v>4</v>
      </c>
      <c r="GR317" s="2">
        <v>4.3</v>
      </c>
      <c r="GS317" s="3">
        <v>0.47</v>
      </c>
      <c r="GT317" s="2">
        <v>1.6E-2</v>
      </c>
      <c r="GU317" s="2">
        <v>3.9</v>
      </c>
      <c r="GV317" s="2">
        <v>3.1</v>
      </c>
      <c r="GW317" s="2">
        <v>0.79</v>
      </c>
      <c r="GX317" s="5">
        <f t="shared" si="27"/>
        <v>3.1</v>
      </c>
      <c r="GY317" s="2">
        <v>1.2E-2</v>
      </c>
    </row>
    <row r="318" spans="1:207" s="5" customFormat="1" ht="11.95" customHeight="1" x14ac:dyDescent="0.3">
      <c r="A318" s="10" t="s">
        <v>203</v>
      </c>
      <c r="B318" s="11">
        <v>9</v>
      </c>
      <c r="C318" s="12">
        <v>24.8</v>
      </c>
      <c r="D318" s="13" t="s">
        <v>413</v>
      </c>
      <c r="E318" s="124" t="s">
        <v>460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15">
        <v>2.73</v>
      </c>
      <c r="R318" s="15">
        <v>1.98</v>
      </c>
      <c r="S318" s="15">
        <v>1.56</v>
      </c>
      <c r="T318" s="16">
        <v>42.8</v>
      </c>
      <c r="U318" s="15">
        <v>0.75</v>
      </c>
      <c r="V318" s="16">
        <v>26.8</v>
      </c>
      <c r="W318" s="15">
        <v>0.98</v>
      </c>
      <c r="X318" s="16">
        <v>35.6</v>
      </c>
      <c r="Y318" s="16">
        <v>20.2</v>
      </c>
      <c r="Z318" s="16">
        <v>15.4</v>
      </c>
      <c r="AA318" s="15">
        <v>0.43</v>
      </c>
      <c r="AB318" s="15"/>
      <c r="AC318" s="15"/>
      <c r="AD318" s="4"/>
      <c r="AE318" s="15"/>
      <c r="AF318" s="4"/>
      <c r="AG318" s="6"/>
      <c r="AH318" s="6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15">
        <v>2.73</v>
      </c>
      <c r="AY318" s="15">
        <v>1.98</v>
      </c>
      <c r="AZ318" s="15">
        <v>1.56</v>
      </c>
      <c r="BA318" s="16">
        <v>42.9</v>
      </c>
      <c r="BB318" s="15">
        <v>0.75</v>
      </c>
      <c r="BC318" s="16">
        <v>27.3</v>
      </c>
      <c r="BD318" s="15">
        <v>0.99</v>
      </c>
      <c r="BE318" s="16">
        <v>35.6</v>
      </c>
      <c r="BF318" s="16">
        <v>20.2</v>
      </c>
      <c r="BG318" s="16">
        <v>15.4</v>
      </c>
      <c r="BH318" s="15">
        <v>0.46</v>
      </c>
      <c r="BI318" s="4"/>
      <c r="BJ318" s="4"/>
      <c r="BK318" s="4"/>
      <c r="BL318" s="8"/>
      <c r="CE318" s="2">
        <v>13.8</v>
      </c>
      <c r="CF318" s="2">
        <v>11.2</v>
      </c>
      <c r="CG318" s="2">
        <v>0.81</v>
      </c>
      <c r="CH318" s="2">
        <v>1.7999999999999999E-2</v>
      </c>
      <c r="CI318" s="2">
        <v>13</v>
      </c>
      <c r="CJ318" s="2">
        <v>1.7000000000000001E-2</v>
      </c>
      <c r="CK318" s="2">
        <v>13</v>
      </c>
      <c r="EY318" s="5">
        <v>2.73</v>
      </c>
      <c r="EZ318" s="5">
        <v>1.89</v>
      </c>
      <c r="FA318" s="5">
        <v>1.42</v>
      </c>
      <c r="FB318" s="5">
        <v>48</v>
      </c>
      <c r="FC318" s="5">
        <v>0.92</v>
      </c>
      <c r="FD318" s="5">
        <v>33.1</v>
      </c>
      <c r="FE318" s="5">
        <v>0.98</v>
      </c>
      <c r="FF318" s="5">
        <v>35.6</v>
      </c>
      <c r="FG318" s="5">
        <v>20.2</v>
      </c>
      <c r="FH318" s="5">
        <v>15.4</v>
      </c>
      <c r="FI318" s="5">
        <v>0.84</v>
      </c>
      <c r="FO318" s="5">
        <v>3.3</v>
      </c>
      <c r="FP318" s="5">
        <v>2.6</v>
      </c>
      <c r="FQ318" s="5">
        <v>0.79</v>
      </c>
      <c r="FR318" s="5" t="str">
        <f t="shared" si="26"/>
        <v/>
      </c>
      <c r="FS318" s="5">
        <v>1.7999999999999999E-2</v>
      </c>
      <c r="GE318" s="5">
        <v>2.73</v>
      </c>
      <c r="GF318" s="5">
        <v>1.9</v>
      </c>
      <c r="GG318" s="5">
        <v>1.43</v>
      </c>
      <c r="GH318" s="5">
        <v>47.5</v>
      </c>
      <c r="GI318" s="5">
        <v>0.91</v>
      </c>
      <c r="GJ318" s="5">
        <v>32.799999999999997</v>
      </c>
      <c r="GK318" s="5">
        <v>0.99</v>
      </c>
      <c r="GL318" s="5">
        <v>35.6</v>
      </c>
      <c r="GM318" s="5">
        <v>20.2</v>
      </c>
      <c r="GN318" s="5">
        <v>15.4</v>
      </c>
      <c r="GO318" s="5">
        <v>0.82</v>
      </c>
      <c r="GU318" s="2">
        <v>3.4</v>
      </c>
      <c r="GV318" s="2">
        <v>2.4</v>
      </c>
      <c r="GW318" s="2">
        <v>0.71</v>
      </c>
      <c r="GX318" s="5" t="str">
        <f t="shared" si="27"/>
        <v/>
      </c>
      <c r="GY318" s="2">
        <v>1.2E-2</v>
      </c>
    </row>
    <row r="319" spans="1:207" s="5" customFormat="1" ht="11.95" customHeight="1" x14ac:dyDescent="0.3">
      <c r="A319" s="10" t="s">
        <v>213</v>
      </c>
      <c r="B319" s="11">
        <v>10</v>
      </c>
      <c r="C319" s="12">
        <v>8.8000000000000007</v>
      </c>
      <c r="D319" s="13" t="s">
        <v>413</v>
      </c>
      <c r="E319" s="124" t="s">
        <v>460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15">
        <v>2.73</v>
      </c>
      <c r="R319" s="15">
        <v>1.89</v>
      </c>
      <c r="S319" s="15">
        <v>1.41</v>
      </c>
      <c r="T319" s="16">
        <v>48.2</v>
      </c>
      <c r="U319" s="15">
        <v>0.93</v>
      </c>
      <c r="V319" s="16">
        <v>33.6</v>
      </c>
      <c r="W319" s="15">
        <v>0.99</v>
      </c>
      <c r="X319" s="16">
        <v>42</v>
      </c>
      <c r="Y319" s="16">
        <v>26.8</v>
      </c>
      <c r="Z319" s="16">
        <v>15.2</v>
      </c>
      <c r="AA319" s="15">
        <v>0.45</v>
      </c>
      <c r="AB319" s="15"/>
      <c r="AC319" s="15"/>
      <c r="AD319" s="4"/>
      <c r="AE319" s="15"/>
      <c r="AF319" s="4"/>
      <c r="AG319" s="6"/>
      <c r="AH319" s="6"/>
      <c r="AI319" s="2">
        <v>10.8</v>
      </c>
      <c r="AJ319" s="4">
        <v>11.2</v>
      </c>
      <c r="AK319" s="3">
        <v>0.39</v>
      </c>
      <c r="AL319" s="2">
        <v>4.2000000000000003E-2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15">
        <v>2.73</v>
      </c>
      <c r="AY319" s="15">
        <v>1.87</v>
      </c>
      <c r="AZ319" s="15">
        <v>1.39</v>
      </c>
      <c r="BA319" s="16">
        <v>49</v>
      </c>
      <c r="BB319" s="15">
        <v>0.96</v>
      </c>
      <c r="BC319" s="16">
        <v>34.1</v>
      </c>
      <c r="BD319" s="15">
        <v>0.97</v>
      </c>
      <c r="BE319" s="16">
        <v>42</v>
      </c>
      <c r="BF319" s="16">
        <v>26.8</v>
      </c>
      <c r="BG319" s="16">
        <v>15.2</v>
      </c>
      <c r="BH319" s="15">
        <v>0.48</v>
      </c>
      <c r="BI319" s="4"/>
      <c r="BJ319" s="4">
        <v>12.2</v>
      </c>
      <c r="BK319" s="2">
        <v>12.2</v>
      </c>
      <c r="BL319" s="3">
        <v>0.39</v>
      </c>
      <c r="BM319" s="2">
        <v>0.05</v>
      </c>
      <c r="CE319" s="2">
        <v>15.6</v>
      </c>
      <c r="CF319" s="2">
        <v>10.7</v>
      </c>
      <c r="CG319" s="2">
        <v>0.69</v>
      </c>
      <c r="CH319" s="2">
        <v>1.7999999999999999E-2</v>
      </c>
      <c r="CI319" s="2">
        <v>10</v>
      </c>
      <c r="CJ319" s="2">
        <v>1.7999999999999999E-2</v>
      </c>
      <c r="CK319" s="2">
        <v>10</v>
      </c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>
        <v>2.73</v>
      </c>
      <c r="CX319" s="2">
        <v>1.86</v>
      </c>
      <c r="CY319" s="2">
        <v>1.37</v>
      </c>
      <c r="CZ319" s="2">
        <v>49.8</v>
      </c>
      <c r="DA319" s="2">
        <v>0.99</v>
      </c>
      <c r="DB319" s="2">
        <v>35.700000000000003</v>
      </c>
      <c r="DC319" s="2">
        <v>0.98</v>
      </c>
      <c r="DD319" s="2">
        <v>42</v>
      </c>
      <c r="DE319" s="2">
        <v>26.8</v>
      </c>
      <c r="DF319" s="2">
        <v>15.2</v>
      </c>
      <c r="DG319" s="2">
        <v>0.59</v>
      </c>
      <c r="DH319" s="2"/>
      <c r="DI319" s="3">
        <v>7.2</v>
      </c>
      <c r="DJ319" s="2">
        <v>7.9</v>
      </c>
      <c r="DK319" s="3">
        <v>0.37</v>
      </c>
      <c r="DL319" s="2">
        <v>2.9000000000000001E-2</v>
      </c>
      <c r="DM319" s="2"/>
      <c r="DN319" s="2"/>
      <c r="DO319" s="2"/>
      <c r="DP319" s="19"/>
      <c r="DX319" s="5">
        <v>2.73</v>
      </c>
      <c r="DY319" s="5">
        <v>1.82</v>
      </c>
      <c r="DZ319" s="5">
        <v>1.31</v>
      </c>
      <c r="EA319" s="5">
        <v>51.9</v>
      </c>
      <c r="EB319" s="5">
        <v>1.08</v>
      </c>
      <c r="EC319" s="5">
        <v>38.700000000000003</v>
      </c>
      <c r="ED319" s="5">
        <v>0.98</v>
      </c>
      <c r="EE319" s="5">
        <v>42</v>
      </c>
      <c r="EF319" s="5">
        <v>26.8</v>
      </c>
      <c r="EG319" s="5">
        <v>15.2</v>
      </c>
      <c r="EH319" s="5">
        <v>0.78</v>
      </c>
      <c r="EJ319" s="22">
        <v>2.8</v>
      </c>
      <c r="EK319" s="22">
        <v>3.2</v>
      </c>
      <c r="EL319" s="22">
        <v>0.43</v>
      </c>
      <c r="EM319" s="5">
        <v>1.4E-2</v>
      </c>
      <c r="EO319" s="2"/>
      <c r="EP319" s="2"/>
      <c r="EQ319" s="19"/>
      <c r="EY319" s="2">
        <v>2.73</v>
      </c>
      <c r="EZ319" s="2">
        <v>1.79</v>
      </c>
      <c r="FA319" s="2">
        <v>1.27</v>
      </c>
      <c r="FB319" s="2">
        <v>53.4</v>
      </c>
      <c r="FC319" s="2">
        <v>1.1399999999999999</v>
      </c>
      <c r="FD319" s="2">
        <v>40.6</v>
      </c>
      <c r="FE319" s="2">
        <v>0.97</v>
      </c>
      <c r="FF319" s="2">
        <v>42</v>
      </c>
      <c r="FG319" s="2">
        <v>26.8</v>
      </c>
      <c r="FH319" s="2">
        <v>15.2</v>
      </c>
      <c r="FI319" s="2">
        <v>0.91</v>
      </c>
      <c r="FK319" s="22">
        <v>2.9</v>
      </c>
      <c r="FL319" s="22">
        <v>3.1</v>
      </c>
      <c r="FM319" s="22">
        <v>0.41</v>
      </c>
      <c r="FN319" s="5">
        <v>1.4E-2</v>
      </c>
      <c r="FO319" s="5">
        <v>2.7</v>
      </c>
      <c r="FP319" s="5">
        <v>1.9</v>
      </c>
      <c r="FQ319" s="5">
        <v>0.7</v>
      </c>
      <c r="FR319" s="5">
        <f t="shared" si="26"/>
        <v>2.4</v>
      </c>
      <c r="FS319" s="5">
        <v>1.2E-2</v>
      </c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>
        <v>2.73</v>
      </c>
      <c r="GF319" s="2">
        <v>1.79</v>
      </c>
      <c r="GG319" s="2">
        <v>1.27</v>
      </c>
      <c r="GH319" s="2">
        <v>53.6</v>
      </c>
      <c r="GI319" s="2">
        <v>1.1499999999999999</v>
      </c>
      <c r="GJ319" s="2">
        <v>41.5</v>
      </c>
      <c r="GK319" s="2">
        <v>0.98</v>
      </c>
      <c r="GL319" s="2">
        <v>42</v>
      </c>
      <c r="GM319" s="2">
        <v>26.8</v>
      </c>
      <c r="GN319" s="2">
        <v>15.2</v>
      </c>
      <c r="GO319" s="2">
        <v>0.97</v>
      </c>
      <c r="GP319" s="2"/>
      <c r="GQ319" s="2">
        <v>2.5</v>
      </c>
      <c r="GR319" s="2">
        <v>2.8</v>
      </c>
      <c r="GS319" s="3">
        <v>0.38</v>
      </c>
      <c r="GT319" s="2">
        <v>8.9999999999999993E-3</v>
      </c>
      <c r="GU319" s="2">
        <v>2.9</v>
      </c>
      <c r="GV319" s="2">
        <v>1.8</v>
      </c>
      <c r="GW319" s="2">
        <v>0.64</v>
      </c>
      <c r="GX319" s="5">
        <f t="shared" si="27"/>
        <v>2</v>
      </c>
      <c r="GY319" s="2">
        <v>1.2E-2</v>
      </c>
    </row>
    <row r="320" spans="1:207" s="5" customFormat="1" ht="11.95" customHeight="1" x14ac:dyDescent="0.3">
      <c r="A320" s="10" t="s">
        <v>214</v>
      </c>
      <c r="B320" s="11">
        <v>10</v>
      </c>
      <c r="C320" s="12">
        <v>9.4</v>
      </c>
      <c r="D320" s="13" t="s">
        <v>413</v>
      </c>
      <c r="E320" s="124" t="s">
        <v>460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15">
        <v>2.74</v>
      </c>
      <c r="R320" s="15">
        <v>1.94</v>
      </c>
      <c r="S320" s="15">
        <v>1.49</v>
      </c>
      <c r="T320" s="16">
        <v>45.7</v>
      </c>
      <c r="U320" s="15">
        <v>0.84</v>
      </c>
      <c r="V320" s="16">
        <v>30.5</v>
      </c>
      <c r="W320" s="15">
        <v>0.99</v>
      </c>
      <c r="X320" s="16">
        <v>41.4</v>
      </c>
      <c r="Y320" s="16">
        <v>25.1</v>
      </c>
      <c r="Z320" s="16">
        <v>16.3</v>
      </c>
      <c r="AA320" s="15">
        <v>0.33</v>
      </c>
      <c r="AB320" s="15"/>
      <c r="AC320" s="15"/>
      <c r="AD320" s="4"/>
      <c r="AE320" s="15"/>
      <c r="AF320" s="4"/>
      <c r="AG320" s="6"/>
      <c r="AH320" s="6"/>
      <c r="AI320" s="2">
        <v>12.9</v>
      </c>
      <c r="AJ320" s="4">
        <v>14.4</v>
      </c>
      <c r="AK320" s="3">
        <v>0.4</v>
      </c>
      <c r="AL320" s="2">
        <v>6.5000000000000002E-2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15">
        <v>2.74</v>
      </c>
      <c r="AY320" s="15">
        <v>1.93</v>
      </c>
      <c r="AZ320" s="15">
        <v>1.47</v>
      </c>
      <c r="BA320" s="16">
        <v>46.4</v>
      </c>
      <c r="BB320" s="15">
        <v>0.87</v>
      </c>
      <c r="BC320" s="16">
        <v>31.3</v>
      </c>
      <c r="BD320" s="15">
        <v>0.99</v>
      </c>
      <c r="BE320" s="16">
        <v>41.4</v>
      </c>
      <c r="BF320" s="16">
        <v>25.1</v>
      </c>
      <c r="BG320" s="16">
        <v>16.3</v>
      </c>
      <c r="BH320" s="15">
        <v>0.38</v>
      </c>
      <c r="BI320" s="4"/>
      <c r="BJ320" s="4">
        <v>12.3</v>
      </c>
      <c r="BK320" s="2">
        <v>12.3</v>
      </c>
      <c r="BL320" s="3">
        <v>0.37</v>
      </c>
      <c r="BM320" s="2">
        <v>0.06</v>
      </c>
      <c r="CE320" s="2">
        <v>11</v>
      </c>
      <c r="CF320" s="2">
        <v>8.5</v>
      </c>
      <c r="CG320" s="2">
        <v>0.77</v>
      </c>
      <c r="CH320" s="2">
        <v>1.9E-2</v>
      </c>
      <c r="CI320" s="2">
        <v>14</v>
      </c>
      <c r="CJ320" s="2">
        <v>1.9E-2</v>
      </c>
      <c r="CK320" s="2">
        <v>14</v>
      </c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>
        <v>2.74</v>
      </c>
      <c r="CX320" s="2">
        <v>1.89</v>
      </c>
      <c r="CY320" s="2">
        <v>1.41</v>
      </c>
      <c r="CZ320" s="2">
        <v>48.5</v>
      </c>
      <c r="DA320" s="2">
        <v>0.94</v>
      </c>
      <c r="DB320" s="2">
        <v>33.9</v>
      </c>
      <c r="DC320" s="2">
        <v>0.99</v>
      </c>
      <c r="DD320" s="2">
        <v>41.4</v>
      </c>
      <c r="DE320" s="2">
        <v>25.1</v>
      </c>
      <c r="DF320" s="2">
        <v>16.3</v>
      </c>
      <c r="DG320" s="2">
        <v>0.54</v>
      </c>
      <c r="DH320" s="2"/>
      <c r="DI320" s="3">
        <v>9.5</v>
      </c>
      <c r="DJ320" s="2">
        <v>10.3</v>
      </c>
      <c r="DK320" s="3">
        <v>0.38</v>
      </c>
      <c r="DL320" s="2">
        <v>4.8000000000000001E-2</v>
      </c>
      <c r="DM320" s="2"/>
      <c r="DN320" s="2"/>
      <c r="DO320" s="2"/>
      <c r="DP320" s="19"/>
      <c r="DX320" s="5">
        <v>2.74</v>
      </c>
      <c r="DY320" s="5">
        <v>1.88</v>
      </c>
      <c r="DZ320" s="5">
        <v>1.39</v>
      </c>
      <c r="EA320" s="5">
        <v>49.1</v>
      </c>
      <c r="EB320" s="5">
        <v>0.97</v>
      </c>
      <c r="EC320" s="5">
        <v>34.9</v>
      </c>
      <c r="ED320" s="5">
        <v>0.99</v>
      </c>
      <c r="EE320" s="5">
        <v>41.4</v>
      </c>
      <c r="EF320" s="5">
        <v>25.1</v>
      </c>
      <c r="EG320" s="5">
        <v>16.3</v>
      </c>
      <c r="EH320" s="5">
        <v>0.6</v>
      </c>
      <c r="EJ320" s="22">
        <v>3.2</v>
      </c>
      <c r="EK320" s="22">
        <v>3.5</v>
      </c>
      <c r="EL320" s="22">
        <v>0.37</v>
      </c>
      <c r="EM320" s="5">
        <v>1.6E-2</v>
      </c>
      <c r="EO320" s="2"/>
      <c r="EP320" s="2"/>
      <c r="EQ320" s="19"/>
      <c r="EY320" s="2">
        <v>2.74</v>
      </c>
      <c r="EZ320" s="2">
        <v>1.85</v>
      </c>
      <c r="FA320" s="2">
        <v>1.34</v>
      </c>
      <c r="FB320" s="2">
        <v>51</v>
      </c>
      <c r="FC320" s="2">
        <v>1.04</v>
      </c>
      <c r="FD320" s="2">
        <v>37.9</v>
      </c>
      <c r="FE320" s="2">
        <v>1</v>
      </c>
      <c r="FF320" s="2">
        <v>41.4</v>
      </c>
      <c r="FG320" s="2">
        <v>25.1</v>
      </c>
      <c r="FH320" s="2">
        <v>16.3</v>
      </c>
      <c r="FI320" s="2">
        <v>0.79</v>
      </c>
      <c r="FK320" s="22">
        <v>3.1</v>
      </c>
      <c r="FL320" s="22">
        <v>3.5</v>
      </c>
      <c r="FM320" s="22">
        <v>0.42</v>
      </c>
      <c r="FN320" s="5">
        <v>1.6E-2</v>
      </c>
      <c r="FO320" s="5">
        <v>3.2</v>
      </c>
      <c r="FP320" s="5">
        <v>2.2999999999999998</v>
      </c>
      <c r="FQ320" s="5">
        <v>0.72</v>
      </c>
      <c r="FR320" s="5">
        <f t="shared" si="26"/>
        <v>2.7</v>
      </c>
      <c r="FS320" s="5">
        <v>1.4E-2</v>
      </c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>
        <v>2.74</v>
      </c>
      <c r="GF320" s="2">
        <v>1.87</v>
      </c>
      <c r="GG320" s="2">
        <v>1.37</v>
      </c>
      <c r="GH320" s="2">
        <v>49.9</v>
      </c>
      <c r="GI320" s="2">
        <v>0.99</v>
      </c>
      <c r="GJ320" s="2">
        <v>36.1</v>
      </c>
      <c r="GK320" s="2">
        <v>0.99</v>
      </c>
      <c r="GL320" s="2">
        <v>41.4</v>
      </c>
      <c r="GM320" s="2">
        <v>25.1</v>
      </c>
      <c r="GN320" s="2">
        <v>16.3</v>
      </c>
      <c r="GO320" s="2">
        <v>0.67</v>
      </c>
      <c r="GP320" s="2"/>
      <c r="GQ320" s="2">
        <v>3.9</v>
      </c>
      <c r="GR320" s="2">
        <v>4.0999999999999996</v>
      </c>
      <c r="GS320" s="3">
        <v>0.34</v>
      </c>
      <c r="GT320" s="2">
        <v>0.02</v>
      </c>
      <c r="GU320" s="2">
        <v>3.4</v>
      </c>
      <c r="GV320" s="2">
        <v>2.4</v>
      </c>
      <c r="GW320" s="2">
        <v>0.71</v>
      </c>
      <c r="GX320" s="5">
        <f t="shared" si="27"/>
        <v>3</v>
      </c>
      <c r="GY320" s="2">
        <v>8.0000000000000002E-3</v>
      </c>
    </row>
    <row r="321" spans="1:207" s="5" customFormat="1" ht="11.95" customHeight="1" x14ac:dyDescent="0.3">
      <c r="A321" s="10" t="s">
        <v>298</v>
      </c>
      <c r="B321" s="11">
        <v>15</v>
      </c>
      <c r="C321" s="12">
        <v>20.8</v>
      </c>
      <c r="D321" s="13" t="s">
        <v>420</v>
      </c>
      <c r="E321" s="124" t="s">
        <v>460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15">
        <v>2.72</v>
      </c>
      <c r="R321" s="15">
        <v>1.86</v>
      </c>
      <c r="S321" s="15">
        <v>1.4</v>
      </c>
      <c r="T321" s="16">
        <v>48.7</v>
      </c>
      <c r="U321" s="15">
        <v>0.95</v>
      </c>
      <c r="V321" s="16">
        <v>33.299999999999997</v>
      </c>
      <c r="W321" s="15">
        <v>0.95</v>
      </c>
      <c r="X321" s="16">
        <v>38.9</v>
      </c>
      <c r="Y321" s="16">
        <v>22.6</v>
      </c>
      <c r="Z321" s="16">
        <v>16.3</v>
      </c>
      <c r="AA321" s="15">
        <v>0.66</v>
      </c>
      <c r="AB321" s="15"/>
      <c r="AC321" s="15"/>
      <c r="AD321" s="4"/>
      <c r="AE321" s="15"/>
      <c r="AF321" s="4"/>
      <c r="AG321" s="6"/>
      <c r="AH321" s="6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15">
        <v>2.72</v>
      </c>
      <c r="AY321" s="15">
        <v>1.87</v>
      </c>
      <c r="AZ321" s="15">
        <v>1.39</v>
      </c>
      <c r="BA321" s="16">
        <v>48.8</v>
      </c>
      <c r="BB321" s="15">
        <v>0.95</v>
      </c>
      <c r="BC321" s="16">
        <v>34.299999999999997</v>
      </c>
      <c r="BD321" s="15">
        <v>0.98</v>
      </c>
      <c r="BE321" s="16">
        <v>38.9</v>
      </c>
      <c r="BF321" s="16">
        <v>22.6</v>
      </c>
      <c r="BG321" s="16">
        <v>16.3</v>
      </c>
      <c r="BH321" s="15">
        <v>0.72</v>
      </c>
      <c r="BI321" s="4"/>
      <c r="BJ321" s="4"/>
      <c r="BK321" s="4"/>
      <c r="BL321" s="8"/>
      <c r="CE321" s="2">
        <v>8.4</v>
      </c>
      <c r="CF321" s="2">
        <v>6.1</v>
      </c>
      <c r="CG321" s="2">
        <v>0.73</v>
      </c>
      <c r="CH321" s="2">
        <v>1.6E-2</v>
      </c>
      <c r="CI321" s="2">
        <v>9</v>
      </c>
      <c r="CJ321" s="2">
        <v>1.6E-2</v>
      </c>
      <c r="CK321" s="2">
        <v>9</v>
      </c>
      <c r="EY321" s="5">
        <v>2.72</v>
      </c>
      <c r="EZ321" s="5">
        <v>1.79</v>
      </c>
      <c r="FA321" s="5">
        <v>1.27</v>
      </c>
      <c r="FB321" s="5">
        <v>53.4</v>
      </c>
      <c r="FC321" s="5">
        <v>1.1499999999999999</v>
      </c>
      <c r="FD321" s="5">
        <v>41.2</v>
      </c>
      <c r="FE321" s="5">
        <v>0.98</v>
      </c>
      <c r="FF321" s="5">
        <v>38.9</v>
      </c>
      <c r="FG321" s="5">
        <v>22.6</v>
      </c>
      <c r="FH321" s="5">
        <v>16.3</v>
      </c>
      <c r="FI321" s="5">
        <v>1.1399999999999999</v>
      </c>
      <c r="FO321" s="5">
        <v>2.1</v>
      </c>
      <c r="FP321" s="5">
        <v>1.7</v>
      </c>
      <c r="FQ321" s="5">
        <v>0.81</v>
      </c>
      <c r="FR321" s="5" t="str">
        <f t="shared" si="26"/>
        <v/>
      </c>
      <c r="FS321" s="5">
        <v>0.01</v>
      </c>
      <c r="GE321" s="5">
        <v>2.72</v>
      </c>
      <c r="GF321" s="5">
        <v>1.79</v>
      </c>
      <c r="GG321" s="5">
        <v>1.25</v>
      </c>
      <c r="GH321" s="5">
        <v>53.9</v>
      </c>
      <c r="GI321" s="5">
        <v>1.17</v>
      </c>
      <c r="GJ321" s="5">
        <v>42.6</v>
      </c>
      <c r="GK321" s="5">
        <v>0.99</v>
      </c>
      <c r="GL321" s="5">
        <v>38.9</v>
      </c>
      <c r="GM321" s="5">
        <v>22.6</v>
      </c>
      <c r="GN321" s="5">
        <v>16.3</v>
      </c>
      <c r="GO321" s="5">
        <v>1.23</v>
      </c>
      <c r="GU321" s="2">
        <v>1.9</v>
      </c>
      <c r="GV321" s="2">
        <v>1.3</v>
      </c>
      <c r="GW321" s="2">
        <v>0.7</v>
      </c>
      <c r="GX321" s="5" t="str">
        <f t="shared" si="27"/>
        <v/>
      </c>
      <c r="GY321" s="2">
        <v>1.7999999999999999E-2</v>
      </c>
    </row>
    <row r="322" spans="1:207" s="5" customFormat="1" ht="11.95" customHeight="1" x14ac:dyDescent="0.3">
      <c r="A322" s="10" t="s">
        <v>69</v>
      </c>
      <c r="B322" s="10" t="s">
        <v>429</v>
      </c>
      <c r="C322" s="12">
        <v>32.799999999999997</v>
      </c>
      <c r="D322" s="13" t="s">
        <v>413</v>
      </c>
      <c r="E322" s="124" t="s">
        <v>460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15">
        <v>2.69</v>
      </c>
      <c r="R322" s="15">
        <v>1.96</v>
      </c>
      <c r="S322" s="15">
        <v>1.54</v>
      </c>
      <c r="T322" s="16">
        <v>42.9</v>
      </c>
      <c r="U322" s="15">
        <v>0.75</v>
      </c>
      <c r="V322" s="16">
        <v>27.6</v>
      </c>
      <c r="W322" s="15">
        <v>0.99</v>
      </c>
      <c r="X322" s="16">
        <v>32.9</v>
      </c>
      <c r="Y322" s="16">
        <v>24.5</v>
      </c>
      <c r="Z322" s="16">
        <v>8.4</v>
      </c>
      <c r="AA322" s="15">
        <v>0.37</v>
      </c>
      <c r="AB322" s="15"/>
      <c r="AC322" s="15"/>
      <c r="AD322" s="4"/>
      <c r="AE322" s="15"/>
      <c r="AF322" s="4"/>
      <c r="AG322" s="6"/>
      <c r="AH322" s="6"/>
      <c r="AI322" s="4"/>
      <c r="AJ322" s="4"/>
      <c r="AK322" s="4"/>
      <c r="AL322" s="7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15">
        <v>2.69</v>
      </c>
      <c r="AY322" s="15">
        <v>1.95</v>
      </c>
      <c r="AZ322" s="15">
        <v>1.53</v>
      </c>
      <c r="BA322" s="16">
        <v>43.2</v>
      </c>
      <c r="BB322" s="15">
        <v>0.76</v>
      </c>
      <c r="BC322" s="16">
        <v>27.4</v>
      </c>
      <c r="BD322" s="15">
        <v>0.97</v>
      </c>
      <c r="BE322" s="16">
        <v>32.9</v>
      </c>
      <c r="BF322" s="16">
        <v>24.5</v>
      </c>
      <c r="BG322" s="16">
        <v>8.4</v>
      </c>
      <c r="BH322" s="15">
        <v>0.35</v>
      </c>
      <c r="BI322" s="4"/>
      <c r="BJ322" s="4"/>
      <c r="BK322" s="4"/>
      <c r="BL322" s="8"/>
      <c r="BN322" s="20">
        <v>0.1467</v>
      </c>
      <c r="BO322" s="21">
        <v>2.4499999999999999E-3</v>
      </c>
      <c r="BP322" s="5">
        <v>3.145151337427497E-5</v>
      </c>
      <c r="BQ322" s="5">
        <v>170</v>
      </c>
      <c r="BR322" s="5">
        <v>0.63</v>
      </c>
      <c r="BS322" s="5">
        <v>7200</v>
      </c>
      <c r="BT322" s="5">
        <v>0.76500000000000001</v>
      </c>
      <c r="BU322" s="5">
        <v>16900</v>
      </c>
      <c r="BV322" s="5">
        <v>39</v>
      </c>
      <c r="BW322" s="5">
        <v>20</v>
      </c>
      <c r="BX322" s="2">
        <v>39</v>
      </c>
      <c r="BY322" s="2">
        <v>19</v>
      </c>
      <c r="BZ322" s="5">
        <v>98300</v>
      </c>
      <c r="CA322" s="5">
        <v>0.18</v>
      </c>
      <c r="CB322" s="5">
        <v>-3</v>
      </c>
      <c r="CC322" s="5">
        <v>1.028</v>
      </c>
      <c r="CD322" s="5">
        <v>11.000000000000011</v>
      </c>
      <c r="CN322" s="22"/>
      <c r="CO322" s="17"/>
      <c r="CP322" s="18"/>
      <c r="FR322" s="5" t="str">
        <f t="shared" si="26"/>
        <v/>
      </c>
      <c r="GX322" s="5" t="str">
        <f t="shared" si="27"/>
        <v/>
      </c>
    </row>
    <row r="323" spans="1:207" s="5" customFormat="1" ht="11.95" customHeight="1" x14ac:dyDescent="0.3">
      <c r="A323" s="10" t="s">
        <v>120</v>
      </c>
      <c r="B323" s="10" t="s">
        <v>433</v>
      </c>
      <c r="C323" s="12">
        <v>16.8</v>
      </c>
      <c r="D323" s="13" t="s">
        <v>420</v>
      </c>
      <c r="E323" s="124" t="s">
        <v>460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15">
        <v>2.7</v>
      </c>
      <c r="R323" s="15">
        <v>1.95</v>
      </c>
      <c r="S323" s="15">
        <v>1.51</v>
      </c>
      <c r="T323" s="16">
        <v>44</v>
      </c>
      <c r="U323" s="15">
        <v>0.79</v>
      </c>
      <c r="V323" s="16">
        <v>29</v>
      </c>
      <c r="W323" s="15">
        <v>1</v>
      </c>
      <c r="X323" s="16">
        <v>34.1</v>
      </c>
      <c r="Y323" s="16">
        <v>20.9</v>
      </c>
      <c r="Z323" s="16">
        <v>13.2</v>
      </c>
      <c r="AA323" s="15">
        <v>0.61</v>
      </c>
      <c r="AB323" s="15"/>
      <c r="AC323" s="15"/>
      <c r="AD323" s="4"/>
      <c r="AE323" s="15"/>
      <c r="AF323" s="4"/>
      <c r="AG323" s="6"/>
      <c r="AH323" s="6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15">
        <v>2.7</v>
      </c>
      <c r="AY323" s="15">
        <v>1.95</v>
      </c>
      <c r="AZ323" s="15">
        <v>1.51</v>
      </c>
      <c r="BA323" s="16">
        <v>44.2</v>
      </c>
      <c r="BB323" s="15">
        <v>0.79</v>
      </c>
      <c r="BC323" s="16">
        <v>29.3</v>
      </c>
      <c r="BD323" s="15">
        <v>1</v>
      </c>
      <c r="BE323" s="16">
        <v>34.1</v>
      </c>
      <c r="BF323" s="16">
        <v>20.9</v>
      </c>
      <c r="BG323" s="16">
        <v>13.2</v>
      </c>
      <c r="BH323" s="15">
        <v>0.64</v>
      </c>
      <c r="BI323" s="4"/>
      <c r="BJ323" s="4"/>
      <c r="BK323" s="4"/>
      <c r="BL323" s="8"/>
      <c r="BN323" s="20">
        <v>3.6499999999999998E-2</v>
      </c>
      <c r="BO323" s="21">
        <v>3.5999999999999999E-3</v>
      </c>
      <c r="BP323" s="5">
        <v>1.2057627842292639E-5</v>
      </c>
      <c r="BQ323" s="5">
        <v>170</v>
      </c>
      <c r="BR323" s="5">
        <v>0.69</v>
      </c>
      <c r="BS323" s="5">
        <v>7200</v>
      </c>
      <c r="BT323" s="5">
        <v>0.75600000000000001</v>
      </c>
      <c r="BU323" s="5">
        <v>13900</v>
      </c>
      <c r="BV323" s="5">
        <v>33</v>
      </c>
      <c r="BW323" s="5">
        <v>17</v>
      </c>
      <c r="BX323" s="2">
        <v>33</v>
      </c>
      <c r="BY323" s="2">
        <v>17</v>
      </c>
      <c r="BZ323" s="5">
        <v>120500</v>
      </c>
      <c r="CA323" s="5">
        <v>0.22</v>
      </c>
      <c r="CB323" s="5">
        <v>0.5</v>
      </c>
      <c r="CC323" s="5">
        <v>1.1539999999999999</v>
      </c>
      <c r="CD323" s="5">
        <v>39.999999999999979</v>
      </c>
      <c r="CN323" s="22"/>
      <c r="CO323" s="17"/>
      <c r="CP323" s="18"/>
      <c r="FR323" s="5" t="str">
        <f t="shared" si="26"/>
        <v/>
      </c>
      <c r="GX323" s="5" t="str">
        <f t="shared" si="27"/>
        <v/>
      </c>
    </row>
    <row r="324" spans="1:207" s="5" customFormat="1" ht="11.95" customHeight="1" x14ac:dyDescent="0.3">
      <c r="A324" s="10" t="s">
        <v>121</v>
      </c>
      <c r="B324" s="10" t="s">
        <v>433</v>
      </c>
      <c r="C324" s="12">
        <v>18.399999999999999</v>
      </c>
      <c r="D324" s="13" t="s">
        <v>420</v>
      </c>
      <c r="E324" s="124" t="s">
        <v>460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15">
        <v>2.73</v>
      </c>
      <c r="R324" s="15">
        <v>1.85</v>
      </c>
      <c r="S324" s="15">
        <v>1.35</v>
      </c>
      <c r="T324" s="16">
        <v>50.5</v>
      </c>
      <c r="U324" s="15">
        <v>1.02</v>
      </c>
      <c r="V324" s="16">
        <v>36.799999999999997</v>
      </c>
      <c r="W324" s="15">
        <v>0.99</v>
      </c>
      <c r="X324" s="16">
        <v>41.3</v>
      </c>
      <c r="Y324" s="16">
        <v>25.7</v>
      </c>
      <c r="Z324" s="16">
        <v>15.6</v>
      </c>
      <c r="AA324" s="15">
        <v>0.71</v>
      </c>
      <c r="AB324" s="15"/>
      <c r="AC324" s="15"/>
      <c r="AD324" s="4"/>
      <c r="AE324" s="15"/>
      <c r="AF324" s="4"/>
      <c r="AG324" s="6"/>
      <c r="AH324" s="6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15">
        <v>2.73</v>
      </c>
      <c r="AY324" s="15">
        <v>1.85</v>
      </c>
      <c r="AZ324" s="15">
        <v>1.35</v>
      </c>
      <c r="BA324" s="16">
        <v>50.5</v>
      </c>
      <c r="BB324" s="15">
        <v>1.02</v>
      </c>
      <c r="BC324" s="16">
        <v>37</v>
      </c>
      <c r="BD324" s="15">
        <v>0.99</v>
      </c>
      <c r="BE324" s="16">
        <v>41.3</v>
      </c>
      <c r="BF324" s="16">
        <v>25.7</v>
      </c>
      <c r="BG324" s="16">
        <v>15.6</v>
      </c>
      <c r="BH324" s="15">
        <v>0.72</v>
      </c>
      <c r="BI324" s="4"/>
      <c r="BJ324" s="4"/>
      <c r="BK324" s="4"/>
      <c r="BL324" s="8"/>
      <c r="BN324" s="20">
        <v>2.4E-2</v>
      </c>
      <c r="BO324" s="21">
        <v>3.2399999999999998E-3</v>
      </c>
      <c r="BP324" s="5">
        <v>5.6631779784579066E-6</v>
      </c>
      <c r="BQ324" s="5">
        <v>170</v>
      </c>
      <c r="BR324" s="5">
        <v>0.79</v>
      </c>
      <c r="BS324" s="5">
        <v>7800</v>
      </c>
      <c r="BT324" s="5">
        <v>0.755</v>
      </c>
      <c r="BU324" s="5">
        <v>9600</v>
      </c>
      <c r="BV324" s="5">
        <v>24</v>
      </c>
      <c r="BW324" s="5">
        <v>14</v>
      </c>
      <c r="BX324" s="2">
        <v>24</v>
      </c>
      <c r="BY324" s="2">
        <v>14</v>
      </c>
      <c r="BZ324" s="5">
        <v>91600</v>
      </c>
      <c r="CA324" s="5">
        <v>0.21</v>
      </c>
      <c r="CB324" s="5">
        <v>-0.8</v>
      </c>
      <c r="CC324" s="5">
        <v>1.127</v>
      </c>
      <c r="CD324" s="5">
        <v>34.999999999999979</v>
      </c>
      <c r="CN324" s="22"/>
      <c r="CO324" s="17"/>
      <c r="CP324" s="18"/>
      <c r="FR324" s="5" t="str">
        <f t="shared" si="26"/>
        <v/>
      </c>
      <c r="GX324" s="5" t="str">
        <f t="shared" si="27"/>
        <v/>
      </c>
    </row>
    <row r="325" spans="1:207" s="5" customFormat="1" ht="11.95" customHeight="1" x14ac:dyDescent="0.3">
      <c r="A325" s="10" t="s">
        <v>201</v>
      </c>
      <c r="B325" s="10" t="s">
        <v>441</v>
      </c>
      <c r="C325" s="12">
        <v>21.8</v>
      </c>
      <c r="D325" s="13" t="s">
        <v>420</v>
      </c>
      <c r="E325" s="124" t="s">
        <v>460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15">
        <v>2.73</v>
      </c>
      <c r="R325" s="15">
        <v>1.82</v>
      </c>
      <c r="S325" s="15">
        <v>1.39</v>
      </c>
      <c r="T325" s="16">
        <v>49.2</v>
      </c>
      <c r="U325" s="15">
        <v>0.97</v>
      </c>
      <c r="V325" s="16">
        <v>31.2</v>
      </c>
      <c r="W325" s="15">
        <v>0.88</v>
      </c>
      <c r="X325" s="16">
        <v>38.9</v>
      </c>
      <c r="Y325" s="16">
        <v>22.6</v>
      </c>
      <c r="Z325" s="16">
        <v>16.3</v>
      </c>
      <c r="AA325" s="15">
        <v>0.53</v>
      </c>
      <c r="AB325" s="15"/>
      <c r="AC325" s="15"/>
      <c r="AD325" s="4"/>
      <c r="AE325" s="15"/>
      <c r="AF325" s="4"/>
      <c r="AG325" s="6"/>
      <c r="AH325" s="6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15">
        <v>2.73</v>
      </c>
      <c r="AY325" s="15">
        <v>1.86</v>
      </c>
      <c r="AZ325" s="15">
        <v>1.38</v>
      </c>
      <c r="BA325" s="16">
        <v>49.3</v>
      </c>
      <c r="BB325" s="15">
        <v>0.97</v>
      </c>
      <c r="BC325" s="16">
        <v>34.200000000000003</v>
      </c>
      <c r="BD325" s="15">
        <v>0.96</v>
      </c>
      <c r="BE325" s="16">
        <v>38.9</v>
      </c>
      <c r="BF325" s="16">
        <v>22.6</v>
      </c>
      <c r="BG325" s="16">
        <v>16.3</v>
      </c>
      <c r="BH325" s="15">
        <v>0.71</v>
      </c>
      <c r="BI325" s="4"/>
      <c r="BJ325" s="4"/>
      <c r="BK325" s="4"/>
      <c r="BL325" s="8"/>
      <c r="BN325" s="20">
        <v>1.3899999999999999E-2</v>
      </c>
      <c r="BO325" s="21">
        <v>2.2100000000000002E-3</v>
      </c>
      <c r="BP325" s="5">
        <v>4.7326193276680961E-6</v>
      </c>
      <c r="BQ325" s="5">
        <v>170</v>
      </c>
      <c r="BR325" s="5">
        <v>0.76</v>
      </c>
      <c r="BS325" s="5">
        <v>9000</v>
      </c>
      <c r="BT325" s="5">
        <v>0.77900000000000003</v>
      </c>
      <c r="BU325" s="5">
        <v>11300</v>
      </c>
      <c r="BV325" s="5">
        <v>25</v>
      </c>
      <c r="BW325" s="5">
        <v>14</v>
      </c>
      <c r="BX325" s="2">
        <v>25</v>
      </c>
      <c r="BY325" s="2">
        <v>14</v>
      </c>
      <c r="BZ325" s="5">
        <v>89500</v>
      </c>
      <c r="CA325" s="5">
        <v>0.17</v>
      </c>
      <c r="CB325" s="5">
        <v>-1.1000000000000001</v>
      </c>
      <c r="CC325" s="5">
        <v>1.2849999999999999</v>
      </c>
      <c r="CD325" s="5">
        <v>70</v>
      </c>
      <c r="CN325" s="22"/>
      <c r="CO325" s="17"/>
      <c r="CP325" s="18"/>
      <c r="FR325" s="5" t="str">
        <f t="shared" si="26"/>
        <v/>
      </c>
      <c r="GX325" s="5" t="str">
        <f t="shared" si="27"/>
        <v/>
      </c>
    </row>
    <row r="326" spans="1:207" s="5" customFormat="1" ht="11.95" customHeight="1" x14ac:dyDescent="0.3">
      <c r="A326" s="10" t="s">
        <v>202</v>
      </c>
      <c r="B326" s="10" t="s">
        <v>441</v>
      </c>
      <c r="C326" s="12">
        <v>24.4</v>
      </c>
      <c r="D326" s="13" t="s">
        <v>413</v>
      </c>
      <c r="E326" s="124" t="s">
        <v>460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15">
        <v>2.74</v>
      </c>
      <c r="R326" s="15">
        <v>1.99</v>
      </c>
      <c r="S326" s="15">
        <v>1.56</v>
      </c>
      <c r="T326" s="16">
        <v>42.9</v>
      </c>
      <c r="U326" s="15">
        <v>0.75</v>
      </c>
      <c r="V326" s="16">
        <v>27.3</v>
      </c>
      <c r="W326" s="15">
        <v>0.99</v>
      </c>
      <c r="X326" s="16">
        <v>35.6</v>
      </c>
      <c r="Y326" s="16">
        <v>20</v>
      </c>
      <c r="Z326" s="16">
        <v>15.6</v>
      </c>
      <c r="AA326" s="15">
        <v>0.47</v>
      </c>
      <c r="AB326" s="15"/>
      <c r="AC326" s="15"/>
      <c r="AD326" s="4"/>
      <c r="AE326" s="15"/>
      <c r="AF326" s="4"/>
      <c r="AG326" s="6"/>
      <c r="AH326" s="6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15">
        <v>2.74</v>
      </c>
      <c r="AY326" s="15">
        <v>1.97</v>
      </c>
      <c r="AZ326" s="15">
        <v>1.55</v>
      </c>
      <c r="BA326" s="16">
        <v>43.5</v>
      </c>
      <c r="BB326" s="15">
        <v>0.77</v>
      </c>
      <c r="BC326" s="16">
        <v>27.6</v>
      </c>
      <c r="BD326" s="15">
        <v>0.98</v>
      </c>
      <c r="BE326" s="16">
        <v>35.6</v>
      </c>
      <c r="BF326" s="16">
        <v>20</v>
      </c>
      <c r="BG326" s="16">
        <v>15.6</v>
      </c>
      <c r="BH326" s="15">
        <v>0.49</v>
      </c>
      <c r="BI326" s="4"/>
      <c r="BJ326" s="4"/>
      <c r="BK326" s="4"/>
      <c r="BL326" s="8"/>
      <c r="BN326" s="20">
        <v>5.4100000000000002E-2</v>
      </c>
      <c r="BO326" s="21">
        <v>1.9599999999999999E-3</v>
      </c>
      <c r="BP326" s="5">
        <v>1.4706175769466681E-5</v>
      </c>
      <c r="BQ326" s="5">
        <v>170</v>
      </c>
      <c r="BR326" s="5">
        <v>0.68</v>
      </c>
      <c r="BS326" s="5">
        <v>8800</v>
      </c>
      <c r="BT326" s="5">
        <v>0.72599999999999998</v>
      </c>
      <c r="BU326" s="5">
        <v>16800</v>
      </c>
      <c r="BV326" s="5">
        <v>35</v>
      </c>
      <c r="BW326" s="5">
        <v>22</v>
      </c>
      <c r="BX326" s="2">
        <v>35</v>
      </c>
      <c r="BY326" s="2">
        <v>21</v>
      </c>
      <c r="BZ326" s="5">
        <v>108000</v>
      </c>
      <c r="CA326" s="5">
        <v>0.18</v>
      </c>
      <c r="CB326" s="5">
        <v>-2.9</v>
      </c>
      <c r="CC326" s="5">
        <v>1.099</v>
      </c>
      <c r="CD326" s="5">
        <v>26.999999999999968</v>
      </c>
      <c r="CN326" s="22"/>
      <c r="CO326" s="17"/>
      <c r="CP326" s="18"/>
      <c r="FR326" s="5" t="str">
        <f t="shared" si="26"/>
        <v/>
      </c>
      <c r="GX326" s="5" t="str">
        <f t="shared" si="27"/>
        <v/>
      </c>
    </row>
    <row r="327" spans="1:207" s="5" customFormat="1" ht="11.95" customHeight="1" x14ac:dyDescent="0.3">
      <c r="A327" s="10" t="s">
        <v>360</v>
      </c>
      <c r="B327" s="10" t="s">
        <v>451</v>
      </c>
      <c r="C327" s="12">
        <v>25.4</v>
      </c>
      <c r="D327" s="13" t="s">
        <v>413</v>
      </c>
      <c r="E327" s="124" t="s">
        <v>460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15">
        <v>2.73</v>
      </c>
      <c r="R327" s="15">
        <v>2</v>
      </c>
      <c r="S327" s="15">
        <v>1.58</v>
      </c>
      <c r="T327" s="16">
        <v>42.1</v>
      </c>
      <c r="U327" s="15">
        <v>0.73</v>
      </c>
      <c r="V327" s="16">
        <v>26.5</v>
      </c>
      <c r="W327" s="15">
        <v>1</v>
      </c>
      <c r="X327" s="16">
        <v>35.9</v>
      </c>
      <c r="Y327" s="16">
        <v>20.399999999999999</v>
      </c>
      <c r="Z327" s="16">
        <v>15.5</v>
      </c>
      <c r="AA327" s="15">
        <v>0.39</v>
      </c>
      <c r="AB327" s="15"/>
      <c r="AC327" s="15"/>
      <c r="AD327" s="4"/>
      <c r="AE327" s="15"/>
      <c r="AF327" s="4"/>
      <c r="AG327" s="6"/>
      <c r="AH327" s="6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15">
        <v>2.73</v>
      </c>
      <c r="AY327" s="15">
        <v>1.99</v>
      </c>
      <c r="AZ327" s="15">
        <v>1.56</v>
      </c>
      <c r="BA327" s="16">
        <v>42.8</v>
      </c>
      <c r="BB327" s="15">
        <v>0.75</v>
      </c>
      <c r="BC327" s="16">
        <v>27.1</v>
      </c>
      <c r="BD327" s="15">
        <v>0.99</v>
      </c>
      <c r="BE327" s="16">
        <v>35.9</v>
      </c>
      <c r="BF327" s="16">
        <v>20.399999999999999</v>
      </c>
      <c r="BG327" s="16">
        <v>15.5</v>
      </c>
      <c r="BH327" s="15">
        <v>0.43</v>
      </c>
      <c r="BI327" s="4"/>
      <c r="BJ327" s="4"/>
      <c r="BK327" s="4"/>
      <c r="BL327" s="8"/>
      <c r="BN327" s="20">
        <v>4.6199999999999998E-2</v>
      </c>
      <c r="BO327" s="21">
        <v>3.0300000000000001E-3</v>
      </c>
      <c r="BP327" s="5">
        <v>1.2524760409780199E-5</v>
      </c>
      <c r="BQ327" s="5">
        <v>170</v>
      </c>
      <c r="BR327" s="5">
        <v>0.62</v>
      </c>
      <c r="BS327" s="5">
        <v>8200</v>
      </c>
      <c r="BT327" s="5">
        <v>0.75800000000000001</v>
      </c>
      <c r="BU327" s="5">
        <v>18300</v>
      </c>
      <c r="BV327" s="5">
        <v>38</v>
      </c>
      <c r="BW327" s="5">
        <v>20</v>
      </c>
      <c r="BX327" s="2">
        <v>38</v>
      </c>
      <c r="BY327" s="2">
        <v>20</v>
      </c>
      <c r="BZ327" s="5">
        <v>119000</v>
      </c>
      <c r="CA327" s="5">
        <v>0.19</v>
      </c>
      <c r="CB327" s="5">
        <v>-1</v>
      </c>
      <c r="CC327" s="5">
        <v>1.2410000000000001</v>
      </c>
      <c r="CD327" s="5">
        <v>80.999999999999957</v>
      </c>
      <c r="CN327" s="22"/>
      <c r="CO327" s="17"/>
      <c r="CP327" s="18"/>
      <c r="FR327" s="5" t="str">
        <f t="shared" si="26"/>
        <v/>
      </c>
      <c r="GX327" s="5" t="str">
        <f t="shared" si="27"/>
        <v/>
      </c>
    </row>
    <row r="328" spans="1:207" s="5" customFormat="1" ht="11.95" customHeight="1" x14ac:dyDescent="0.3">
      <c r="A328" s="10" t="s">
        <v>150</v>
      </c>
      <c r="B328" s="10" t="s">
        <v>437</v>
      </c>
      <c r="C328" s="12">
        <v>15.8</v>
      </c>
      <c r="D328" s="13" t="s">
        <v>414</v>
      </c>
      <c r="E328" s="124" t="s">
        <v>463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15">
        <v>2.73</v>
      </c>
      <c r="R328" s="15">
        <v>1.91</v>
      </c>
      <c r="S328" s="15">
        <v>1.48</v>
      </c>
      <c r="T328" s="16">
        <v>45.9</v>
      </c>
      <c r="U328" s="15">
        <v>0.85</v>
      </c>
      <c r="V328" s="16">
        <v>29.4</v>
      </c>
      <c r="W328" s="15">
        <v>0.94</v>
      </c>
      <c r="X328" s="16">
        <v>32.5</v>
      </c>
      <c r="Y328" s="16">
        <v>18.899999999999999</v>
      </c>
      <c r="Z328" s="16">
        <v>13.6</v>
      </c>
      <c r="AA328" s="15">
        <v>0.77</v>
      </c>
      <c r="AB328" s="15"/>
      <c r="AC328" s="15"/>
      <c r="AD328" s="4"/>
      <c r="AE328" s="15"/>
      <c r="AF328" s="4"/>
      <c r="AG328" s="6"/>
      <c r="AH328" s="6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15">
        <v>2.73</v>
      </c>
      <c r="AY328" s="15">
        <v>1.93</v>
      </c>
      <c r="AZ328" s="15">
        <v>1.47</v>
      </c>
      <c r="BA328" s="16">
        <v>46</v>
      </c>
      <c r="BB328" s="15">
        <v>0.85</v>
      </c>
      <c r="BC328" s="16">
        <v>30.9</v>
      </c>
      <c r="BD328" s="15">
        <v>0.99</v>
      </c>
      <c r="BE328" s="16">
        <v>32.5</v>
      </c>
      <c r="BF328" s="16">
        <v>18.899999999999999</v>
      </c>
      <c r="BG328" s="16">
        <v>13.6</v>
      </c>
      <c r="BH328" s="15">
        <v>0.89</v>
      </c>
      <c r="BI328" s="4"/>
      <c r="BJ328" s="4"/>
      <c r="BK328" s="4"/>
      <c r="BL328" s="8"/>
      <c r="BN328" s="20">
        <v>6.5699999999999995E-2</v>
      </c>
      <c r="BO328" s="21">
        <v>3.9100000000000003E-3</v>
      </c>
      <c r="BP328" s="5">
        <v>2.5800894718135779E-5</v>
      </c>
      <c r="BQ328" s="5">
        <v>115</v>
      </c>
      <c r="BR328" s="5">
        <v>0.77</v>
      </c>
      <c r="BS328" s="5">
        <v>5700</v>
      </c>
      <c r="BT328" s="5">
        <v>0.67600000000000005</v>
      </c>
      <c r="BU328" s="5">
        <v>10200</v>
      </c>
      <c r="BV328" s="5">
        <v>22</v>
      </c>
      <c r="BW328" s="5">
        <v>15</v>
      </c>
      <c r="BX328" s="2">
        <v>22</v>
      </c>
      <c r="BY328" s="2">
        <v>15</v>
      </c>
      <c r="BZ328" s="5">
        <v>74000</v>
      </c>
      <c r="CA328" s="5">
        <v>0.2</v>
      </c>
      <c r="CB328" s="5">
        <v>-0.3</v>
      </c>
      <c r="CC328" s="5">
        <v>1.014</v>
      </c>
      <c r="CD328" s="5">
        <v>3.0000000000000027</v>
      </c>
      <c r="CN328" s="22"/>
      <c r="CO328" s="17"/>
      <c r="CP328" s="18"/>
      <c r="FR328" s="5" t="str">
        <f t="shared" ref="FR328:FR353" si="28">IF(FL328&gt;0,ROUND(FL328*0.78,1),"")</f>
        <v/>
      </c>
      <c r="GX328" s="5" t="str">
        <f t="shared" ref="GX328:GX333" si="29">IF(GR328&gt;0,ROUND(GR328*0.78,1),"")</f>
        <v/>
      </c>
    </row>
    <row r="329" spans="1:207" s="5" customFormat="1" ht="11.95" customHeight="1" x14ac:dyDescent="0.3">
      <c r="A329" s="10" t="s">
        <v>148</v>
      </c>
      <c r="B329" s="10" t="s">
        <v>437</v>
      </c>
      <c r="C329" s="12">
        <v>13.8</v>
      </c>
      <c r="D329" s="13" t="s">
        <v>414</v>
      </c>
      <c r="E329" s="124" t="s">
        <v>463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15">
        <v>2.72</v>
      </c>
      <c r="R329" s="15">
        <v>1.9</v>
      </c>
      <c r="S329" s="15">
        <v>1.46</v>
      </c>
      <c r="T329" s="16">
        <v>46.5</v>
      </c>
      <c r="U329" s="15">
        <v>0.87</v>
      </c>
      <c r="V329" s="16">
        <v>30.5</v>
      </c>
      <c r="W329" s="15">
        <v>0.96</v>
      </c>
      <c r="X329" s="16">
        <v>33.1</v>
      </c>
      <c r="Y329" s="16">
        <v>20.6</v>
      </c>
      <c r="Z329" s="16">
        <v>12.5</v>
      </c>
      <c r="AA329" s="15">
        <v>0.79</v>
      </c>
      <c r="AB329" s="15"/>
      <c r="AC329" s="15"/>
      <c r="AD329" s="4"/>
      <c r="AE329" s="15"/>
      <c r="AF329" s="4"/>
      <c r="AG329" s="6"/>
      <c r="AH329" s="6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15">
        <v>2.72</v>
      </c>
      <c r="AY329" s="15">
        <v>1.92</v>
      </c>
      <c r="AZ329" s="15">
        <v>1.46</v>
      </c>
      <c r="BA329" s="16">
        <v>46.5</v>
      </c>
      <c r="BB329" s="15">
        <v>0.87</v>
      </c>
      <c r="BC329" s="16">
        <v>31.9</v>
      </c>
      <c r="BD329" s="15">
        <v>1</v>
      </c>
      <c r="BE329" s="16">
        <v>33.1</v>
      </c>
      <c r="BF329" s="16">
        <v>20.6</v>
      </c>
      <c r="BG329" s="16">
        <v>12.5</v>
      </c>
      <c r="BH329" s="15">
        <v>0.9</v>
      </c>
      <c r="BI329" s="4"/>
      <c r="BJ329" s="4"/>
      <c r="BK329" s="4"/>
      <c r="BL329" s="8"/>
      <c r="BN329" s="20">
        <v>6.6699999999999995E-2</v>
      </c>
      <c r="BO329" s="21">
        <v>3.14E-3</v>
      </c>
      <c r="BP329" s="5">
        <v>3.9825396479005272E-5</v>
      </c>
      <c r="BQ329" s="5">
        <v>115</v>
      </c>
      <c r="BR329" s="5">
        <v>0.79</v>
      </c>
      <c r="BS329" s="5">
        <v>5300</v>
      </c>
      <c r="BT329" s="5">
        <v>0.72199999999999998</v>
      </c>
      <c r="BU329" s="5">
        <v>9000</v>
      </c>
      <c r="BV329" s="5">
        <v>17</v>
      </c>
      <c r="BW329" s="5">
        <v>16</v>
      </c>
      <c r="BX329" s="2">
        <v>17</v>
      </c>
      <c r="BY329" s="2">
        <v>16</v>
      </c>
      <c r="BZ329" s="5">
        <v>81900</v>
      </c>
      <c r="CA329" s="5">
        <v>0.18</v>
      </c>
      <c r="CB329" s="5">
        <v>-0.3</v>
      </c>
      <c r="CC329" s="5">
        <v>1.079</v>
      </c>
      <c r="CD329" s="5">
        <v>15.999999999999986</v>
      </c>
      <c r="CN329" s="22"/>
      <c r="CO329" s="17"/>
      <c r="CP329" s="18"/>
      <c r="FR329" s="5" t="str">
        <f t="shared" si="28"/>
        <v/>
      </c>
      <c r="GX329" s="5" t="str">
        <f t="shared" si="29"/>
        <v/>
      </c>
    </row>
    <row r="330" spans="1:207" s="5" customFormat="1" ht="11.95" customHeight="1" x14ac:dyDescent="0.3">
      <c r="A330" s="10" t="s">
        <v>98</v>
      </c>
      <c r="B330" s="10" t="s">
        <v>431</v>
      </c>
      <c r="C330" s="12">
        <v>31.8</v>
      </c>
      <c r="D330" s="13" t="s">
        <v>414</v>
      </c>
      <c r="E330" s="124" t="s">
        <v>463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15">
        <v>2.73</v>
      </c>
      <c r="R330" s="15">
        <v>1.82</v>
      </c>
      <c r="S330" s="15">
        <v>1.42</v>
      </c>
      <c r="T330" s="16">
        <v>47.9</v>
      </c>
      <c r="U330" s="15">
        <v>0.92</v>
      </c>
      <c r="V330" s="16">
        <v>27.9</v>
      </c>
      <c r="W330" s="15">
        <v>0.83</v>
      </c>
      <c r="X330" s="16">
        <v>30.3</v>
      </c>
      <c r="Y330" s="16">
        <v>20</v>
      </c>
      <c r="Z330" s="16">
        <v>10.3</v>
      </c>
      <c r="AA330" s="15">
        <v>0.77</v>
      </c>
      <c r="AB330" s="15"/>
      <c r="AC330" s="15"/>
      <c r="AD330" s="4"/>
      <c r="AE330" s="15"/>
      <c r="AF330" s="4"/>
      <c r="AG330" s="6"/>
      <c r="AH330" s="6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15">
        <v>2.73</v>
      </c>
      <c r="AY330" s="15">
        <v>1.89</v>
      </c>
      <c r="AZ330" s="15">
        <v>1.42</v>
      </c>
      <c r="BA330" s="16">
        <v>48</v>
      </c>
      <c r="BB330" s="15">
        <v>0.92</v>
      </c>
      <c r="BC330" s="16">
        <v>33.1</v>
      </c>
      <c r="BD330" s="15">
        <v>0.98</v>
      </c>
      <c r="BE330" s="16">
        <v>30.3</v>
      </c>
      <c r="BF330" s="16">
        <v>20</v>
      </c>
      <c r="BG330" s="16">
        <v>10.3</v>
      </c>
      <c r="BH330" s="15">
        <v>1.27</v>
      </c>
      <c r="BI330" s="4"/>
      <c r="BJ330" s="4"/>
      <c r="BK330" s="4"/>
      <c r="BL330" s="8"/>
      <c r="BN330" s="20">
        <v>8.2000000000000003E-2</v>
      </c>
      <c r="BO330" s="21">
        <v>3.4399999999999999E-3</v>
      </c>
      <c r="BP330" s="5">
        <v>3.8165875640722337E-5</v>
      </c>
      <c r="BQ330" s="5">
        <v>115</v>
      </c>
      <c r="BR330" s="5">
        <v>0.77</v>
      </c>
      <c r="BS330" s="5">
        <v>5100</v>
      </c>
      <c r="BT330" s="5">
        <v>0.66100000000000003</v>
      </c>
      <c r="BU330" s="5">
        <v>6200</v>
      </c>
      <c r="BV330" s="5">
        <v>20</v>
      </c>
      <c r="BW330" s="5">
        <v>13</v>
      </c>
      <c r="BX330" s="2">
        <v>20</v>
      </c>
      <c r="BY330" s="2">
        <v>13</v>
      </c>
      <c r="BZ330" s="5">
        <v>64300</v>
      </c>
      <c r="CA330" s="5">
        <v>0.18</v>
      </c>
      <c r="CB330" s="5">
        <v>-0.1</v>
      </c>
      <c r="CC330" s="5">
        <v>1.0629999999999999</v>
      </c>
      <c r="CD330" s="5">
        <v>24.000000000000021</v>
      </c>
      <c r="CN330" s="22"/>
      <c r="CO330" s="17"/>
      <c r="CP330" s="18"/>
      <c r="FR330" s="5" t="str">
        <f t="shared" si="28"/>
        <v/>
      </c>
      <c r="GX330" s="5" t="str">
        <f t="shared" si="29"/>
        <v/>
      </c>
    </row>
    <row r="331" spans="1:207" s="5" customFormat="1" ht="11.95" customHeight="1" x14ac:dyDescent="0.3">
      <c r="A331" s="10" t="s">
        <v>270</v>
      </c>
      <c r="B331" s="10" t="s">
        <v>445</v>
      </c>
      <c r="C331" s="12">
        <v>19.8</v>
      </c>
      <c r="D331" s="13" t="s">
        <v>414</v>
      </c>
      <c r="E331" s="124" t="s">
        <v>463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15">
        <v>2.71</v>
      </c>
      <c r="R331" s="15">
        <v>1.87</v>
      </c>
      <c r="S331" s="15">
        <v>1.41</v>
      </c>
      <c r="T331" s="16">
        <v>47.9</v>
      </c>
      <c r="U331" s="15">
        <v>0.92</v>
      </c>
      <c r="V331" s="16">
        <v>32.4</v>
      </c>
      <c r="W331" s="15">
        <v>0.96</v>
      </c>
      <c r="X331" s="16">
        <v>34.1</v>
      </c>
      <c r="Y331" s="16">
        <v>20.5</v>
      </c>
      <c r="Z331" s="16">
        <v>13.6</v>
      </c>
      <c r="AA331" s="15">
        <v>0.88</v>
      </c>
      <c r="AB331" s="15"/>
      <c r="AC331" s="15"/>
      <c r="AD331" s="4"/>
      <c r="AE331" s="15"/>
      <c r="AF331" s="4"/>
      <c r="AG331" s="6"/>
      <c r="AH331" s="6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15">
        <v>2.71</v>
      </c>
      <c r="AY331" s="15">
        <v>1.87</v>
      </c>
      <c r="AZ331" s="15">
        <v>1.4</v>
      </c>
      <c r="BA331" s="16">
        <v>48.2</v>
      </c>
      <c r="BB331" s="15">
        <v>0.93</v>
      </c>
      <c r="BC331" s="16">
        <v>33.299999999999997</v>
      </c>
      <c r="BD331" s="15">
        <v>0.97</v>
      </c>
      <c r="BE331" s="16">
        <v>34.1</v>
      </c>
      <c r="BF331" s="16">
        <v>20.5</v>
      </c>
      <c r="BG331" s="16">
        <v>13.6</v>
      </c>
      <c r="BH331" s="15">
        <v>0.94</v>
      </c>
      <c r="BI331" s="4"/>
      <c r="BJ331" s="4"/>
      <c r="BK331" s="4"/>
      <c r="BL331" s="8"/>
      <c r="BN331" s="20">
        <v>8.3900000000000002E-2</v>
      </c>
      <c r="BO331" s="21">
        <v>3.5500000000000002E-3</v>
      </c>
      <c r="BP331" s="5">
        <v>6.3817329705702467E-5</v>
      </c>
      <c r="BQ331" s="5">
        <v>115</v>
      </c>
      <c r="BR331" s="5">
        <v>0.8</v>
      </c>
      <c r="BS331" s="5">
        <v>5400</v>
      </c>
      <c r="BT331" s="5">
        <v>0.69499999999999995</v>
      </c>
      <c r="BU331" s="5">
        <v>7700</v>
      </c>
      <c r="BV331" s="5">
        <v>19.000000000000004</v>
      </c>
      <c r="BW331" s="5">
        <v>14</v>
      </c>
      <c r="BX331" s="2">
        <v>19</v>
      </c>
      <c r="BY331" s="2">
        <v>14</v>
      </c>
      <c r="BZ331" s="5">
        <v>61600</v>
      </c>
      <c r="CA331" s="5">
        <v>0.19</v>
      </c>
      <c r="CB331" s="5">
        <v>-0.5</v>
      </c>
      <c r="CC331" s="5">
        <v>1.165</v>
      </c>
      <c r="CD331" s="5">
        <v>32</v>
      </c>
      <c r="CN331" s="22"/>
      <c r="CO331" s="17"/>
      <c r="CP331" s="18"/>
      <c r="FR331" s="5" t="str">
        <f t="shared" si="28"/>
        <v/>
      </c>
      <c r="GX331" s="5" t="str">
        <f t="shared" si="29"/>
        <v/>
      </c>
    </row>
    <row r="332" spans="1:207" s="5" customFormat="1" ht="11.95" customHeight="1" x14ac:dyDescent="0.3">
      <c r="A332" s="10" t="s">
        <v>97</v>
      </c>
      <c r="B332" s="10" t="s">
        <v>431</v>
      </c>
      <c r="C332" s="12">
        <v>31.4</v>
      </c>
      <c r="D332" s="13" t="s">
        <v>414</v>
      </c>
      <c r="E332" s="124" t="s">
        <v>463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15">
        <v>2.73</v>
      </c>
      <c r="R332" s="15">
        <v>1.89</v>
      </c>
      <c r="S332" s="15">
        <v>1.46</v>
      </c>
      <c r="T332" s="16">
        <v>46.5</v>
      </c>
      <c r="U332" s="15">
        <v>0.87</v>
      </c>
      <c r="V332" s="16">
        <v>29.5</v>
      </c>
      <c r="W332" s="15">
        <v>0.93</v>
      </c>
      <c r="X332" s="16">
        <v>30.5</v>
      </c>
      <c r="Y332" s="16">
        <v>18.7</v>
      </c>
      <c r="Z332" s="16">
        <v>11.8</v>
      </c>
      <c r="AA332" s="15">
        <v>0.92</v>
      </c>
      <c r="AB332" s="15"/>
      <c r="AC332" s="15"/>
      <c r="AD332" s="4"/>
      <c r="AE332" s="15"/>
      <c r="AF332" s="4"/>
      <c r="AG332" s="6"/>
      <c r="AH332" s="6"/>
      <c r="AI332" s="4"/>
      <c r="AJ332" s="4"/>
      <c r="AK332" s="4"/>
      <c r="AL332" s="7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15">
        <v>2.73</v>
      </c>
      <c r="AY332" s="15">
        <v>1.92</v>
      </c>
      <c r="AZ332" s="15">
        <v>1.46</v>
      </c>
      <c r="BA332" s="16">
        <v>46.7</v>
      </c>
      <c r="BB332" s="15">
        <v>0.88</v>
      </c>
      <c r="BC332" s="16">
        <v>31.8</v>
      </c>
      <c r="BD332" s="15">
        <v>0.99</v>
      </c>
      <c r="BE332" s="16">
        <v>30.5</v>
      </c>
      <c r="BF332" s="16">
        <v>18.7</v>
      </c>
      <c r="BG332" s="16">
        <v>11.8</v>
      </c>
      <c r="BH332" s="15">
        <v>1.1100000000000001</v>
      </c>
      <c r="BI332" s="4"/>
      <c r="BJ332" s="4"/>
      <c r="BK332" s="4"/>
      <c r="BL332" s="8"/>
      <c r="BN332" s="20">
        <v>8.9499999999999996E-2</v>
      </c>
      <c r="BO332" s="21">
        <v>3.1700000000000001E-3</v>
      </c>
      <c r="BP332" s="5">
        <v>3.264925055645331E-5</v>
      </c>
      <c r="BQ332" s="5">
        <v>115</v>
      </c>
      <c r="BR332" s="5">
        <v>0.79</v>
      </c>
      <c r="BS332" s="5">
        <v>5000</v>
      </c>
      <c r="BT332" s="5">
        <v>0.56799999999999995</v>
      </c>
      <c r="BU332" s="5">
        <v>7400</v>
      </c>
      <c r="BV332" s="5">
        <v>20.999999999999996</v>
      </c>
      <c r="BW332" s="5">
        <v>13</v>
      </c>
      <c r="BX332" s="2">
        <v>21</v>
      </c>
      <c r="BY332" s="2">
        <v>13</v>
      </c>
      <c r="BZ332" s="5">
        <v>74600</v>
      </c>
      <c r="CA332" s="5">
        <v>0.21</v>
      </c>
      <c r="CB332" s="5">
        <v>0.1</v>
      </c>
      <c r="CC332" s="5">
        <v>1.042</v>
      </c>
      <c r="CD332" s="5">
        <v>16.000000000000014</v>
      </c>
      <c r="CN332" s="22"/>
      <c r="CO332" s="17"/>
      <c r="CP332" s="18"/>
      <c r="FR332" s="5" t="str">
        <f t="shared" si="28"/>
        <v/>
      </c>
      <c r="GX332" s="5" t="str">
        <f t="shared" si="29"/>
        <v/>
      </c>
    </row>
    <row r="333" spans="1:207" s="5" customFormat="1" ht="11.95" customHeight="1" x14ac:dyDescent="0.3">
      <c r="A333" s="10" t="s">
        <v>254</v>
      </c>
      <c r="B333" s="10" t="s">
        <v>444</v>
      </c>
      <c r="C333" s="12">
        <v>10.8</v>
      </c>
      <c r="D333" s="13" t="s">
        <v>414</v>
      </c>
      <c r="E333" s="124" t="s">
        <v>463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15">
        <v>2.71</v>
      </c>
      <c r="R333" s="15">
        <v>1.91</v>
      </c>
      <c r="S333" s="15">
        <v>1.46</v>
      </c>
      <c r="T333" s="16">
        <v>46.3</v>
      </c>
      <c r="U333" s="15">
        <v>0.86</v>
      </c>
      <c r="V333" s="16">
        <v>31.2</v>
      </c>
      <c r="W333" s="15">
        <v>0.98</v>
      </c>
      <c r="X333" s="16">
        <v>32</v>
      </c>
      <c r="Y333" s="16">
        <v>22.2</v>
      </c>
      <c r="Z333" s="16">
        <v>9.8000000000000007</v>
      </c>
      <c r="AA333" s="15">
        <v>0.92</v>
      </c>
      <c r="AB333" s="15"/>
      <c r="AC333" s="15"/>
      <c r="AD333" s="4"/>
      <c r="AE333" s="15"/>
      <c r="AF333" s="4"/>
      <c r="AG333" s="6"/>
      <c r="AH333" s="6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15">
        <v>2.71</v>
      </c>
      <c r="AY333" s="15">
        <v>1.91</v>
      </c>
      <c r="AZ333" s="15">
        <v>1.45</v>
      </c>
      <c r="BA333" s="16">
        <v>46.4</v>
      </c>
      <c r="BB333" s="15">
        <v>0.87</v>
      </c>
      <c r="BC333" s="16">
        <v>31.6</v>
      </c>
      <c r="BD333" s="15">
        <v>0.99</v>
      </c>
      <c r="BE333" s="16">
        <v>32</v>
      </c>
      <c r="BF333" s="16">
        <v>22.2</v>
      </c>
      <c r="BG333" s="16">
        <v>9.8000000000000007</v>
      </c>
      <c r="BH333" s="15">
        <v>0.96</v>
      </c>
      <c r="BI333" s="4"/>
      <c r="BJ333" s="4"/>
      <c r="BK333" s="4"/>
      <c r="BL333" s="8"/>
      <c r="BN333" s="20">
        <v>0.11269999999999999</v>
      </c>
      <c r="BO333" s="21">
        <v>3.2100000000000002E-3</v>
      </c>
      <c r="BP333" s="5">
        <v>9.2636514886509309E-5</v>
      </c>
      <c r="BQ333" s="5">
        <v>115</v>
      </c>
      <c r="BR333" s="5">
        <v>0.79</v>
      </c>
      <c r="BS333" s="5">
        <v>5200</v>
      </c>
      <c r="BT333" s="5">
        <v>0.76600000000000001</v>
      </c>
      <c r="BU333" s="5">
        <v>7900</v>
      </c>
      <c r="BV333" s="5">
        <v>18.000000000000004</v>
      </c>
      <c r="BW333" s="5">
        <v>15</v>
      </c>
      <c r="BX333" s="2">
        <v>18</v>
      </c>
      <c r="BY333" s="2">
        <v>15</v>
      </c>
      <c r="BZ333" s="5">
        <v>64800</v>
      </c>
      <c r="CA333" s="5">
        <v>0.22</v>
      </c>
      <c r="CB333" s="5">
        <v>-0.3</v>
      </c>
      <c r="CC333" s="5">
        <v>1.0089999999999999</v>
      </c>
      <c r="CD333" s="5">
        <v>1.0000000000000009</v>
      </c>
      <c r="CN333" s="22"/>
      <c r="CO333" s="17"/>
      <c r="CP333" s="18"/>
      <c r="FR333" s="5" t="str">
        <f t="shared" si="28"/>
        <v/>
      </c>
      <c r="GX333" s="5" t="str">
        <f t="shared" si="29"/>
        <v/>
      </c>
    </row>
    <row r="334" spans="1:207" s="5" customFormat="1" ht="11.95" customHeight="1" x14ac:dyDescent="0.3">
      <c r="A334" s="10" t="s">
        <v>246</v>
      </c>
      <c r="B334" s="11">
        <v>12</v>
      </c>
      <c r="C334" s="12">
        <v>3.8</v>
      </c>
      <c r="D334" s="13" t="s">
        <v>414</v>
      </c>
      <c r="E334" s="124" t="s">
        <v>463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15">
        <v>2.74</v>
      </c>
      <c r="R334" s="15">
        <v>1.91</v>
      </c>
      <c r="S334" s="15">
        <v>1.46</v>
      </c>
      <c r="T334" s="16">
        <v>46.9</v>
      </c>
      <c r="U334" s="15">
        <v>0.88</v>
      </c>
      <c r="V334" s="16">
        <v>31.2</v>
      </c>
      <c r="W334" s="15">
        <v>0.97</v>
      </c>
      <c r="X334" s="16">
        <v>31.8</v>
      </c>
      <c r="Y334" s="16">
        <v>22.2</v>
      </c>
      <c r="Z334" s="16">
        <v>9.6</v>
      </c>
      <c r="AA334" s="15">
        <v>0.94</v>
      </c>
      <c r="AB334" s="15"/>
      <c r="AC334" s="15"/>
      <c r="AD334" s="4"/>
      <c r="AE334" s="15"/>
      <c r="AF334" s="4"/>
      <c r="AG334" s="6"/>
      <c r="AH334" s="6"/>
      <c r="AI334" s="2">
        <v>3.2</v>
      </c>
      <c r="AJ334" s="4">
        <v>3.6</v>
      </c>
      <c r="AK334" s="3">
        <v>0.45</v>
      </c>
      <c r="AL334" s="2">
        <v>0.02</v>
      </c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15">
        <v>2.74</v>
      </c>
      <c r="AY334" s="15">
        <v>1.91</v>
      </c>
      <c r="AZ334" s="15">
        <v>1.45</v>
      </c>
      <c r="BA334" s="16">
        <v>46.9</v>
      </c>
      <c r="BB334" s="15">
        <v>0.88</v>
      </c>
      <c r="BC334" s="16">
        <v>31.6</v>
      </c>
      <c r="BD334" s="15">
        <v>0.98</v>
      </c>
      <c r="BE334" s="16">
        <v>31.8</v>
      </c>
      <c r="BF334" s="16">
        <v>22.2</v>
      </c>
      <c r="BG334" s="16">
        <v>9.6</v>
      </c>
      <c r="BH334" s="15">
        <v>0.98</v>
      </c>
      <c r="BI334" s="4"/>
      <c r="BJ334" s="4">
        <v>3.2</v>
      </c>
      <c r="BK334" s="2">
        <v>3.2</v>
      </c>
      <c r="BL334" s="3">
        <v>0.47</v>
      </c>
      <c r="BM334" s="2">
        <v>1.7999999999999999E-2</v>
      </c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>
        <v>2.74</v>
      </c>
      <c r="CX334" s="2">
        <v>1.9</v>
      </c>
      <c r="CY334" s="2">
        <v>1.43</v>
      </c>
      <c r="CZ334" s="2">
        <v>47.7</v>
      </c>
      <c r="DA334" s="2">
        <v>0.91</v>
      </c>
      <c r="DB334" s="2">
        <v>32.700000000000003</v>
      </c>
      <c r="DC334" s="2">
        <v>0.98</v>
      </c>
      <c r="DD334" s="2">
        <v>31.8</v>
      </c>
      <c r="DE334" s="2">
        <v>22.2</v>
      </c>
      <c r="DF334" s="2">
        <v>9.6</v>
      </c>
      <c r="DG334" s="2">
        <v>1.0900000000000001</v>
      </c>
      <c r="DH334" s="2"/>
      <c r="DI334" s="3">
        <v>2.6</v>
      </c>
      <c r="DJ334" s="2">
        <v>3</v>
      </c>
      <c r="DK334" s="3">
        <v>0.39</v>
      </c>
      <c r="DL334" s="2">
        <v>1.2E-2</v>
      </c>
      <c r="DM334" s="2"/>
      <c r="DN334" s="2"/>
      <c r="DO334" s="2"/>
      <c r="DP334" s="19"/>
      <c r="DX334" s="5">
        <v>2.74</v>
      </c>
      <c r="DY334" s="5">
        <v>1.89</v>
      </c>
      <c r="DZ334" s="5">
        <v>1.41</v>
      </c>
      <c r="EA334" s="5">
        <v>48.4</v>
      </c>
      <c r="EB334" s="5">
        <v>0.94</v>
      </c>
      <c r="EC334" s="5">
        <v>33.700000000000003</v>
      </c>
      <c r="ED334" s="5">
        <v>0.98</v>
      </c>
      <c r="EE334" s="5">
        <v>31.8</v>
      </c>
      <c r="EF334" s="5">
        <v>22.2</v>
      </c>
      <c r="EG334" s="5">
        <v>9.6</v>
      </c>
      <c r="EH334" s="5">
        <v>1.2</v>
      </c>
      <c r="EJ334" s="22">
        <v>1.9</v>
      </c>
      <c r="EK334" s="22">
        <v>2.1</v>
      </c>
      <c r="EL334" s="22">
        <v>0.39</v>
      </c>
      <c r="EM334" s="5">
        <v>6.0000000000000001E-3</v>
      </c>
      <c r="EO334" s="2"/>
      <c r="EP334" s="2"/>
      <c r="EQ334" s="19"/>
      <c r="EY334" s="2">
        <v>2.74</v>
      </c>
      <c r="EZ334" s="2">
        <v>1.89</v>
      </c>
      <c r="FA334" s="2">
        <v>1.41</v>
      </c>
      <c r="FB334" s="2">
        <v>48.6</v>
      </c>
      <c r="FC334" s="2">
        <v>0.95</v>
      </c>
      <c r="FD334" s="2">
        <v>34.200000000000003</v>
      </c>
      <c r="FE334" s="2">
        <v>0.99</v>
      </c>
      <c r="FF334" s="2">
        <v>31.8</v>
      </c>
      <c r="FG334" s="2">
        <v>22.2</v>
      </c>
      <c r="FH334" s="2">
        <v>9.6</v>
      </c>
      <c r="FI334" s="2">
        <v>1.25</v>
      </c>
      <c r="FK334" s="22">
        <v>1.9</v>
      </c>
      <c r="FL334" s="22">
        <v>2</v>
      </c>
      <c r="FM334" s="22">
        <v>0.44</v>
      </c>
      <c r="FN334" s="5">
        <v>6.0000000000000001E-3</v>
      </c>
      <c r="FR334" s="5">
        <f t="shared" si="28"/>
        <v>1.6</v>
      </c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>
        <v>2.74</v>
      </c>
      <c r="GF334" s="2">
        <v>1.89</v>
      </c>
      <c r="GG334" s="2">
        <v>1.4</v>
      </c>
      <c r="GH334" s="2">
        <v>48.8</v>
      </c>
      <c r="GI334" s="2">
        <v>0.95</v>
      </c>
      <c r="GJ334" s="2">
        <v>34.4</v>
      </c>
      <c r="GK334" s="2">
        <v>0.99</v>
      </c>
      <c r="GL334" s="2">
        <v>31.8</v>
      </c>
      <c r="GM334" s="2">
        <v>22.2</v>
      </c>
      <c r="GN334" s="2">
        <v>9.6</v>
      </c>
      <c r="GO334" s="2">
        <v>1.27</v>
      </c>
      <c r="GP334" s="2"/>
      <c r="GQ334" s="2">
        <v>1.6</v>
      </c>
      <c r="GR334" s="2">
        <v>1.7</v>
      </c>
      <c r="GS334" s="3">
        <v>0.41</v>
      </c>
      <c r="GT334" s="2">
        <v>6.0000000000000001E-3</v>
      </c>
      <c r="GU334" s="4"/>
      <c r="GV334" s="4"/>
      <c r="GW334" s="9"/>
      <c r="GX334" s="5">
        <f t="shared" ref="GX334:GX345" si="30">IF(GR334&gt;0,ROUND(GR334*0.71,1),"")</f>
        <v>1.2</v>
      </c>
    </row>
    <row r="335" spans="1:207" s="5" customFormat="1" ht="11.95" customHeight="1" x14ac:dyDescent="0.3">
      <c r="A335" s="10" t="s">
        <v>249</v>
      </c>
      <c r="B335" s="11">
        <v>12</v>
      </c>
      <c r="C335" s="12">
        <v>6.8</v>
      </c>
      <c r="D335" s="13" t="s">
        <v>414</v>
      </c>
      <c r="E335" s="124" t="s">
        <v>463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15">
        <v>2.73</v>
      </c>
      <c r="R335" s="15">
        <v>1.92</v>
      </c>
      <c r="S335" s="15">
        <v>1.47</v>
      </c>
      <c r="T335" s="16">
        <v>46.2</v>
      </c>
      <c r="U335" s="15">
        <v>0.86</v>
      </c>
      <c r="V335" s="16">
        <v>30.7</v>
      </c>
      <c r="W335" s="15">
        <v>0.98</v>
      </c>
      <c r="X335" s="16">
        <v>32.700000000000003</v>
      </c>
      <c r="Y335" s="16">
        <v>21.5</v>
      </c>
      <c r="Z335" s="16">
        <v>11.2</v>
      </c>
      <c r="AA335" s="15">
        <v>0.82</v>
      </c>
      <c r="AB335" s="15"/>
      <c r="AC335" s="15"/>
      <c r="AD335" s="4"/>
      <c r="AE335" s="15"/>
      <c r="AF335" s="4"/>
      <c r="AG335" s="6"/>
      <c r="AH335" s="6"/>
      <c r="AI335" s="2">
        <v>4.2</v>
      </c>
      <c r="AJ335" s="4">
        <v>4.5</v>
      </c>
      <c r="AK335" s="3">
        <v>0.39</v>
      </c>
      <c r="AL335" s="2">
        <v>1.7999999999999999E-2</v>
      </c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15">
        <v>2.73</v>
      </c>
      <c r="AY335" s="15">
        <v>1.92</v>
      </c>
      <c r="AZ335" s="15">
        <v>1.47</v>
      </c>
      <c r="BA335" s="16">
        <v>46.2</v>
      </c>
      <c r="BB335" s="15">
        <v>0.86</v>
      </c>
      <c r="BC335" s="16">
        <v>30.8</v>
      </c>
      <c r="BD335" s="15">
        <v>0.98</v>
      </c>
      <c r="BE335" s="16">
        <v>32.700000000000003</v>
      </c>
      <c r="BF335" s="16">
        <v>21.5</v>
      </c>
      <c r="BG335" s="16">
        <v>11.2</v>
      </c>
      <c r="BH335" s="15">
        <v>0.83</v>
      </c>
      <c r="BI335" s="4"/>
      <c r="BJ335" s="4">
        <v>4.3</v>
      </c>
      <c r="BK335" s="2">
        <v>4.3</v>
      </c>
      <c r="BL335" s="3">
        <v>0.42</v>
      </c>
      <c r="BM335" s="2">
        <v>2.1000000000000001E-2</v>
      </c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>
        <v>2.73</v>
      </c>
      <c r="CX335" s="2">
        <v>1.91</v>
      </c>
      <c r="CY335" s="2">
        <v>1.45</v>
      </c>
      <c r="CZ335" s="2">
        <v>47</v>
      </c>
      <c r="DA335" s="2">
        <v>0.89</v>
      </c>
      <c r="DB335" s="2">
        <v>31.9</v>
      </c>
      <c r="DC335" s="2">
        <v>0.98</v>
      </c>
      <c r="DD335" s="2">
        <v>32.700000000000003</v>
      </c>
      <c r="DE335" s="2">
        <v>21.5</v>
      </c>
      <c r="DF335" s="2">
        <v>11.2</v>
      </c>
      <c r="DG335" s="2">
        <v>0.93</v>
      </c>
      <c r="DH335" s="2"/>
      <c r="DI335" s="3">
        <v>3.7</v>
      </c>
      <c r="DJ335" s="2">
        <v>4.3</v>
      </c>
      <c r="DK335" s="3">
        <v>0.43</v>
      </c>
      <c r="DL335" s="2">
        <v>1.6E-2</v>
      </c>
      <c r="DM335" s="2"/>
      <c r="DN335" s="2"/>
      <c r="DO335" s="2"/>
      <c r="DP335" s="19"/>
      <c r="DX335" s="5">
        <v>2.73</v>
      </c>
      <c r="DY335" s="5">
        <v>1.9</v>
      </c>
      <c r="DZ335" s="5">
        <v>1.45</v>
      </c>
      <c r="EA335" s="5">
        <v>47</v>
      </c>
      <c r="EB335" s="5">
        <v>0.89</v>
      </c>
      <c r="EC335" s="5">
        <v>31.3</v>
      </c>
      <c r="ED335" s="5">
        <v>0.96</v>
      </c>
      <c r="EE335" s="5">
        <v>32.700000000000003</v>
      </c>
      <c r="EF335" s="5">
        <v>21.5</v>
      </c>
      <c r="EG335" s="5">
        <v>11.2</v>
      </c>
      <c r="EH335" s="5">
        <v>0.88</v>
      </c>
      <c r="EJ335" s="22">
        <v>2.8</v>
      </c>
      <c r="EK335" s="22">
        <v>3.2</v>
      </c>
      <c r="EL335" s="22">
        <v>0.42</v>
      </c>
      <c r="EM335" s="5">
        <v>8.9999999999999993E-3</v>
      </c>
      <c r="EO335" s="2"/>
      <c r="EP335" s="2"/>
      <c r="EQ335" s="19"/>
      <c r="EY335" s="2">
        <v>2.73</v>
      </c>
      <c r="EZ335" s="2">
        <v>1.9</v>
      </c>
      <c r="FA335" s="2">
        <v>1.43</v>
      </c>
      <c r="FB335" s="2">
        <v>47.6</v>
      </c>
      <c r="FC335" s="2">
        <v>0.91</v>
      </c>
      <c r="FD335" s="2">
        <v>32.700000000000003</v>
      </c>
      <c r="FE335" s="2">
        <v>0.98</v>
      </c>
      <c r="FF335" s="2">
        <v>32.700000000000003</v>
      </c>
      <c r="FG335" s="2">
        <v>21.5</v>
      </c>
      <c r="FH335" s="2">
        <v>11.2</v>
      </c>
      <c r="FI335" s="2">
        <v>1</v>
      </c>
      <c r="FK335" s="22">
        <v>2.7</v>
      </c>
      <c r="FL335" s="22">
        <v>2.8</v>
      </c>
      <c r="FM335" s="22">
        <v>0.38</v>
      </c>
      <c r="FN335" s="5">
        <v>8.0000000000000002E-3</v>
      </c>
      <c r="FR335" s="5">
        <f t="shared" si="28"/>
        <v>2.2000000000000002</v>
      </c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>
        <v>2.73</v>
      </c>
      <c r="GF335" s="2">
        <v>1.91</v>
      </c>
      <c r="GG335" s="2">
        <v>1.44</v>
      </c>
      <c r="GH335" s="2">
        <v>47.2</v>
      </c>
      <c r="GI335" s="2">
        <v>0.89</v>
      </c>
      <c r="GJ335" s="2">
        <v>32.299999999999997</v>
      </c>
      <c r="GK335" s="2">
        <v>0.99</v>
      </c>
      <c r="GL335" s="2">
        <v>32.700000000000003</v>
      </c>
      <c r="GM335" s="2">
        <v>21.5</v>
      </c>
      <c r="GN335" s="2">
        <v>11.2</v>
      </c>
      <c r="GO335" s="2">
        <v>0.96</v>
      </c>
      <c r="GP335" s="2"/>
      <c r="GQ335" s="2">
        <v>2.5</v>
      </c>
      <c r="GR335" s="2">
        <v>2.9</v>
      </c>
      <c r="GS335" s="3">
        <v>0.46</v>
      </c>
      <c r="GT335" s="2">
        <v>8.0000000000000002E-3</v>
      </c>
      <c r="GU335" s="4"/>
      <c r="GV335" s="4"/>
      <c r="GW335" s="9"/>
      <c r="GX335" s="5">
        <f t="shared" si="30"/>
        <v>2.1</v>
      </c>
    </row>
    <row r="336" spans="1:207" s="5" customFormat="1" ht="11.95" customHeight="1" x14ac:dyDescent="0.3">
      <c r="A336" s="10" t="s">
        <v>262</v>
      </c>
      <c r="B336" s="11">
        <v>13</v>
      </c>
      <c r="C336" s="12">
        <v>6.4</v>
      </c>
      <c r="D336" s="13" t="s">
        <v>414</v>
      </c>
      <c r="E336" s="124" t="s">
        <v>463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15">
        <v>2.73</v>
      </c>
      <c r="R336" s="15">
        <v>1.91</v>
      </c>
      <c r="S336" s="15">
        <v>1.49</v>
      </c>
      <c r="T336" s="16">
        <v>45.4</v>
      </c>
      <c r="U336" s="15">
        <v>0.83</v>
      </c>
      <c r="V336" s="16">
        <v>28.2</v>
      </c>
      <c r="W336" s="15">
        <v>0.92</v>
      </c>
      <c r="X336" s="16">
        <v>30.1</v>
      </c>
      <c r="Y336" s="16">
        <v>20</v>
      </c>
      <c r="Z336" s="16">
        <v>10.1</v>
      </c>
      <c r="AA336" s="15">
        <v>0.81</v>
      </c>
      <c r="AB336" s="15"/>
      <c r="AC336" s="15"/>
      <c r="AD336" s="4"/>
      <c r="AE336" s="15"/>
      <c r="AF336" s="4"/>
      <c r="AG336" s="6"/>
      <c r="AH336" s="6"/>
      <c r="AI336" s="2">
        <v>4.8</v>
      </c>
      <c r="AJ336" s="4">
        <v>5.2</v>
      </c>
      <c r="AK336" s="3">
        <v>0.42</v>
      </c>
      <c r="AL336" s="2">
        <v>1.6E-2</v>
      </c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15">
        <v>2.73</v>
      </c>
      <c r="AY336" s="15">
        <v>1.93</v>
      </c>
      <c r="AZ336" s="15">
        <v>1.49</v>
      </c>
      <c r="BA336" s="16">
        <v>45.5</v>
      </c>
      <c r="BB336" s="15">
        <v>0.83</v>
      </c>
      <c r="BC336" s="16">
        <v>29.9</v>
      </c>
      <c r="BD336" s="15">
        <v>0.98</v>
      </c>
      <c r="BE336" s="16">
        <v>30.1</v>
      </c>
      <c r="BF336" s="16">
        <v>20</v>
      </c>
      <c r="BG336" s="16">
        <v>10.1</v>
      </c>
      <c r="BH336" s="15">
        <v>0.98</v>
      </c>
      <c r="BI336" s="4"/>
      <c r="BJ336" s="4">
        <v>4.9000000000000004</v>
      </c>
      <c r="BK336" s="2">
        <v>4.9000000000000004</v>
      </c>
      <c r="BL336" s="3">
        <v>0.47</v>
      </c>
      <c r="BM336" s="2">
        <v>1.4E-2</v>
      </c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>
        <v>2.73</v>
      </c>
      <c r="CX336" s="2">
        <v>1.93</v>
      </c>
      <c r="CY336" s="2">
        <v>1.49</v>
      </c>
      <c r="CZ336" s="2">
        <v>45.5</v>
      </c>
      <c r="DA336" s="2">
        <v>0.83</v>
      </c>
      <c r="DB336" s="2">
        <v>29.7</v>
      </c>
      <c r="DC336" s="2">
        <v>0.97</v>
      </c>
      <c r="DD336" s="2">
        <v>30.1</v>
      </c>
      <c r="DE336" s="2">
        <v>20</v>
      </c>
      <c r="DF336" s="2">
        <v>10.1</v>
      </c>
      <c r="DG336" s="2">
        <v>0.96</v>
      </c>
      <c r="DH336" s="2"/>
      <c r="DI336" s="3">
        <v>3.6</v>
      </c>
      <c r="DJ336" s="2">
        <v>4</v>
      </c>
      <c r="DK336" s="3">
        <v>0.4</v>
      </c>
      <c r="DL336" s="2">
        <v>1.4999999999999999E-2</v>
      </c>
      <c r="DM336" s="2"/>
      <c r="DN336" s="2"/>
      <c r="DO336" s="2"/>
      <c r="DP336" s="19"/>
      <c r="DX336" s="5">
        <v>2.73</v>
      </c>
      <c r="DY336" s="5">
        <v>1.94</v>
      </c>
      <c r="DZ336" s="5">
        <v>1.49</v>
      </c>
      <c r="EA336" s="5">
        <v>45.5</v>
      </c>
      <c r="EB336" s="5">
        <v>0.84</v>
      </c>
      <c r="EC336" s="5">
        <v>30.4</v>
      </c>
      <c r="ED336" s="5">
        <v>0.99</v>
      </c>
      <c r="EE336" s="5">
        <v>30.1</v>
      </c>
      <c r="EF336" s="5">
        <v>20</v>
      </c>
      <c r="EG336" s="5">
        <v>10.1</v>
      </c>
      <c r="EH336" s="5">
        <v>1.03</v>
      </c>
      <c r="EJ336" s="22">
        <v>2.7</v>
      </c>
      <c r="EK336" s="22">
        <v>2.8</v>
      </c>
      <c r="EL336" s="22">
        <v>0.42</v>
      </c>
      <c r="EM336" s="5">
        <v>0.01</v>
      </c>
      <c r="EO336" s="2"/>
      <c r="EP336" s="2"/>
      <c r="EQ336" s="19"/>
      <c r="EY336" s="2">
        <v>2.73</v>
      </c>
      <c r="EZ336" s="2">
        <v>1.94</v>
      </c>
      <c r="FA336" s="2">
        <v>1.49</v>
      </c>
      <c r="FB336" s="2">
        <v>45.5</v>
      </c>
      <c r="FC336" s="2">
        <v>0.84</v>
      </c>
      <c r="FD336" s="2">
        <v>30.4</v>
      </c>
      <c r="FE336" s="2">
        <v>0.99</v>
      </c>
      <c r="FF336" s="2">
        <v>30.1</v>
      </c>
      <c r="FG336" s="2">
        <v>20</v>
      </c>
      <c r="FH336" s="2">
        <v>10.1</v>
      </c>
      <c r="FI336" s="2">
        <v>1.03</v>
      </c>
      <c r="FK336" s="22">
        <v>2.6</v>
      </c>
      <c r="FL336" s="22">
        <v>3</v>
      </c>
      <c r="FM336" s="22">
        <v>0.46</v>
      </c>
      <c r="FN336" s="5">
        <v>0.01</v>
      </c>
      <c r="FR336" s="5">
        <f t="shared" si="28"/>
        <v>2.2999999999999998</v>
      </c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>
        <v>2.73</v>
      </c>
      <c r="GF336" s="2">
        <v>1.94</v>
      </c>
      <c r="GG336" s="2">
        <v>1.48</v>
      </c>
      <c r="GH336" s="2">
        <v>45.6</v>
      </c>
      <c r="GI336" s="2">
        <v>0.84</v>
      </c>
      <c r="GJ336" s="2">
        <v>30.4</v>
      </c>
      <c r="GK336" s="2">
        <v>0.99</v>
      </c>
      <c r="GL336" s="2">
        <v>30.1</v>
      </c>
      <c r="GM336" s="2">
        <v>20</v>
      </c>
      <c r="GN336" s="2">
        <v>10.1</v>
      </c>
      <c r="GO336" s="2">
        <v>1.03</v>
      </c>
      <c r="GP336" s="2"/>
      <c r="GQ336" s="2">
        <v>2.8</v>
      </c>
      <c r="GR336" s="2">
        <v>3.1</v>
      </c>
      <c r="GS336" s="3">
        <v>0.39</v>
      </c>
      <c r="GT336" s="2">
        <v>8.0000000000000002E-3</v>
      </c>
      <c r="GU336" s="4"/>
      <c r="GV336" s="4"/>
      <c r="GW336" s="9"/>
      <c r="GX336" s="5">
        <f t="shared" si="30"/>
        <v>2.2000000000000002</v>
      </c>
    </row>
    <row r="337" spans="1:207" s="5" customFormat="1" ht="11.95" customHeight="1" x14ac:dyDescent="0.3">
      <c r="A337" s="10" t="s">
        <v>263</v>
      </c>
      <c r="B337" s="11">
        <v>13</v>
      </c>
      <c r="C337" s="12">
        <v>7.4</v>
      </c>
      <c r="D337" s="13" t="s">
        <v>414</v>
      </c>
      <c r="E337" s="124" t="s">
        <v>463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15">
        <v>2.73</v>
      </c>
      <c r="R337" s="15">
        <v>1.92</v>
      </c>
      <c r="S337" s="15">
        <v>1.49</v>
      </c>
      <c r="T337" s="16">
        <v>45.4</v>
      </c>
      <c r="U337" s="15">
        <v>0.83</v>
      </c>
      <c r="V337" s="16">
        <v>28.8</v>
      </c>
      <c r="W337" s="15">
        <v>0.95</v>
      </c>
      <c r="X337" s="16">
        <v>30.5</v>
      </c>
      <c r="Y337" s="16">
        <v>20.9</v>
      </c>
      <c r="Z337" s="16">
        <v>9.6</v>
      </c>
      <c r="AA337" s="15">
        <v>0.82</v>
      </c>
      <c r="AB337" s="15"/>
      <c r="AC337" s="15"/>
      <c r="AD337" s="4"/>
      <c r="AE337" s="15"/>
      <c r="AF337" s="4"/>
      <c r="AG337" s="6"/>
      <c r="AH337" s="6"/>
      <c r="AI337" s="2">
        <v>4.9000000000000004</v>
      </c>
      <c r="AJ337" s="4">
        <v>5.2</v>
      </c>
      <c r="AK337" s="3">
        <v>0.39</v>
      </c>
      <c r="AL337" s="2">
        <v>1.4999999999999999E-2</v>
      </c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15">
        <v>2.73</v>
      </c>
      <c r="AY337" s="15">
        <v>1.93</v>
      </c>
      <c r="AZ337" s="15">
        <v>1.49</v>
      </c>
      <c r="BA337" s="16">
        <v>45.5</v>
      </c>
      <c r="BB337" s="15">
        <v>0.84</v>
      </c>
      <c r="BC337" s="16">
        <v>30</v>
      </c>
      <c r="BD337" s="15">
        <v>0.98</v>
      </c>
      <c r="BE337" s="16">
        <v>30.5</v>
      </c>
      <c r="BF337" s="16">
        <v>20.9</v>
      </c>
      <c r="BG337" s="16">
        <v>9.6</v>
      </c>
      <c r="BH337" s="15">
        <v>0.95</v>
      </c>
      <c r="BI337" s="4"/>
      <c r="BJ337" s="4">
        <v>4.8</v>
      </c>
      <c r="BK337" s="2">
        <v>4.8</v>
      </c>
      <c r="BL337" s="3">
        <v>0.42</v>
      </c>
      <c r="BM337" s="2">
        <v>1.2999999999999999E-2</v>
      </c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>
        <v>2.73</v>
      </c>
      <c r="CX337" s="2">
        <v>1.93</v>
      </c>
      <c r="CY337" s="2">
        <v>1.47</v>
      </c>
      <c r="CZ337" s="2">
        <v>46</v>
      </c>
      <c r="DA337" s="2">
        <v>0.85</v>
      </c>
      <c r="DB337" s="2">
        <v>30.9</v>
      </c>
      <c r="DC337" s="2">
        <v>0.99</v>
      </c>
      <c r="DD337" s="2">
        <v>30.5</v>
      </c>
      <c r="DE337" s="2">
        <v>20.9</v>
      </c>
      <c r="DF337" s="2">
        <v>9.6</v>
      </c>
      <c r="DG337" s="2">
        <v>1.04</v>
      </c>
      <c r="DH337" s="2"/>
      <c r="DI337" s="3">
        <v>3.4</v>
      </c>
      <c r="DJ337" s="2">
        <v>3.7</v>
      </c>
      <c r="DK337" s="3">
        <v>0.42</v>
      </c>
      <c r="DL337" s="2">
        <v>1.2E-2</v>
      </c>
      <c r="DM337" s="2"/>
      <c r="DN337" s="2"/>
      <c r="DO337" s="2"/>
      <c r="DP337" s="19"/>
      <c r="DX337" s="5">
        <v>2.73</v>
      </c>
      <c r="DY337" s="5">
        <v>1.92</v>
      </c>
      <c r="DZ337" s="5">
        <v>1.47</v>
      </c>
      <c r="EA337" s="5">
        <v>46.2</v>
      </c>
      <c r="EB337" s="5">
        <v>0.86</v>
      </c>
      <c r="EC337" s="5">
        <v>30.8</v>
      </c>
      <c r="ED337" s="5">
        <v>0.98</v>
      </c>
      <c r="EE337" s="5">
        <v>30.5</v>
      </c>
      <c r="EF337" s="5">
        <v>20.9</v>
      </c>
      <c r="EG337" s="5">
        <v>9.6</v>
      </c>
      <c r="EH337" s="5">
        <v>1.03</v>
      </c>
      <c r="EJ337" s="22">
        <v>2.2999999999999998</v>
      </c>
      <c r="EK337" s="22">
        <v>2.4</v>
      </c>
      <c r="EL337" s="22">
        <v>0.41</v>
      </c>
      <c r="EM337" s="5">
        <v>0.01</v>
      </c>
      <c r="EO337" s="2"/>
      <c r="EP337" s="2"/>
      <c r="EQ337" s="19"/>
      <c r="EY337" s="2">
        <v>2.73</v>
      </c>
      <c r="EZ337" s="2">
        <v>1.92</v>
      </c>
      <c r="FA337" s="2">
        <v>1.47</v>
      </c>
      <c r="FB337" s="2">
        <v>46.1</v>
      </c>
      <c r="FC337" s="2">
        <v>0.86</v>
      </c>
      <c r="FD337" s="2">
        <v>30.6</v>
      </c>
      <c r="FE337" s="2">
        <v>0.97</v>
      </c>
      <c r="FF337" s="2">
        <v>30.5</v>
      </c>
      <c r="FG337" s="2">
        <v>20.9</v>
      </c>
      <c r="FH337" s="2">
        <v>9.6</v>
      </c>
      <c r="FI337" s="2">
        <v>1.01</v>
      </c>
      <c r="FK337" s="22">
        <v>2.2999999999999998</v>
      </c>
      <c r="FL337" s="22">
        <v>2.6</v>
      </c>
      <c r="FM337" s="22">
        <v>0.45</v>
      </c>
      <c r="FN337" s="5">
        <v>8.9999999999999993E-3</v>
      </c>
      <c r="FR337" s="5">
        <f t="shared" si="28"/>
        <v>2</v>
      </c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>
        <v>2.73</v>
      </c>
      <c r="GF337" s="2">
        <v>1.92</v>
      </c>
      <c r="GG337" s="2">
        <v>1.46</v>
      </c>
      <c r="GH337" s="2">
        <v>46.4</v>
      </c>
      <c r="GI337" s="2">
        <v>0.86</v>
      </c>
      <c r="GJ337" s="2">
        <v>31.1</v>
      </c>
      <c r="GK337" s="2">
        <v>0.98</v>
      </c>
      <c r="GL337" s="2">
        <v>30.5</v>
      </c>
      <c r="GM337" s="2">
        <v>20.9</v>
      </c>
      <c r="GN337" s="2">
        <v>9.6</v>
      </c>
      <c r="GO337" s="2">
        <v>1.06</v>
      </c>
      <c r="GP337" s="2"/>
      <c r="GQ337" s="2">
        <v>2.4</v>
      </c>
      <c r="GR337" s="2">
        <v>2.7</v>
      </c>
      <c r="GS337" s="3">
        <v>0.42</v>
      </c>
      <c r="GT337" s="2">
        <v>8.0000000000000002E-3</v>
      </c>
      <c r="GU337" s="4"/>
      <c r="GV337" s="4"/>
      <c r="GW337" s="9"/>
      <c r="GX337" s="5">
        <f t="shared" si="30"/>
        <v>1.9</v>
      </c>
    </row>
    <row r="338" spans="1:207" s="5" customFormat="1" ht="11.95" customHeight="1" x14ac:dyDescent="0.3">
      <c r="A338" s="10" t="s">
        <v>282</v>
      </c>
      <c r="B338" s="11">
        <v>14</v>
      </c>
      <c r="C338" s="12">
        <v>9.4</v>
      </c>
      <c r="D338" s="13" t="s">
        <v>414</v>
      </c>
      <c r="E338" s="124" t="s">
        <v>463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15">
        <v>2.73</v>
      </c>
      <c r="R338" s="15">
        <v>1.89</v>
      </c>
      <c r="S338" s="15">
        <v>1.46</v>
      </c>
      <c r="T338" s="16">
        <v>46.7</v>
      </c>
      <c r="U338" s="15">
        <v>0.87</v>
      </c>
      <c r="V338" s="16">
        <v>29.8</v>
      </c>
      <c r="W338" s="15">
        <v>0.93</v>
      </c>
      <c r="X338" s="16">
        <v>31.5</v>
      </c>
      <c r="Y338" s="16">
        <v>20.9</v>
      </c>
      <c r="Z338" s="16">
        <v>10.6</v>
      </c>
      <c r="AA338" s="15">
        <v>0.84</v>
      </c>
      <c r="AB338" s="15"/>
      <c r="AC338" s="15"/>
      <c r="AD338" s="4"/>
      <c r="AE338" s="15"/>
      <c r="AF338" s="4"/>
      <c r="AG338" s="6"/>
      <c r="AH338" s="6"/>
      <c r="AI338" s="2">
        <v>4.5999999999999996</v>
      </c>
      <c r="AJ338" s="4">
        <v>5.2</v>
      </c>
      <c r="AK338" s="3">
        <v>0.47</v>
      </c>
      <c r="AL338" s="2">
        <v>2.1000000000000001E-2</v>
      </c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15">
        <v>2.73</v>
      </c>
      <c r="AY338" s="15">
        <v>1.91</v>
      </c>
      <c r="AZ338" s="15">
        <v>1.45</v>
      </c>
      <c r="BA338" s="16">
        <v>46.7</v>
      </c>
      <c r="BB338" s="15">
        <v>0.88</v>
      </c>
      <c r="BC338" s="16">
        <v>31.2</v>
      </c>
      <c r="BD338" s="15">
        <v>0.97</v>
      </c>
      <c r="BE338" s="16">
        <v>31.5</v>
      </c>
      <c r="BF338" s="16">
        <v>20.9</v>
      </c>
      <c r="BG338" s="16">
        <v>10.6</v>
      </c>
      <c r="BH338" s="15">
        <v>0.97</v>
      </c>
      <c r="BI338" s="4"/>
      <c r="BJ338" s="4">
        <v>4.5999999999999996</v>
      </c>
      <c r="BK338" s="2">
        <v>4.5999999999999996</v>
      </c>
      <c r="BL338" s="3">
        <v>0.44</v>
      </c>
      <c r="BM338" s="2">
        <v>1.7000000000000001E-2</v>
      </c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>
        <v>2.73</v>
      </c>
      <c r="CX338" s="2">
        <v>1.91</v>
      </c>
      <c r="CY338" s="2">
        <v>1.46</v>
      </c>
      <c r="CZ338" s="2">
        <v>46.6</v>
      </c>
      <c r="DA338" s="2">
        <v>0.87</v>
      </c>
      <c r="DB338" s="2">
        <v>31.1</v>
      </c>
      <c r="DC338" s="2">
        <v>0.97</v>
      </c>
      <c r="DD338" s="2">
        <v>31.5</v>
      </c>
      <c r="DE338" s="2">
        <v>20.9</v>
      </c>
      <c r="DF338" s="2">
        <v>10.6</v>
      </c>
      <c r="DG338" s="2">
        <v>0.96</v>
      </c>
      <c r="DH338" s="2"/>
      <c r="DI338" s="3">
        <v>3.9</v>
      </c>
      <c r="DJ338" s="2">
        <v>4.3</v>
      </c>
      <c r="DK338" s="3">
        <v>0.39</v>
      </c>
      <c r="DL338" s="2">
        <v>1.6E-2</v>
      </c>
      <c r="DM338" s="2"/>
      <c r="DN338" s="2"/>
      <c r="DO338" s="2"/>
      <c r="DP338" s="19"/>
      <c r="DX338" s="5">
        <v>2.73</v>
      </c>
      <c r="DY338" s="5">
        <v>1.92</v>
      </c>
      <c r="DZ338" s="5">
        <v>1.46</v>
      </c>
      <c r="EA338" s="5">
        <v>46.5</v>
      </c>
      <c r="EB338" s="5">
        <v>0.87</v>
      </c>
      <c r="EC338" s="5">
        <v>31.4</v>
      </c>
      <c r="ED338" s="5">
        <v>0.99</v>
      </c>
      <c r="EE338" s="5">
        <v>31.5</v>
      </c>
      <c r="EF338" s="5">
        <v>20.9</v>
      </c>
      <c r="EG338" s="5">
        <v>10.6</v>
      </c>
      <c r="EH338" s="5">
        <v>0.99</v>
      </c>
      <c r="EJ338" s="22">
        <v>2.8</v>
      </c>
      <c r="EK338" s="22">
        <v>3</v>
      </c>
      <c r="EL338" s="22">
        <v>0.43</v>
      </c>
      <c r="EM338" s="5">
        <v>0.01</v>
      </c>
      <c r="EO338" s="2"/>
      <c r="EP338" s="2"/>
      <c r="EQ338" s="19"/>
      <c r="EY338" s="2">
        <v>2.73</v>
      </c>
      <c r="EZ338" s="2">
        <v>1.91</v>
      </c>
      <c r="FA338" s="2">
        <v>1.46</v>
      </c>
      <c r="FB338" s="2">
        <v>46.6</v>
      </c>
      <c r="FC338" s="2">
        <v>0.87</v>
      </c>
      <c r="FD338" s="2">
        <v>31</v>
      </c>
      <c r="FE338" s="2">
        <v>0.97</v>
      </c>
      <c r="FF338" s="2">
        <v>31.5</v>
      </c>
      <c r="FG338" s="2">
        <v>20.9</v>
      </c>
      <c r="FH338" s="2">
        <v>10.6</v>
      </c>
      <c r="FI338" s="2">
        <v>0.95</v>
      </c>
      <c r="FK338" s="22">
        <v>2.9</v>
      </c>
      <c r="FL338" s="22">
        <v>3.2</v>
      </c>
      <c r="FM338" s="22">
        <v>0.41</v>
      </c>
      <c r="FN338" s="5">
        <v>1.2E-2</v>
      </c>
      <c r="FR338" s="5">
        <f t="shared" si="28"/>
        <v>2.5</v>
      </c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>
        <v>2.73</v>
      </c>
      <c r="GF338" s="2">
        <v>1.92</v>
      </c>
      <c r="GG338" s="2">
        <v>1.46</v>
      </c>
      <c r="GH338" s="2">
        <v>46.6</v>
      </c>
      <c r="GI338" s="2">
        <v>0.87</v>
      </c>
      <c r="GJ338" s="2">
        <v>31.7</v>
      </c>
      <c r="GK338" s="2">
        <v>0.99</v>
      </c>
      <c r="GL338" s="2">
        <v>31.5</v>
      </c>
      <c r="GM338" s="2">
        <v>20.9</v>
      </c>
      <c r="GN338" s="2">
        <v>10.6</v>
      </c>
      <c r="GO338" s="2">
        <v>1.02</v>
      </c>
      <c r="GP338" s="2"/>
      <c r="GQ338" s="2">
        <v>2.2000000000000002</v>
      </c>
      <c r="GR338" s="2">
        <v>2.5</v>
      </c>
      <c r="GS338" s="3">
        <v>0.45</v>
      </c>
      <c r="GT338" s="2">
        <v>8.0000000000000002E-3</v>
      </c>
      <c r="GU338" s="4"/>
      <c r="GV338" s="4"/>
      <c r="GW338" s="9"/>
      <c r="GX338" s="5">
        <f t="shared" si="30"/>
        <v>1.8</v>
      </c>
    </row>
    <row r="339" spans="1:207" s="5" customFormat="1" ht="11.95" customHeight="1" x14ac:dyDescent="0.3">
      <c r="A339" s="10" t="s">
        <v>280</v>
      </c>
      <c r="B339" s="11">
        <v>14</v>
      </c>
      <c r="C339" s="12">
        <v>8.4</v>
      </c>
      <c r="D339" s="13" t="s">
        <v>414</v>
      </c>
      <c r="E339" s="124" t="s">
        <v>463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15">
        <v>2.73</v>
      </c>
      <c r="R339" s="15">
        <v>1.9</v>
      </c>
      <c r="S339" s="15">
        <v>1.48</v>
      </c>
      <c r="T339" s="16">
        <v>45.8</v>
      </c>
      <c r="U339" s="15">
        <v>0.84</v>
      </c>
      <c r="V339" s="16">
        <v>28.4</v>
      </c>
      <c r="W339" s="15">
        <v>0.92</v>
      </c>
      <c r="X339" s="16">
        <v>30.5</v>
      </c>
      <c r="Y339" s="16">
        <v>21.3</v>
      </c>
      <c r="Z339" s="16">
        <v>9.1999999999999993</v>
      </c>
      <c r="AA339" s="15">
        <v>0.77</v>
      </c>
      <c r="AB339" s="15"/>
      <c r="AC339" s="15"/>
      <c r="AD339" s="4"/>
      <c r="AE339" s="15"/>
      <c r="AF339" s="4"/>
      <c r="AG339" s="6"/>
      <c r="AH339" s="6"/>
      <c r="AI339" s="2">
        <v>5.4</v>
      </c>
      <c r="AJ339" s="4">
        <v>5.7</v>
      </c>
      <c r="AK339" s="3">
        <v>0.4</v>
      </c>
      <c r="AL339" s="2">
        <v>0.03</v>
      </c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15">
        <v>2.73</v>
      </c>
      <c r="AY339" s="15">
        <v>1.92</v>
      </c>
      <c r="AZ339" s="15">
        <v>1.48</v>
      </c>
      <c r="BA339" s="16">
        <v>45.9</v>
      </c>
      <c r="BB339" s="15">
        <v>0.85</v>
      </c>
      <c r="BC339" s="16">
        <v>30.2</v>
      </c>
      <c r="BD339" s="15">
        <v>0.97</v>
      </c>
      <c r="BE339" s="16">
        <v>30.5</v>
      </c>
      <c r="BF339" s="16">
        <v>21.3</v>
      </c>
      <c r="BG339" s="16">
        <v>9.1999999999999993</v>
      </c>
      <c r="BH339" s="15">
        <v>0.96</v>
      </c>
      <c r="BI339" s="4"/>
      <c r="BJ339" s="4">
        <v>4.3</v>
      </c>
      <c r="BK339" s="2">
        <v>4.3</v>
      </c>
      <c r="BL339" s="3">
        <v>0.43</v>
      </c>
      <c r="BM339" s="2">
        <v>1.9E-2</v>
      </c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>
        <v>2.73</v>
      </c>
      <c r="CX339" s="2">
        <v>1.93</v>
      </c>
      <c r="CY339" s="2">
        <v>1.48</v>
      </c>
      <c r="CZ339" s="2">
        <v>46</v>
      </c>
      <c r="DA339" s="2">
        <v>0.85</v>
      </c>
      <c r="DB339" s="2">
        <v>30.8</v>
      </c>
      <c r="DC339" s="2">
        <v>0.99</v>
      </c>
      <c r="DD339" s="2">
        <v>30.5</v>
      </c>
      <c r="DE339" s="2">
        <v>21.3</v>
      </c>
      <c r="DF339" s="2">
        <v>9.1999999999999993</v>
      </c>
      <c r="DG339" s="2">
        <v>1.03</v>
      </c>
      <c r="DH339" s="2"/>
      <c r="DI339" s="3">
        <v>3.8</v>
      </c>
      <c r="DJ339" s="2">
        <v>4.0999999999999996</v>
      </c>
      <c r="DK339" s="3">
        <v>0.39</v>
      </c>
      <c r="DL339" s="2">
        <v>1.4E-2</v>
      </c>
      <c r="DM339" s="2"/>
      <c r="DN339" s="2"/>
      <c r="DO339" s="2"/>
      <c r="DP339" s="19"/>
      <c r="DX339" s="5">
        <v>2.73</v>
      </c>
      <c r="DY339" s="5">
        <v>1.93</v>
      </c>
      <c r="DZ339" s="5">
        <v>1.48</v>
      </c>
      <c r="EA339" s="5">
        <v>45.7</v>
      </c>
      <c r="EB339" s="5">
        <v>0.84</v>
      </c>
      <c r="EC339" s="5">
        <v>30.2</v>
      </c>
      <c r="ED339" s="5">
        <v>0.98</v>
      </c>
      <c r="EE339" s="5">
        <v>30.5</v>
      </c>
      <c r="EF339" s="5">
        <v>21.3</v>
      </c>
      <c r="EG339" s="5">
        <v>9.1999999999999993</v>
      </c>
      <c r="EH339" s="5">
        <v>0.97</v>
      </c>
      <c r="EJ339" s="22">
        <v>2.5</v>
      </c>
      <c r="EK339" s="22">
        <v>2.6</v>
      </c>
      <c r="EL339" s="22">
        <v>0.4</v>
      </c>
      <c r="EM339" s="5">
        <v>7.0000000000000001E-3</v>
      </c>
      <c r="EO339" s="2"/>
      <c r="EP339" s="2"/>
      <c r="EQ339" s="19"/>
      <c r="EY339" s="2">
        <v>2.73</v>
      </c>
      <c r="EZ339" s="2">
        <v>1.92</v>
      </c>
      <c r="FA339" s="2">
        <v>1.47</v>
      </c>
      <c r="FB339" s="2">
        <v>46.1</v>
      </c>
      <c r="FC339" s="2">
        <v>0.86</v>
      </c>
      <c r="FD339" s="2">
        <v>30.6</v>
      </c>
      <c r="FE339" s="2">
        <v>0.97</v>
      </c>
      <c r="FF339" s="2">
        <v>30.5</v>
      </c>
      <c r="FG339" s="2">
        <v>21.3</v>
      </c>
      <c r="FH339" s="2">
        <v>9.1999999999999993</v>
      </c>
      <c r="FI339" s="2">
        <v>1.01</v>
      </c>
      <c r="FK339" s="22">
        <v>2.5</v>
      </c>
      <c r="FL339" s="22">
        <v>2.7</v>
      </c>
      <c r="FM339" s="22">
        <v>0.46</v>
      </c>
      <c r="FN339" s="5">
        <v>8.0000000000000002E-3</v>
      </c>
      <c r="FR339" s="5">
        <f t="shared" si="28"/>
        <v>2.1</v>
      </c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>
        <v>2.73</v>
      </c>
      <c r="GF339" s="2">
        <v>1.93</v>
      </c>
      <c r="GG339" s="2">
        <v>1.47</v>
      </c>
      <c r="GH339" s="2">
        <v>46</v>
      </c>
      <c r="GI339" s="2">
        <v>0.85</v>
      </c>
      <c r="GJ339" s="2">
        <v>30.9</v>
      </c>
      <c r="GK339" s="2">
        <v>0.99</v>
      </c>
      <c r="GL339" s="2">
        <v>30.5</v>
      </c>
      <c r="GM339" s="2">
        <v>21.3</v>
      </c>
      <c r="GN339" s="2">
        <v>9.1999999999999993</v>
      </c>
      <c r="GO339" s="2">
        <v>1.04</v>
      </c>
      <c r="GP339" s="2"/>
      <c r="GQ339" s="2">
        <v>2.8</v>
      </c>
      <c r="GR339" s="2">
        <v>3.2</v>
      </c>
      <c r="GS339" s="3">
        <v>0.44</v>
      </c>
      <c r="GT339" s="2">
        <v>8.9999999999999993E-3</v>
      </c>
      <c r="GU339" s="4"/>
      <c r="GV339" s="4"/>
      <c r="GW339" s="9"/>
      <c r="GX339" s="5">
        <f t="shared" si="30"/>
        <v>2.2999999999999998</v>
      </c>
    </row>
    <row r="340" spans="1:207" s="5" customFormat="1" ht="11.95" customHeight="1" x14ac:dyDescent="0.3">
      <c r="A340" s="10" t="s">
        <v>247</v>
      </c>
      <c r="B340" s="11">
        <v>12</v>
      </c>
      <c r="C340" s="12">
        <v>4.8</v>
      </c>
      <c r="D340" s="13" t="s">
        <v>414</v>
      </c>
      <c r="E340" s="124" t="s">
        <v>463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15">
        <v>2.72</v>
      </c>
      <c r="R340" s="15">
        <v>1.92</v>
      </c>
      <c r="S340" s="15">
        <v>1.48</v>
      </c>
      <c r="T340" s="16">
        <v>45.5</v>
      </c>
      <c r="U340" s="15">
        <v>0.84</v>
      </c>
      <c r="V340" s="16">
        <v>29.6</v>
      </c>
      <c r="W340" s="15">
        <v>0.96</v>
      </c>
      <c r="X340" s="16">
        <v>31.9</v>
      </c>
      <c r="Y340" s="16">
        <v>22.4</v>
      </c>
      <c r="Z340" s="16">
        <v>9.5</v>
      </c>
      <c r="AA340" s="15">
        <v>0.76</v>
      </c>
      <c r="AB340" s="15"/>
      <c r="AC340" s="15"/>
      <c r="AD340" s="4"/>
      <c r="AE340" s="15"/>
      <c r="AF340" s="4"/>
      <c r="AG340" s="6"/>
      <c r="AH340" s="6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15">
        <v>2.72</v>
      </c>
      <c r="AY340" s="15">
        <v>1.93</v>
      </c>
      <c r="AZ340" s="15">
        <v>1.48</v>
      </c>
      <c r="BA340" s="16">
        <v>45.5</v>
      </c>
      <c r="BB340" s="15">
        <v>0.84</v>
      </c>
      <c r="BC340" s="16">
        <v>30.4</v>
      </c>
      <c r="BD340" s="15">
        <v>0.99</v>
      </c>
      <c r="BE340" s="16">
        <v>31.9</v>
      </c>
      <c r="BF340" s="16">
        <v>22.4</v>
      </c>
      <c r="BG340" s="16">
        <v>9.5</v>
      </c>
      <c r="BH340" s="15">
        <v>0.85</v>
      </c>
      <c r="BI340" s="4"/>
      <c r="BJ340" s="4"/>
      <c r="BK340" s="4"/>
      <c r="BL340" s="8"/>
      <c r="CE340" s="2">
        <v>8.1999999999999993</v>
      </c>
      <c r="CF340" s="2">
        <v>5.2</v>
      </c>
      <c r="CG340" s="2">
        <v>0.63</v>
      </c>
      <c r="CH340" s="2">
        <v>1.2E-2</v>
      </c>
      <c r="CI340" s="2">
        <v>11</v>
      </c>
      <c r="CJ340" s="2">
        <v>1.2E-2</v>
      </c>
      <c r="CK340" s="2">
        <v>11</v>
      </c>
      <c r="EY340" s="5">
        <v>2.72</v>
      </c>
      <c r="EZ340" s="5">
        <v>1.87</v>
      </c>
      <c r="FA340" s="5">
        <v>1.4</v>
      </c>
      <c r="FB340" s="5">
        <v>48.6</v>
      </c>
      <c r="FC340" s="5">
        <v>0.95</v>
      </c>
      <c r="FD340" s="5">
        <v>33.799999999999997</v>
      </c>
      <c r="FE340" s="5">
        <v>0.97</v>
      </c>
      <c r="FF340" s="5">
        <v>31.9</v>
      </c>
      <c r="FG340" s="5">
        <v>22.4</v>
      </c>
      <c r="FH340" s="5">
        <v>9.5</v>
      </c>
      <c r="FI340" s="5">
        <v>1.2</v>
      </c>
      <c r="FO340" s="5">
        <v>2.2999999999999998</v>
      </c>
      <c r="FP340" s="5">
        <v>1.6</v>
      </c>
      <c r="FQ340" s="5">
        <v>0.7</v>
      </c>
      <c r="FR340" s="5" t="str">
        <f t="shared" si="28"/>
        <v/>
      </c>
      <c r="FS340" s="5">
        <v>4.0000000000000001E-3</v>
      </c>
      <c r="GE340" s="5">
        <v>2.72</v>
      </c>
      <c r="GF340" s="5">
        <v>1.88</v>
      </c>
      <c r="GG340" s="5">
        <v>1.4</v>
      </c>
      <c r="GH340" s="5">
        <v>48.4</v>
      </c>
      <c r="GI340" s="5">
        <v>0.94</v>
      </c>
      <c r="GJ340" s="5">
        <v>33.9</v>
      </c>
      <c r="GK340" s="5">
        <v>0.98</v>
      </c>
      <c r="GL340" s="5">
        <v>31.9</v>
      </c>
      <c r="GM340" s="5">
        <v>22.4</v>
      </c>
      <c r="GN340" s="5">
        <v>9.5</v>
      </c>
      <c r="GO340" s="5">
        <v>1.21</v>
      </c>
      <c r="GU340" s="2">
        <v>1.6</v>
      </c>
      <c r="GV340" s="2">
        <v>1</v>
      </c>
      <c r="GW340" s="2">
        <v>0.63</v>
      </c>
      <c r="GX340" s="5" t="str">
        <f t="shared" si="30"/>
        <v/>
      </c>
      <c r="GY340" s="2">
        <v>4.0000000000000001E-3</v>
      </c>
    </row>
    <row r="341" spans="1:207" s="5" customFormat="1" ht="11.95" customHeight="1" x14ac:dyDescent="0.3">
      <c r="A341" s="10" t="s">
        <v>250</v>
      </c>
      <c r="B341" s="11">
        <v>12</v>
      </c>
      <c r="C341" s="12">
        <v>7.8</v>
      </c>
      <c r="D341" s="13" t="s">
        <v>414</v>
      </c>
      <c r="E341" s="124" t="s">
        <v>463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15">
        <v>2.74</v>
      </c>
      <c r="R341" s="15">
        <v>1.93</v>
      </c>
      <c r="S341" s="15">
        <v>1.5</v>
      </c>
      <c r="T341" s="16">
        <v>45.1</v>
      </c>
      <c r="U341" s="15">
        <v>0.82</v>
      </c>
      <c r="V341" s="16">
        <v>28.4</v>
      </c>
      <c r="W341" s="15">
        <v>0.95</v>
      </c>
      <c r="X341" s="16">
        <v>30.8</v>
      </c>
      <c r="Y341" s="16">
        <v>20.2</v>
      </c>
      <c r="Z341" s="16">
        <v>10.6</v>
      </c>
      <c r="AA341" s="15">
        <v>0.77</v>
      </c>
      <c r="AB341" s="15"/>
      <c r="AC341" s="15"/>
      <c r="AD341" s="4"/>
      <c r="AE341" s="15"/>
      <c r="AF341" s="4"/>
      <c r="AG341" s="6"/>
      <c r="AH341" s="6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15">
        <v>2.74</v>
      </c>
      <c r="AY341" s="15">
        <v>1.95</v>
      </c>
      <c r="AZ341" s="15">
        <v>1.5</v>
      </c>
      <c r="BA341" s="16">
        <v>45.2</v>
      </c>
      <c r="BB341" s="15">
        <v>0.82</v>
      </c>
      <c r="BC341" s="16">
        <v>30</v>
      </c>
      <c r="BD341" s="15">
        <v>1</v>
      </c>
      <c r="BE341" s="16">
        <v>30.8</v>
      </c>
      <c r="BF341" s="16">
        <v>20.2</v>
      </c>
      <c r="BG341" s="16">
        <v>10.6</v>
      </c>
      <c r="BH341" s="15">
        <v>0.92</v>
      </c>
      <c r="BI341" s="4"/>
      <c r="BJ341" s="4"/>
      <c r="BK341" s="4"/>
      <c r="BL341" s="8"/>
      <c r="CE341" s="2">
        <v>7</v>
      </c>
      <c r="CF341" s="2">
        <v>4.5</v>
      </c>
      <c r="CG341" s="2">
        <v>0.63</v>
      </c>
      <c r="CH341" s="2">
        <v>1.0999999999999999E-2</v>
      </c>
      <c r="CI341" s="2">
        <v>12</v>
      </c>
      <c r="CJ341" s="2">
        <v>1.0999999999999999E-2</v>
      </c>
      <c r="CK341" s="2">
        <v>12</v>
      </c>
      <c r="EY341" s="5">
        <v>2.74</v>
      </c>
      <c r="EZ341" s="5">
        <v>1.91</v>
      </c>
      <c r="FA341" s="5">
        <v>1.45</v>
      </c>
      <c r="FB341" s="5">
        <v>47.2</v>
      </c>
      <c r="FC341" s="5">
        <v>0.89</v>
      </c>
      <c r="FD341" s="5">
        <v>32</v>
      </c>
      <c r="FE341" s="5">
        <v>0.98</v>
      </c>
      <c r="FF341" s="5">
        <v>30.8</v>
      </c>
      <c r="FG341" s="5">
        <v>20.2</v>
      </c>
      <c r="FH341" s="5">
        <v>10.6</v>
      </c>
      <c r="FI341" s="5">
        <v>1.1100000000000001</v>
      </c>
      <c r="FO341" s="5">
        <v>1.5</v>
      </c>
      <c r="FP341" s="5">
        <v>1.2</v>
      </c>
      <c r="FQ341" s="5">
        <v>0.8</v>
      </c>
      <c r="FR341" s="5" t="str">
        <f t="shared" si="28"/>
        <v/>
      </c>
      <c r="FS341" s="5">
        <v>7.0000000000000001E-3</v>
      </c>
      <c r="GE341" s="5">
        <v>2.74</v>
      </c>
      <c r="GF341" s="5">
        <v>1.92</v>
      </c>
      <c r="GG341" s="5">
        <v>1.45</v>
      </c>
      <c r="GH341" s="5">
        <v>47.1</v>
      </c>
      <c r="GI341" s="5">
        <v>0.89</v>
      </c>
      <c r="GJ341" s="5">
        <v>32</v>
      </c>
      <c r="GK341" s="5">
        <v>0.99</v>
      </c>
      <c r="GL341" s="5">
        <v>30.8</v>
      </c>
      <c r="GM341" s="5">
        <v>20.2</v>
      </c>
      <c r="GN341" s="5">
        <v>10.6</v>
      </c>
      <c r="GO341" s="5">
        <v>1.1100000000000001</v>
      </c>
      <c r="GU341" s="2">
        <v>2</v>
      </c>
      <c r="GV341" s="2">
        <v>1.4</v>
      </c>
      <c r="GW341" s="2">
        <v>0.72</v>
      </c>
      <c r="GX341" s="5" t="str">
        <f t="shared" si="30"/>
        <v/>
      </c>
      <c r="GY341" s="2">
        <v>4.0000000000000001E-3</v>
      </c>
    </row>
    <row r="342" spans="1:207" s="5" customFormat="1" ht="11.95" customHeight="1" x14ac:dyDescent="0.3">
      <c r="A342" s="10" t="s">
        <v>253</v>
      </c>
      <c r="B342" s="11">
        <v>12</v>
      </c>
      <c r="C342" s="12">
        <v>9.8000000000000007</v>
      </c>
      <c r="D342" s="13" t="s">
        <v>414</v>
      </c>
      <c r="E342" s="124" t="s">
        <v>463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15">
        <v>2.72</v>
      </c>
      <c r="R342" s="15">
        <v>1.92</v>
      </c>
      <c r="S342" s="15">
        <v>1.48</v>
      </c>
      <c r="T342" s="16">
        <v>45.5</v>
      </c>
      <c r="U342" s="15">
        <v>0.84</v>
      </c>
      <c r="V342" s="16">
        <v>29.6</v>
      </c>
      <c r="W342" s="15">
        <v>0.96</v>
      </c>
      <c r="X342" s="16">
        <v>32</v>
      </c>
      <c r="Y342" s="16">
        <v>21</v>
      </c>
      <c r="Z342" s="16">
        <v>11</v>
      </c>
      <c r="AA342" s="15">
        <v>0.78</v>
      </c>
      <c r="AB342" s="15"/>
      <c r="AC342" s="15"/>
      <c r="AD342" s="4"/>
      <c r="AE342" s="15"/>
      <c r="AF342" s="4"/>
      <c r="AG342" s="6"/>
      <c r="AH342" s="6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15">
        <v>2.72</v>
      </c>
      <c r="AY342" s="15">
        <v>1.93</v>
      </c>
      <c r="AZ342" s="15">
        <v>1.48</v>
      </c>
      <c r="BA342" s="16">
        <v>45.6</v>
      </c>
      <c r="BB342" s="15">
        <v>0.84</v>
      </c>
      <c r="BC342" s="16">
        <v>30.2</v>
      </c>
      <c r="BD342" s="15">
        <v>0.98</v>
      </c>
      <c r="BE342" s="16">
        <v>32</v>
      </c>
      <c r="BF342" s="16">
        <v>21</v>
      </c>
      <c r="BG342" s="16">
        <v>11</v>
      </c>
      <c r="BH342" s="15">
        <v>0.84</v>
      </c>
      <c r="BI342" s="4"/>
      <c r="BJ342" s="4"/>
      <c r="BK342" s="4"/>
      <c r="BL342" s="8"/>
      <c r="CE342" s="2">
        <v>7.3</v>
      </c>
      <c r="CF342" s="2">
        <v>4.5999999999999996</v>
      </c>
      <c r="CG342" s="2">
        <v>0.63</v>
      </c>
      <c r="CH342" s="2">
        <v>1.2E-2</v>
      </c>
      <c r="CI342" s="2">
        <v>10</v>
      </c>
      <c r="CJ342" s="2">
        <v>1.2E-2</v>
      </c>
      <c r="CK342" s="2">
        <v>10</v>
      </c>
      <c r="EY342" s="5">
        <v>2.72</v>
      </c>
      <c r="EZ342" s="5">
        <v>1.92</v>
      </c>
      <c r="FA342" s="5">
        <v>1.46</v>
      </c>
      <c r="FB342" s="5">
        <v>46.4</v>
      </c>
      <c r="FC342" s="5">
        <v>0.86</v>
      </c>
      <c r="FD342" s="5">
        <v>31.6</v>
      </c>
      <c r="FE342" s="5">
        <v>0.99</v>
      </c>
      <c r="FF342" s="5">
        <v>32</v>
      </c>
      <c r="FG342" s="5">
        <v>21</v>
      </c>
      <c r="FH342" s="5">
        <v>11</v>
      </c>
      <c r="FI342" s="5">
        <v>0.96</v>
      </c>
      <c r="FO342" s="5">
        <v>2.4</v>
      </c>
      <c r="FP342" s="5">
        <v>1.9</v>
      </c>
      <c r="FQ342" s="5">
        <v>0.79</v>
      </c>
      <c r="FR342" s="5" t="str">
        <f t="shared" si="28"/>
        <v/>
      </c>
      <c r="FS342" s="5">
        <v>8.0000000000000002E-3</v>
      </c>
      <c r="GE342" s="5">
        <v>2.72</v>
      </c>
      <c r="GF342" s="5">
        <v>1.92</v>
      </c>
      <c r="GG342" s="5">
        <v>1.46</v>
      </c>
      <c r="GH342" s="5">
        <v>46.5</v>
      </c>
      <c r="GI342" s="5">
        <v>0.87</v>
      </c>
      <c r="GJ342" s="5">
        <v>31.8</v>
      </c>
      <c r="GK342" s="5">
        <v>1</v>
      </c>
      <c r="GL342" s="5">
        <v>32</v>
      </c>
      <c r="GM342" s="5">
        <v>21</v>
      </c>
      <c r="GN342" s="5">
        <v>11</v>
      </c>
      <c r="GO342" s="5">
        <v>0.98</v>
      </c>
      <c r="GU342" s="2">
        <v>2.6</v>
      </c>
      <c r="GV342" s="2">
        <v>1.9</v>
      </c>
      <c r="GW342" s="2">
        <v>0.71</v>
      </c>
      <c r="GX342" s="5" t="str">
        <f t="shared" si="30"/>
        <v/>
      </c>
      <c r="GY342" s="2">
        <v>5.0000000000000001E-3</v>
      </c>
    </row>
    <row r="343" spans="1:207" s="5" customFormat="1" ht="11.95" customHeight="1" x14ac:dyDescent="0.3">
      <c r="A343" s="10" t="s">
        <v>265</v>
      </c>
      <c r="B343" s="11">
        <v>13</v>
      </c>
      <c r="C343" s="12">
        <v>8.8000000000000007</v>
      </c>
      <c r="D343" s="13" t="s">
        <v>414</v>
      </c>
      <c r="E343" s="124" t="s">
        <v>463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15">
        <v>2.74</v>
      </c>
      <c r="R343" s="15">
        <v>1.89</v>
      </c>
      <c r="S343" s="15">
        <v>1.46</v>
      </c>
      <c r="T343" s="16">
        <v>46.8</v>
      </c>
      <c r="U343" s="15">
        <v>0.88</v>
      </c>
      <c r="V343" s="16">
        <v>29.6</v>
      </c>
      <c r="W343" s="15">
        <v>0.92</v>
      </c>
      <c r="X343" s="16">
        <v>30.8</v>
      </c>
      <c r="Y343" s="16">
        <v>22</v>
      </c>
      <c r="Z343" s="16">
        <v>8.8000000000000007</v>
      </c>
      <c r="AA343" s="15">
        <v>0.86</v>
      </c>
      <c r="AB343" s="15"/>
      <c r="AC343" s="15"/>
      <c r="AD343" s="4"/>
      <c r="AE343" s="15"/>
      <c r="AF343" s="4"/>
      <c r="AG343" s="6"/>
      <c r="AH343" s="6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15">
        <v>2.74</v>
      </c>
      <c r="AY343" s="15">
        <v>1.91</v>
      </c>
      <c r="AZ343" s="15">
        <v>1.46</v>
      </c>
      <c r="BA343" s="16">
        <v>46.8</v>
      </c>
      <c r="BB343" s="15">
        <v>0.88</v>
      </c>
      <c r="BC343" s="16">
        <v>30.9</v>
      </c>
      <c r="BD343" s="15">
        <v>0.96</v>
      </c>
      <c r="BE343" s="16">
        <v>30.8</v>
      </c>
      <c r="BF343" s="16">
        <v>22</v>
      </c>
      <c r="BG343" s="16">
        <v>8.8000000000000007</v>
      </c>
      <c r="BH343" s="15">
        <v>1.01</v>
      </c>
      <c r="BI343" s="4"/>
      <c r="BJ343" s="4"/>
      <c r="BK343" s="4"/>
      <c r="BL343" s="8"/>
      <c r="CE343" s="2">
        <v>5.4</v>
      </c>
      <c r="CF343" s="2">
        <v>3.2</v>
      </c>
      <c r="CG343" s="2">
        <v>0.59</v>
      </c>
      <c r="CH343" s="2">
        <v>1.2999999999999999E-2</v>
      </c>
      <c r="CI343" s="2">
        <v>10</v>
      </c>
      <c r="CJ343" s="2">
        <v>1.2999999999999999E-2</v>
      </c>
      <c r="CK343" s="2">
        <v>10</v>
      </c>
      <c r="EY343" s="5">
        <v>2.74</v>
      </c>
      <c r="EZ343" s="5">
        <v>1.91</v>
      </c>
      <c r="FA343" s="5">
        <v>1.45</v>
      </c>
      <c r="FB343" s="5">
        <v>47.2</v>
      </c>
      <c r="FC343" s="5">
        <v>0.89</v>
      </c>
      <c r="FD343" s="5">
        <v>32</v>
      </c>
      <c r="FE343" s="5">
        <v>0.98</v>
      </c>
      <c r="FF343" s="5">
        <v>30.8</v>
      </c>
      <c r="FG343" s="5">
        <v>22</v>
      </c>
      <c r="FH343" s="5">
        <v>8.8000000000000007</v>
      </c>
      <c r="FI343" s="5">
        <v>1.1399999999999999</v>
      </c>
      <c r="FO343" s="5">
        <v>2.2999999999999998</v>
      </c>
      <c r="FP343" s="5">
        <v>1.9</v>
      </c>
      <c r="FQ343" s="5">
        <v>0.83</v>
      </c>
      <c r="FR343" s="5" t="str">
        <f t="shared" si="28"/>
        <v/>
      </c>
      <c r="FS343" s="5">
        <v>6.0000000000000001E-3</v>
      </c>
      <c r="GE343" s="5">
        <v>2.74</v>
      </c>
      <c r="GF343" s="5">
        <v>1.92</v>
      </c>
      <c r="GG343" s="5">
        <v>1.45</v>
      </c>
      <c r="GH343" s="5">
        <v>47</v>
      </c>
      <c r="GI343" s="5">
        <v>0.89</v>
      </c>
      <c r="GJ343" s="5">
        <v>32.1</v>
      </c>
      <c r="GK343" s="5">
        <v>0.99</v>
      </c>
      <c r="GL343" s="5">
        <v>30.8</v>
      </c>
      <c r="GM343" s="5">
        <v>22</v>
      </c>
      <c r="GN343" s="5">
        <v>8.8000000000000007</v>
      </c>
      <c r="GO343" s="5">
        <v>1.1399999999999999</v>
      </c>
      <c r="GU343" s="2">
        <v>1.6</v>
      </c>
      <c r="GV343" s="2">
        <v>1.2</v>
      </c>
      <c r="GW343" s="2">
        <v>0.71</v>
      </c>
      <c r="GX343" s="5" t="str">
        <f t="shared" si="30"/>
        <v/>
      </c>
      <c r="GY343" s="2">
        <v>6.0000000000000001E-3</v>
      </c>
    </row>
    <row r="344" spans="1:207" s="5" customFormat="1" ht="11.95" customHeight="1" x14ac:dyDescent="0.3">
      <c r="A344" s="10" t="s">
        <v>277</v>
      </c>
      <c r="B344" s="11">
        <v>14</v>
      </c>
      <c r="C344" s="12">
        <v>6.4</v>
      </c>
      <c r="D344" s="13" t="s">
        <v>414</v>
      </c>
      <c r="E344" s="124" t="s">
        <v>463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15">
        <v>2.74</v>
      </c>
      <c r="R344" s="15">
        <v>1.92</v>
      </c>
      <c r="S344" s="15">
        <v>1.46</v>
      </c>
      <c r="T344" s="16">
        <v>46.6</v>
      </c>
      <c r="U344" s="15">
        <v>0.87</v>
      </c>
      <c r="V344" s="16">
        <v>31.2</v>
      </c>
      <c r="W344" s="15">
        <v>0.98</v>
      </c>
      <c r="X344" s="16">
        <v>32.200000000000003</v>
      </c>
      <c r="Y344" s="16">
        <v>21</v>
      </c>
      <c r="Z344" s="16">
        <v>11.2</v>
      </c>
      <c r="AA344" s="15">
        <v>0.91</v>
      </c>
      <c r="AB344" s="15"/>
      <c r="AC344" s="15"/>
      <c r="AD344" s="4"/>
      <c r="AE344" s="15"/>
      <c r="AF344" s="4"/>
      <c r="AG344" s="6"/>
      <c r="AH344" s="6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15">
        <v>2.74</v>
      </c>
      <c r="AY344" s="15">
        <v>1.93</v>
      </c>
      <c r="AZ344" s="15">
        <v>1.46</v>
      </c>
      <c r="BA344" s="16">
        <v>46.6</v>
      </c>
      <c r="BB344" s="15">
        <v>0.87</v>
      </c>
      <c r="BC344" s="16">
        <v>31.9</v>
      </c>
      <c r="BD344" s="15">
        <v>1</v>
      </c>
      <c r="BE344" s="16">
        <v>32.200000000000003</v>
      </c>
      <c r="BF344" s="16">
        <v>21</v>
      </c>
      <c r="BG344" s="16">
        <v>11.2</v>
      </c>
      <c r="BH344" s="15">
        <v>0.97</v>
      </c>
      <c r="BI344" s="4"/>
      <c r="BJ344" s="4"/>
      <c r="BK344" s="4"/>
      <c r="BL344" s="8"/>
      <c r="CE344" s="2">
        <v>6.9</v>
      </c>
      <c r="CF344" s="2">
        <v>4.2</v>
      </c>
      <c r="CG344" s="2">
        <v>0.61</v>
      </c>
      <c r="CH344" s="2">
        <v>1.2E-2</v>
      </c>
      <c r="CI344" s="2">
        <v>10</v>
      </c>
      <c r="CJ344" s="2">
        <v>1.2E-2</v>
      </c>
      <c r="CK344" s="2">
        <v>10</v>
      </c>
      <c r="EY344" s="5">
        <v>2.74</v>
      </c>
      <c r="EZ344" s="5">
        <v>1.89</v>
      </c>
      <c r="FA344" s="5">
        <v>1.42</v>
      </c>
      <c r="FB344" s="5">
        <v>48.2</v>
      </c>
      <c r="FC344" s="5">
        <v>0.93</v>
      </c>
      <c r="FD344" s="5">
        <v>33.200000000000003</v>
      </c>
      <c r="FE344" s="5">
        <v>0.98</v>
      </c>
      <c r="FF344" s="5">
        <v>32.200000000000003</v>
      </c>
      <c r="FG344" s="5">
        <v>21</v>
      </c>
      <c r="FH344" s="5">
        <v>11.2</v>
      </c>
      <c r="FI344" s="5">
        <v>1.0900000000000001</v>
      </c>
      <c r="FO344" s="5">
        <v>1.7</v>
      </c>
      <c r="FP344" s="5">
        <v>1.5</v>
      </c>
      <c r="FQ344" s="5">
        <v>0.88</v>
      </c>
      <c r="FR344" s="5" t="str">
        <f t="shared" si="28"/>
        <v/>
      </c>
      <c r="FS344" s="5">
        <v>8.0000000000000002E-3</v>
      </c>
      <c r="GE344" s="5">
        <v>2.74</v>
      </c>
      <c r="GF344" s="5">
        <v>1.89</v>
      </c>
      <c r="GG344" s="5">
        <v>1.42</v>
      </c>
      <c r="GH344" s="5">
        <v>48.3</v>
      </c>
      <c r="GI344" s="5">
        <v>0.93</v>
      </c>
      <c r="GJ344" s="5">
        <v>33.4</v>
      </c>
      <c r="GK344" s="5">
        <v>0.98</v>
      </c>
      <c r="GL344" s="5">
        <v>32.200000000000003</v>
      </c>
      <c r="GM344" s="5">
        <v>21</v>
      </c>
      <c r="GN344" s="5">
        <v>11.2</v>
      </c>
      <c r="GO344" s="5">
        <v>1.1100000000000001</v>
      </c>
      <c r="GU344" s="2">
        <v>2.2000000000000002</v>
      </c>
      <c r="GV344" s="2">
        <v>1.8</v>
      </c>
      <c r="GW344" s="2">
        <v>0.8</v>
      </c>
      <c r="GX344" s="5" t="str">
        <f t="shared" si="30"/>
        <v/>
      </c>
      <c r="GY344" s="2">
        <v>4.0000000000000001E-3</v>
      </c>
    </row>
    <row r="345" spans="1:207" s="5" customFormat="1" ht="11.95" customHeight="1" x14ac:dyDescent="0.3">
      <c r="A345" s="10" t="s">
        <v>278</v>
      </c>
      <c r="B345" s="11">
        <v>14</v>
      </c>
      <c r="C345" s="12">
        <v>6.8</v>
      </c>
      <c r="D345" s="13" t="s">
        <v>414</v>
      </c>
      <c r="E345" s="124" t="s">
        <v>463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15">
        <v>2.73</v>
      </c>
      <c r="R345" s="15">
        <v>1.9</v>
      </c>
      <c r="S345" s="15">
        <v>1.46</v>
      </c>
      <c r="T345" s="16">
        <v>46.6</v>
      </c>
      <c r="U345" s="15">
        <v>0.87</v>
      </c>
      <c r="V345" s="16">
        <v>30.4</v>
      </c>
      <c r="W345" s="15">
        <v>0.95</v>
      </c>
      <c r="X345" s="16">
        <v>32</v>
      </c>
      <c r="Y345" s="16">
        <v>20.399999999999999</v>
      </c>
      <c r="Z345" s="16">
        <v>11.6</v>
      </c>
      <c r="AA345" s="15">
        <v>0.86</v>
      </c>
      <c r="AB345" s="15"/>
      <c r="AC345" s="15"/>
      <c r="AD345" s="4"/>
      <c r="AE345" s="15"/>
      <c r="AF345" s="4"/>
      <c r="AG345" s="6"/>
      <c r="AH345" s="6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15">
        <v>2.73</v>
      </c>
      <c r="AY345" s="15">
        <v>1.91</v>
      </c>
      <c r="AZ345" s="15">
        <v>1.46</v>
      </c>
      <c r="BA345" s="16">
        <v>46.7</v>
      </c>
      <c r="BB345" s="15">
        <v>0.88</v>
      </c>
      <c r="BC345" s="16">
        <v>31.1</v>
      </c>
      <c r="BD345" s="15">
        <v>0.97</v>
      </c>
      <c r="BE345" s="16">
        <v>32</v>
      </c>
      <c r="BF345" s="16">
        <v>20.399999999999999</v>
      </c>
      <c r="BG345" s="16">
        <v>11.6</v>
      </c>
      <c r="BH345" s="15">
        <v>0.92</v>
      </c>
      <c r="BI345" s="4"/>
      <c r="BJ345" s="4"/>
      <c r="BK345" s="4"/>
      <c r="BL345" s="8"/>
      <c r="CE345" s="2">
        <v>5.7</v>
      </c>
      <c r="CF345" s="2">
        <v>3.6</v>
      </c>
      <c r="CG345" s="2">
        <v>0.64</v>
      </c>
      <c r="CH345" s="2">
        <v>1.4E-2</v>
      </c>
      <c r="CI345" s="2">
        <v>10</v>
      </c>
      <c r="CJ345" s="2">
        <v>1.4E-2</v>
      </c>
      <c r="CK345" s="2">
        <v>10</v>
      </c>
      <c r="EY345" s="5">
        <v>2.73</v>
      </c>
      <c r="EZ345" s="5">
        <v>1.87</v>
      </c>
      <c r="FA345" s="5">
        <v>1.39</v>
      </c>
      <c r="FB345" s="5">
        <v>49.1</v>
      </c>
      <c r="FC345" s="5">
        <v>0.97</v>
      </c>
      <c r="FD345" s="5">
        <v>34.700000000000003</v>
      </c>
      <c r="FE345" s="5">
        <v>0.98</v>
      </c>
      <c r="FF345" s="5">
        <v>32</v>
      </c>
      <c r="FG345" s="5">
        <v>20.399999999999999</v>
      </c>
      <c r="FH345" s="5">
        <v>11.6</v>
      </c>
      <c r="FI345" s="5">
        <v>1.23</v>
      </c>
      <c r="FO345" s="5">
        <v>2.1</v>
      </c>
      <c r="FP345" s="5">
        <v>1.4</v>
      </c>
      <c r="FQ345" s="5">
        <v>0.67</v>
      </c>
      <c r="FR345" s="5" t="str">
        <f t="shared" si="28"/>
        <v/>
      </c>
      <c r="FS345" s="5">
        <v>5.0000000000000001E-3</v>
      </c>
      <c r="GE345" s="5">
        <v>2.73</v>
      </c>
      <c r="GF345" s="5">
        <v>1.87</v>
      </c>
      <c r="GG345" s="5">
        <v>1.38</v>
      </c>
      <c r="GH345" s="5">
        <v>49.3</v>
      </c>
      <c r="GI345" s="5">
        <v>0.97</v>
      </c>
      <c r="GJ345" s="5">
        <v>35.299999999999997</v>
      </c>
      <c r="GK345" s="5">
        <v>0.99</v>
      </c>
      <c r="GL345" s="5">
        <v>32</v>
      </c>
      <c r="GM345" s="5">
        <v>20.399999999999999</v>
      </c>
      <c r="GN345" s="5">
        <v>11.6</v>
      </c>
      <c r="GO345" s="5">
        <v>1.29</v>
      </c>
      <c r="GU345" s="2">
        <v>1.6</v>
      </c>
      <c r="GV345" s="2">
        <v>1.1000000000000001</v>
      </c>
      <c r="GW345" s="2">
        <v>0.67</v>
      </c>
      <c r="GX345" s="5" t="str">
        <f t="shared" si="30"/>
        <v/>
      </c>
      <c r="GY345" s="2">
        <v>4.0000000000000001E-3</v>
      </c>
    </row>
    <row r="346" spans="1:207" s="5" customFormat="1" ht="11.95" customHeight="1" x14ac:dyDescent="0.3">
      <c r="A346" s="10" t="s">
        <v>57</v>
      </c>
      <c r="B346" s="10" t="s">
        <v>429</v>
      </c>
      <c r="C346" s="12">
        <v>14</v>
      </c>
      <c r="D346" s="13" t="s">
        <v>414</v>
      </c>
      <c r="E346" s="14" t="s">
        <v>463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15">
        <v>2.72</v>
      </c>
      <c r="R346" s="15">
        <v>1.82</v>
      </c>
      <c r="S346" s="15">
        <v>1.42</v>
      </c>
      <c r="T346" s="16">
        <v>48</v>
      </c>
      <c r="U346" s="15">
        <v>0.92</v>
      </c>
      <c r="V346" s="16">
        <v>28.6</v>
      </c>
      <c r="W346" s="15">
        <v>0.84</v>
      </c>
      <c r="X346" s="16">
        <v>29.5</v>
      </c>
      <c r="Y346" s="16">
        <v>19.7</v>
      </c>
      <c r="Z346" s="16">
        <v>9.8000000000000007</v>
      </c>
      <c r="AA346" s="15">
        <v>0.91</v>
      </c>
      <c r="AB346" s="15"/>
      <c r="AC346" s="15"/>
      <c r="AD346" s="4"/>
      <c r="AE346" s="15"/>
      <c r="AF346" s="4"/>
      <c r="AG346" s="6"/>
      <c r="AH346" s="6"/>
      <c r="AI346" s="4"/>
      <c r="AJ346" s="4"/>
      <c r="AK346" s="4"/>
      <c r="AL346" s="7"/>
      <c r="AM346" s="23"/>
      <c r="AN346" s="23"/>
      <c r="AV346" s="24"/>
      <c r="AW346" s="24"/>
      <c r="AX346" s="24"/>
      <c r="AY346" s="24"/>
      <c r="FR346" s="5" t="str">
        <f t="shared" si="28"/>
        <v/>
      </c>
      <c r="GX346" s="5" t="str">
        <f t="shared" ref="GX346:GX353" si="31">IF(GR346&gt;0,ROUND(GR346*0.78,1),"")</f>
        <v/>
      </c>
    </row>
    <row r="347" spans="1:207" s="5" customFormat="1" ht="11.95" customHeight="1" x14ac:dyDescent="0.3">
      <c r="A347" s="10" t="s">
        <v>59</v>
      </c>
      <c r="B347" s="10" t="s">
        <v>429</v>
      </c>
      <c r="C347" s="12">
        <v>14.8</v>
      </c>
      <c r="D347" s="13" t="s">
        <v>414</v>
      </c>
      <c r="E347" s="14" t="s">
        <v>463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15">
        <v>2.71</v>
      </c>
      <c r="R347" s="15">
        <v>1.83</v>
      </c>
      <c r="S347" s="15">
        <v>1.41</v>
      </c>
      <c r="T347" s="16">
        <v>47.9</v>
      </c>
      <c r="U347" s="15">
        <v>0.92</v>
      </c>
      <c r="V347" s="16">
        <v>29.6</v>
      </c>
      <c r="W347" s="15">
        <v>0.87</v>
      </c>
      <c r="X347" s="16">
        <v>30.3</v>
      </c>
      <c r="Y347" s="16">
        <v>21.2</v>
      </c>
      <c r="Z347" s="16">
        <v>9.1</v>
      </c>
      <c r="AA347" s="15">
        <v>0.92</v>
      </c>
      <c r="AB347" s="15"/>
      <c r="AC347" s="15"/>
      <c r="AD347" s="4"/>
      <c r="AE347" s="15"/>
      <c r="AF347" s="4"/>
      <c r="AG347" s="6"/>
      <c r="AH347" s="6"/>
      <c r="AI347" s="4"/>
      <c r="AJ347" s="4"/>
      <c r="AK347" s="4"/>
      <c r="AL347" s="7"/>
      <c r="AM347" s="23"/>
      <c r="AN347" s="23"/>
      <c r="AV347" s="24"/>
      <c r="AW347" s="24"/>
      <c r="AX347" s="24"/>
      <c r="AY347" s="24"/>
      <c r="FR347" s="5" t="str">
        <f t="shared" si="28"/>
        <v/>
      </c>
      <c r="GX347" s="5" t="str">
        <f t="shared" si="31"/>
        <v/>
      </c>
    </row>
    <row r="348" spans="1:207" s="5" customFormat="1" ht="11.95" customHeight="1" x14ac:dyDescent="0.3">
      <c r="A348" s="10" t="s">
        <v>60</v>
      </c>
      <c r="B348" s="10" t="s">
        <v>429</v>
      </c>
      <c r="C348" s="12">
        <v>15.8</v>
      </c>
      <c r="D348" s="13" t="s">
        <v>414</v>
      </c>
      <c r="E348" s="14" t="s">
        <v>463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15">
        <v>2.72</v>
      </c>
      <c r="R348" s="15">
        <v>1.81</v>
      </c>
      <c r="S348" s="15">
        <v>1.39</v>
      </c>
      <c r="T348" s="16">
        <v>49</v>
      </c>
      <c r="U348" s="15">
        <v>0.96</v>
      </c>
      <c r="V348" s="16">
        <v>30.6</v>
      </c>
      <c r="W348" s="15">
        <v>0.86</v>
      </c>
      <c r="X348" s="16">
        <v>31.1</v>
      </c>
      <c r="Y348" s="16">
        <v>19.8</v>
      </c>
      <c r="Z348" s="16">
        <v>11.3</v>
      </c>
      <c r="AA348" s="15">
        <v>0.96</v>
      </c>
      <c r="AB348" s="15"/>
      <c r="AC348" s="15"/>
      <c r="AD348" s="4"/>
      <c r="AE348" s="15"/>
      <c r="AF348" s="4"/>
      <c r="AG348" s="6"/>
      <c r="AH348" s="6"/>
      <c r="AI348" s="4"/>
      <c r="AJ348" s="4"/>
      <c r="AK348" s="4"/>
      <c r="AL348" s="7"/>
      <c r="AM348" s="23"/>
      <c r="AN348" s="23"/>
      <c r="AV348" s="24"/>
      <c r="AW348" s="24"/>
      <c r="AX348" s="24"/>
      <c r="AY348" s="24"/>
      <c r="FR348" s="5" t="str">
        <f t="shared" si="28"/>
        <v/>
      </c>
      <c r="GX348" s="5" t="str">
        <f t="shared" si="31"/>
        <v/>
      </c>
    </row>
    <row r="349" spans="1:207" s="5" customFormat="1" ht="11.95" customHeight="1" x14ac:dyDescent="0.3">
      <c r="A349" s="10" t="s">
        <v>85</v>
      </c>
      <c r="B349" s="10" t="s">
        <v>431</v>
      </c>
      <c r="C349" s="12">
        <v>11.8</v>
      </c>
      <c r="D349" s="13" t="s">
        <v>414</v>
      </c>
      <c r="E349" s="14" t="s">
        <v>463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15">
        <v>2.74</v>
      </c>
      <c r="R349" s="15">
        <v>1.84</v>
      </c>
      <c r="S349" s="15">
        <v>1.45</v>
      </c>
      <c r="T349" s="16">
        <v>47.2</v>
      </c>
      <c r="U349" s="15">
        <v>0.9</v>
      </c>
      <c r="V349" s="16">
        <v>27.3</v>
      </c>
      <c r="W349" s="15">
        <v>0.84</v>
      </c>
      <c r="X349" s="16">
        <v>29.4</v>
      </c>
      <c r="Y349" s="16">
        <v>20.8</v>
      </c>
      <c r="Z349" s="16">
        <v>8.6</v>
      </c>
      <c r="AA349" s="15">
        <v>0.76</v>
      </c>
      <c r="AB349" s="15"/>
      <c r="AC349" s="15"/>
      <c r="AD349" s="4"/>
      <c r="AE349" s="15"/>
      <c r="AF349" s="4"/>
      <c r="AG349" s="6"/>
      <c r="AH349" s="6"/>
      <c r="AI349" s="4"/>
      <c r="AJ349" s="4"/>
      <c r="AK349" s="4"/>
      <c r="AL349" s="7"/>
      <c r="AM349" s="23"/>
      <c r="AN349" s="23"/>
      <c r="AV349" s="24"/>
      <c r="AW349" s="24"/>
      <c r="AX349" s="24"/>
      <c r="AY349" s="24"/>
      <c r="FR349" s="5" t="str">
        <f t="shared" si="28"/>
        <v/>
      </c>
      <c r="GX349" s="5" t="str">
        <f t="shared" si="31"/>
        <v/>
      </c>
    </row>
    <row r="350" spans="1:207" s="5" customFormat="1" ht="11.95" customHeight="1" x14ac:dyDescent="0.3">
      <c r="A350" s="10" t="s">
        <v>89</v>
      </c>
      <c r="B350" s="10" t="s">
        <v>431</v>
      </c>
      <c r="C350" s="12">
        <v>13.8</v>
      </c>
      <c r="D350" s="13" t="s">
        <v>420</v>
      </c>
      <c r="E350" s="14" t="s">
        <v>463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15">
        <v>2.73</v>
      </c>
      <c r="R350" s="15">
        <v>1.85</v>
      </c>
      <c r="S350" s="15">
        <v>1.46</v>
      </c>
      <c r="T350" s="16">
        <v>46.5</v>
      </c>
      <c r="U350" s="15">
        <v>0.87</v>
      </c>
      <c r="V350" s="16">
        <v>26.6</v>
      </c>
      <c r="W350" s="15">
        <v>0.84</v>
      </c>
      <c r="X350" s="16">
        <v>29</v>
      </c>
      <c r="Y350" s="16">
        <v>20</v>
      </c>
      <c r="Z350" s="16">
        <v>9</v>
      </c>
      <c r="AA350" s="15">
        <v>0.73</v>
      </c>
      <c r="AB350" s="15"/>
      <c r="AC350" s="15"/>
      <c r="AD350" s="4"/>
      <c r="AE350" s="15"/>
      <c r="AF350" s="4"/>
      <c r="AG350" s="6"/>
      <c r="AH350" s="6"/>
      <c r="AI350" s="4"/>
      <c r="AJ350" s="4"/>
      <c r="AK350" s="4"/>
      <c r="AL350" s="7"/>
      <c r="AM350" s="23"/>
      <c r="AN350" s="23"/>
      <c r="AV350" s="24"/>
      <c r="AW350" s="24"/>
      <c r="AX350" s="24"/>
      <c r="AY350" s="24"/>
      <c r="FR350" s="5" t="str">
        <f t="shared" si="28"/>
        <v/>
      </c>
      <c r="GX350" s="5" t="str">
        <f t="shared" si="31"/>
        <v/>
      </c>
    </row>
    <row r="351" spans="1:207" s="5" customFormat="1" ht="11.95" customHeight="1" x14ac:dyDescent="0.3">
      <c r="A351" s="10" t="s">
        <v>91</v>
      </c>
      <c r="B351" s="10" t="s">
        <v>431</v>
      </c>
      <c r="C351" s="12">
        <v>14.8</v>
      </c>
      <c r="D351" s="13" t="s">
        <v>414</v>
      </c>
      <c r="E351" s="14" t="s">
        <v>463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5">
        <v>2.72</v>
      </c>
      <c r="R351" s="15">
        <v>1.8</v>
      </c>
      <c r="S351" s="15">
        <v>1.38</v>
      </c>
      <c r="T351" s="16">
        <v>49.2</v>
      </c>
      <c r="U351" s="15">
        <v>0.97</v>
      </c>
      <c r="V351" s="16">
        <v>30.3</v>
      </c>
      <c r="W351" s="15">
        <v>0.85</v>
      </c>
      <c r="X351" s="16">
        <v>31.4</v>
      </c>
      <c r="Y351" s="16">
        <v>21.1</v>
      </c>
      <c r="Z351" s="16">
        <v>10.3</v>
      </c>
      <c r="AA351" s="15">
        <v>0.89</v>
      </c>
      <c r="AB351" s="15"/>
      <c r="AC351" s="15"/>
      <c r="AD351" s="4"/>
      <c r="AE351" s="15"/>
      <c r="AF351" s="4"/>
      <c r="AG351" s="6"/>
      <c r="AH351" s="6"/>
      <c r="AI351" s="4"/>
      <c r="AJ351" s="4"/>
      <c r="AK351" s="4"/>
      <c r="AL351" s="7"/>
      <c r="AM351" s="23"/>
      <c r="AN351" s="23"/>
      <c r="AV351" s="24"/>
      <c r="AW351" s="24"/>
      <c r="AX351" s="24"/>
      <c r="AY351" s="24"/>
      <c r="FR351" s="5" t="str">
        <f t="shared" si="28"/>
        <v/>
      </c>
      <c r="GX351" s="5" t="str">
        <f t="shared" si="31"/>
        <v/>
      </c>
    </row>
    <row r="352" spans="1:207" s="5" customFormat="1" ht="11.95" customHeight="1" x14ac:dyDescent="0.3">
      <c r="A352" s="10" t="s">
        <v>92</v>
      </c>
      <c r="B352" s="10" t="s">
        <v>431</v>
      </c>
      <c r="C352" s="12">
        <v>17.399999999999999</v>
      </c>
      <c r="D352" s="13" t="s">
        <v>414</v>
      </c>
      <c r="E352" s="14" t="s">
        <v>463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5">
        <v>2.73</v>
      </c>
      <c r="R352" s="15">
        <v>1.79</v>
      </c>
      <c r="S352" s="15">
        <v>1.36</v>
      </c>
      <c r="T352" s="16">
        <v>50</v>
      </c>
      <c r="U352" s="15">
        <v>1</v>
      </c>
      <c r="V352" s="16">
        <v>31.2</v>
      </c>
      <c r="W352" s="15">
        <v>0.85</v>
      </c>
      <c r="X352" s="16">
        <v>32.200000000000003</v>
      </c>
      <c r="Y352" s="16">
        <v>21.5</v>
      </c>
      <c r="Z352" s="16">
        <v>10.7</v>
      </c>
      <c r="AA352" s="15">
        <v>0.91</v>
      </c>
      <c r="AB352" s="15"/>
      <c r="AC352" s="15"/>
      <c r="AD352" s="4"/>
      <c r="AE352" s="15"/>
      <c r="AF352" s="4"/>
      <c r="AG352" s="6"/>
      <c r="AH352" s="6"/>
      <c r="AI352" s="4"/>
      <c r="AJ352" s="4"/>
      <c r="AK352" s="4"/>
      <c r="AL352" s="7"/>
      <c r="AM352" s="23"/>
      <c r="AN352" s="23"/>
      <c r="AV352" s="24"/>
      <c r="AW352" s="24"/>
      <c r="AX352" s="24"/>
      <c r="AY352" s="24"/>
      <c r="FR352" s="5" t="str">
        <f t="shared" si="28"/>
        <v/>
      </c>
      <c r="GX352" s="5" t="str">
        <f t="shared" si="31"/>
        <v/>
      </c>
    </row>
    <row r="353" spans="1:207" s="5" customFormat="1" ht="11.95" customHeight="1" x14ac:dyDescent="0.3">
      <c r="A353" s="10" t="s">
        <v>147</v>
      </c>
      <c r="B353" s="10" t="s">
        <v>437</v>
      </c>
      <c r="C353" s="12">
        <v>12.8</v>
      </c>
      <c r="D353" s="13" t="s">
        <v>414</v>
      </c>
      <c r="E353" s="14" t="s">
        <v>463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5">
        <v>2.73</v>
      </c>
      <c r="R353" s="15">
        <v>1.8</v>
      </c>
      <c r="S353" s="15">
        <v>1.37</v>
      </c>
      <c r="T353" s="16">
        <v>49.8</v>
      </c>
      <c r="U353" s="15">
        <v>0.99</v>
      </c>
      <c r="V353" s="16">
        <v>31.3</v>
      </c>
      <c r="W353" s="15">
        <v>0.86</v>
      </c>
      <c r="X353" s="16">
        <v>33</v>
      </c>
      <c r="Y353" s="16">
        <v>20.7</v>
      </c>
      <c r="Z353" s="16">
        <v>12.3</v>
      </c>
      <c r="AA353" s="15">
        <v>0.86</v>
      </c>
      <c r="AB353" s="15"/>
      <c r="AC353" s="15"/>
      <c r="AD353" s="4"/>
      <c r="AE353" s="15"/>
      <c r="AF353" s="4"/>
      <c r="AG353" s="6"/>
      <c r="AH353" s="6"/>
      <c r="AI353" s="4"/>
      <c r="AJ353" s="4"/>
      <c r="AK353" s="4"/>
      <c r="AL353" s="4"/>
      <c r="AM353" s="23"/>
      <c r="AN353" s="23"/>
      <c r="AV353" s="24"/>
      <c r="AW353" s="24"/>
      <c r="AX353" s="24"/>
      <c r="AY353" s="24"/>
      <c r="FR353" s="5" t="str">
        <f t="shared" si="28"/>
        <v/>
      </c>
      <c r="GX353" s="5" t="str">
        <f t="shared" si="31"/>
        <v/>
      </c>
    </row>
    <row r="354" spans="1:207" s="5" customFormat="1" ht="11.95" customHeight="1" x14ac:dyDescent="0.3">
      <c r="A354" s="10" t="s">
        <v>117</v>
      </c>
      <c r="B354" s="11">
        <v>3</v>
      </c>
      <c r="C354" s="12">
        <v>14.8</v>
      </c>
      <c r="D354" s="13" t="s">
        <v>424</v>
      </c>
      <c r="E354" s="124" t="s">
        <v>470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5">
        <v>2.69</v>
      </c>
      <c r="R354" s="15">
        <v>1.96</v>
      </c>
      <c r="S354" s="15">
        <v>1.61</v>
      </c>
      <c r="T354" s="16">
        <v>40.1</v>
      </c>
      <c r="U354" s="15">
        <v>0.67</v>
      </c>
      <c r="V354" s="16">
        <v>21.6</v>
      </c>
      <c r="W354" s="15">
        <v>0.87</v>
      </c>
      <c r="X354" s="16">
        <v>29</v>
      </c>
      <c r="Y354" s="16">
        <v>23.1</v>
      </c>
      <c r="Z354" s="16">
        <v>5.9</v>
      </c>
      <c r="AA354" s="15">
        <v>-0.26</v>
      </c>
      <c r="AB354" s="15"/>
      <c r="AC354" s="15"/>
      <c r="AD354" s="4"/>
      <c r="AE354" s="15"/>
      <c r="AF354" s="4"/>
      <c r="AG354" s="6"/>
      <c r="AH354" s="6"/>
      <c r="AI354" s="2">
        <v>12.3</v>
      </c>
      <c r="AJ354" s="4">
        <v>12.9</v>
      </c>
      <c r="AK354" s="3">
        <v>0.26</v>
      </c>
      <c r="AL354" s="2">
        <v>0.05</v>
      </c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15">
        <v>2.69</v>
      </c>
      <c r="AY354" s="15">
        <v>1.97</v>
      </c>
      <c r="AZ354" s="15">
        <v>1.56</v>
      </c>
      <c r="BA354" s="16">
        <v>42.1</v>
      </c>
      <c r="BB354" s="15">
        <v>0.73</v>
      </c>
      <c r="BC354" s="16">
        <v>26.5</v>
      </c>
      <c r="BD354" s="15">
        <v>0.98</v>
      </c>
      <c r="BE354" s="16">
        <v>29</v>
      </c>
      <c r="BF354" s="16">
        <v>23.1</v>
      </c>
      <c r="BG354" s="16">
        <v>5.9</v>
      </c>
      <c r="BH354" s="15">
        <v>0.57999999999999996</v>
      </c>
      <c r="BI354" s="4"/>
      <c r="BJ354" s="4">
        <v>7</v>
      </c>
      <c r="BK354" s="2">
        <v>7</v>
      </c>
      <c r="BL354" s="3">
        <v>0.3</v>
      </c>
      <c r="BM354" s="2">
        <v>2.8000000000000001E-2</v>
      </c>
      <c r="CE354" s="2">
        <v>14.4</v>
      </c>
      <c r="CF354" s="2">
        <v>11.3</v>
      </c>
      <c r="CG354" s="2">
        <v>0.78</v>
      </c>
      <c r="CH354" s="2">
        <v>1.0999999999999999E-2</v>
      </c>
      <c r="CI354" s="2">
        <v>14</v>
      </c>
      <c r="CJ354" s="2">
        <v>1.0999999999999999E-2</v>
      </c>
      <c r="CK354" s="2">
        <v>14</v>
      </c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>
        <v>2.69</v>
      </c>
      <c r="CX354" s="2">
        <v>1.94</v>
      </c>
      <c r="CY354" s="2">
        <v>1.51</v>
      </c>
      <c r="CZ354" s="2">
        <v>44</v>
      </c>
      <c r="DA354" s="2">
        <v>0.79</v>
      </c>
      <c r="DB354" s="2">
        <v>28.8</v>
      </c>
      <c r="DC354" s="2">
        <v>0.99</v>
      </c>
      <c r="DD354" s="2">
        <v>29</v>
      </c>
      <c r="DE354" s="2">
        <v>23.1</v>
      </c>
      <c r="DF354" s="2">
        <v>5.9</v>
      </c>
      <c r="DG354" s="2">
        <v>0.97</v>
      </c>
      <c r="DH354" s="2"/>
      <c r="DI354" s="3">
        <v>3.9</v>
      </c>
      <c r="DJ354" s="2">
        <v>4.3</v>
      </c>
      <c r="DK354" s="3">
        <v>0.3</v>
      </c>
      <c r="DL354" s="2">
        <v>1.9E-2</v>
      </c>
      <c r="DM354" s="2"/>
      <c r="DN354" s="2"/>
      <c r="DO354" s="2"/>
      <c r="DP354" s="19"/>
      <c r="DX354" s="5">
        <v>2.69</v>
      </c>
      <c r="DY354" s="5">
        <v>1.91</v>
      </c>
      <c r="DZ354" s="5">
        <v>1.48</v>
      </c>
      <c r="EA354" s="5">
        <v>45.1</v>
      </c>
      <c r="EB354" s="5">
        <v>0.82</v>
      </c>
      <c r="EC354" s="5">
        <v>29.3</v>
      </c>
      <c r="ED354" s="5">
        <v>0.96</v>
      </c>
      <c r="EE354" s="5">
        <v>29</v>
      </c>
      <c r="EF354" s="5">
        <v>23.1</v>
      </c>
      <c r="EG354" s="5">
        <v>5.9</v>
      </c>
      <c r="EH354" s="5">
        <v>1.05</v>
      </c>
      <c r="EJ354" s="22">
        <v>1.9</v>
      </c>
      <c r="EK354" s="22">
        <v>2</v>
      </c>
      <c r="EL354" s="22">
        <v>0.37</v>
      </c>
      <c r="EM354" s="5">
        <v>8.0000000000000002E-3</v>
      </c>
      <c r="EO354" s="2"/>
      <c r="EP354" s="2"/>
      <c r="EQ354" s="19"/>
      <c r="EY354" s="2">
        <v>2.69</v>
      </c>
      <c r="EZ354" s="2">
        <v>1.91</v>
      </c>
      <c r="FA354" s="2">
        <v>1.47</v>
      </c>
      <c r="FB354" s="2">
        <v>45.5</v>
      </c>
      <c r="FC354" s="2">
        <v>0.83</v>
      </c>
      <c r="FD354" s="2">
        <v>30.2</v>
      </c>
      <c r="FE354" s="2">
        <v>0.97</v>
      </c>
      <c r="FF354" s="2">
        <v>29</v>
      </c>
      <c r="FG354" s="2">
        <v>23.1</v>
      </c>
      <c r="FH354" s="2">
        <v>5.9</v>
      </c>
      <c r="FI354" s="2">
        <v>1.2</v>
      </c>
      <c r="FK354" s="22">
        <v>1.9</v>
      </c>
      <c r="FL354" s="22">
        <v>2.1</v>
      </c>
      <c r="FM354" s="22">
        <v>0.35</v>
      </c>
      <c r="FN354" s="5">
        <v>0.01</v>
      </c>
      <c r="FO354" s="5">
        <v>1.7</v>
      </c>
      <c r="FP354" s="5">
        <v>1</v>
      </c>
      <c r="FQ354" s="5">
        <v>0.59</v>
      </c>
      <c r="FR354" s="5">
        <f>IF(FL354&gt;0,ROUND(FL354*0.63,1),"")</f>
        <v>1.3</v>
      </c>
      <c r="FS354" s="5">
        <v>7.0000000000000001E-3</v>
      </c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>
        <v>2.69</v>
      </c>
      <c r="GF354" s="2">
        <v>1.91</v>
      </c>
      <c r="GG354" s="2">
        <v>1.46</v>
      </c>
      <c r="GH354" s="2">
        <v>45.6</v>
      </c>
      <c r="GI354" s="2">
        <v>0.84</v>
      </c>
      <c r="GJ354" s="2">
        <v>30.6</v>
      </c>
      <c r="GK354" s="2">
        <v>0.98</v>
      </c>
      <c r="GL354" s="2">
        <v>29</v>
      </c>
      <c r="GM354" s="2">
        <v>23.1</v>
      </c>
      <c r="GN354" s="2">
        <v>5.9</v>
      </c>
      <c r="GO354" s="2">
        <v>1.28</v>
      </c>
      <c r="GP354" s="2"/>
      <c r="GQ354" s="2">
        <v>1.1000000000000001</v>
      </c>
      <c r="GR354" s="2">
        <v>1.2</v>
      </c>
      <c r="GS354" s="3">
        <v>0.35</v>
      </c>
      <c r="GT354" s="2">
        <v>8.0000000000000002E-3</v>
      </c>
      <c r="GU354" s="2">
        <v>1.4</v>
      </c>
      <c r="GV354" s="2">
        <v>0.8</v>
      </c>
      <c r="GW354" s="2">
        <v>0.57999999999999996</v>
      </c>
      <c r="GX354" s="5">
        <f>IF(GR354&gt;0,ROUND(GR354*0.61,1),"")</f>
        <v>0.7</v>
      </c>
      <c r="GY354" s="2">
        <v>5.0000000000000001E-3</v>
      </c>
    </row>
    <row r="355" spans="1:207" s="5" customFormat="1" ht="11.95" customHeight="1" x14ac:dyDescent="0.3">
      <c r="A355" s="10" t="s">
        <v>168</v>
      </c>
      <c r="B355" s="11">
        <v>6</v>
      </c>
      <c r="C355" s="12">
        <v>15.4</v>
      </c>
      <c r="D355" s="13" t="s">
        <v>424</v>
      </c>
      <c r="E355" s="124" t="s">
        <v>470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5">
        <v>2.67</v>
      </c>
      <c r="R355" s="15">
        <v>1.93</v>
      </c>
      <c r="S355" s="15">
        <v>1.57</v>
      </c>
      <c r="T355" s="16">
        <v>41.2</v>
      </c>
      <c r="U355" s="15">
        <v>0.7</v>
      </c>
      <c r="V355" s="16">
        <v>22.9</v>
      </c>
      <c r="W355" s="15">
        <v>0.87</v>
      </c>
      <c r="X355" s="16">
        <v>28.6</v>
      </c>
      <c r="Y355" s="16">
        <v>23.1</v>
      </c>
      <c r="Z355" s="16">
        <v>5.5</v>
      </c>
      <c r="AA355" s="15">
        <v>-0.03</v>
      </c>
      <c r="AB355" s="15"/>
      <c r="AC355" s="15"/>
      <c r="AD355" s="4"/>
      <c r="AE355" s="15"/>
      <c r="AF355" s="4"/>
      <c r="AG355" s="6"/>
      <c r="AH355" s="6"/>
      <c r="AI355" s="2">
        <v>14.5</v>
      </c>
      <c r="AJ355" s="4">
        <v>14.7</v>
      </c>
      <c r="AK355" s="3">
        <v>0.22</v>
      </c>
      <c r="AL355" s="2">
        <v>4.3999999999999997E-2</v>
      </c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15">
        <v>2.67</v>
      </c>
      <c r="AY355" s="15">
        <v>1.95</v>
      </c>
      <c r="AZ355" s="15">
        <v>1.52</v>
      </c>
      <c r="BA355" s="16">
        <v>43.1</v>
      </c>
      <c r="BB355" s="15">
        <v>0.76</v>
      </c>
      <c r="BC355" s="16">
        <v>28.3</v>
      </c>
      <c r="BD355" s="15">
        <v>1</v>
      </c>
      <c r="BE355" s="16">
        <v>28.6</v>
      </c>
      <c r="BF355" s="16">
        <v>23.1</v>
      </c>
      <c r="BG355" s="16">
        <v>5.5</v>
      </c>
      <c r="BH355" s="15">
        <v>0.95</v>
      </c>
      <c r="BI355" s="4"/>
      <c r="BJ355" s="4">
        <v>6.2</v>
      </c>
      <c r="BK355" s="2">
        <v>6.2</v>
      </c>
      <c r="BL355" s="3">
        <v>0.31</v>
      </c>
      <c r="BM355" s="2">
        <v>2.4E-2</v>
      </c>
      <c r="CE355" s="2">
        <v>10.9</v>
      </c>
      <c r="CF355" s="2">
        <v>6.9</v>
      </c>
      <c r="CG355" s="2">
        <v>0.63</v>
      </c>
      <c r="CH355" s="2">
        <v>1.2E-2</v>
      </c>
      <c r="CI355" s="2">
        <v>12</v>
      </c>
      <c r="CJ355" s="2">
        <v>1.2E-2</v>
      </c>
      <c r="CK355" s="2">
        <v>12</v>
      </c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>
        <v>2.67</v>
      </c>
      <c r="CX355" s="2">
        <v>1.92</v>
      </c>
      <c r="CY355" s="2">
        <v>1.48</v>
      </c>
      <c r="CZ355" s="2">
        <v>44.5</v>
      </c>
      <c r="DA355" s="2">
        <v>0.8</v>
      </c>
      <c r="DB355" s="2">
        <v>29.6</v>
      </c>
      <c r="DC355" s="2">
        <v>0.99</v>
      </c>
      <c r="DD355" s="2">
        <v>28.6</v>
      </c>
      <c r="DE355" s="2">
        <v>23.1</v>
      </c>
      <c r="DF355" s="2">
        <v>5.5</v>
      </c>
      <c r="DG355" s="2">
        <v>1.18</v>
      </c>
      <c r="DH355" s="2"/>
      <c r="DI355" s="3">
        <v>3.2</v>
      </c>
      <c r="DJ355" s="2">
        <v>3.5</v>
      </c>
      <c r="DK355" s="3">
        <v>0.35</v>
      </c>
      <c r="DL355" s="2">
        <v>1.2E-2</v>
      </c>
      <c r="DM355" s="2"/>
      <c r="DN355" s="2"/>
      <c r="DO355" s="2"/>
      <c r="DP355" s="19"/>
      <c r="DX355" s="5">
        <v>2.67</v>
      </c>
      <c r="DY355" s="5">
        <v>1.9</v>
      </c>
      <c r="DZ355" s="5">
        <v>1.46</v>
      </c>
      <c r="EA355" s="5">
        <v>45.4</v>
      </c>
      <c r="EB355" s="5">
        <v>0.83</v>
      </c>
      <c r="EC355" s="5">
        <v>30.3</v>
      </c>
      <c r="ED355" s="5">
        <v>0.97</v>
      </c>
      <c r="EE355" s="5">
        <v>28.6</v>
      </c>
      <c r="EF355" s="5">
        <v>23.1</v>
      </c>
      <c r="EG355" s="5">
        <v>5.5</v>
      </c>
      <c r="EH355" s="5">
        <v>1.31</v>
      </c>
      <c r="EJ355" s="22">
        <v>1.6</v>
      </c>
      <c r="EK355" s="22">
        <v>1.7</v>
      </c>
      <c r="EL355" s="22">
        <v>0.35</v>
      </c>
      <c r="EM355" s="5">
        <v>0.01</v>
      </c>
      <c r="EO355" s="2"/>
      <c r="EP355" s="2"/>
      <c r="EQ355" s="19"/>
      <c r="EY355" s="2">
        <v>2.67</v>
      </c>
      <c r="EZ355" s="2">
        <v>1.89</v>
      </c>
      <c r="FA355" s="2">
        <v>1.45</v>
      </c>
      <c r="FB355" s="2">
        <v>45.8</v>
      </c>
      <c r="FC355" s="2">
        <v>0.84</v>
      </c>
      <c r="FD355" s="2">
        <v>30.6</v>
      </c>
      <c r="FE355" s="2">
        <v>0.97</v>
      </c>
      <c r="FF355" s="2">
        <v>28.6</v>
      </c>
      <c r="FG355" s="2">
        <v>23.1</v>
      </c>
      <c r="FH355" s="2">
        <v>5.5</v>
      </c>
      <c r="FI355" s="2">
        <v>1.36</v>
      </c>
      <c r="FK355" s="22">
        <v>1.6</v>
      </c>
      <c r="FL355" s="22">
        <v>1.7</v>
      </c>
      <c r="FM355" s="22">
        <v>0.34</v>
      </c>
      <c r="FN355" s="5">
        <v>0.01</v>
      </c>
      <c r="FO355" s="5">
        <v>1.5</v>
      </c>
      <c r="FP355" s="5">
        <v>0.9</v>
      </c>
      <c r="FQ355" s="5">
        <v>0.6</v>
      </c>
      <c r="FR355" s="5">
        <f t="shared" ref="FR355:FR363" si="32">IF(FL355&gt;0,ROUND(FL355*0.63,1),"")</f>
        <v>1.1000000000000001</v>
      </c>
      <c r="FS355" s="5">
        <v>6.0000000000000001E-3</v>
      </c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>
        <v>2.67</v>
      </c>
      <c r="GF355" s="2">
        <v>1.9</v>
      </c>
      <c r="GG355" s="2">
        <v>1.45</v>
      </c>
      <c r="GH355" s="2">
        <v>45.9</v>
      </c>
      <c r="GI355" s="2">
        <v>0.85</v>
      </c>
      <c r="GJ355" s="2">
        <v>31.2</v>
      </c>
      <c r="GK355" s="2">
        <v>0.98</v>
      </c>
      <c r="GL355" s="2">
        <v>28.6</v>
      </c>
      <c r="GM355" s="2">
        <v>23.1</v>
      </c>
      <c r="GN355" s="2">
        <v>5.5</v>
      </c>
      <c r="GO355" s="2">
        <v>1.48</v>
      </c>
      <c r="GP355" s="2"/>
      <c r="GQ355" s="2">
        <v>1.2</v>
      </c>
      <c r="GR355" s="2">
        <v>1.3</v>
      </c>
      <c r="GS355" s="3">
        <v>0.3</v>
      </c>
      <c r="GT355" s="2">
        <v>6.0000000000000001E-3</v>
      </c>
      <c r="GU355" s="2">
        <v>1.1000000000000001</v>
      </c>
      <c r="GV355" s="2">
        <v>0.7</v>
      </c>
      <c r="GW355" s="2">
        <v>0.6</v>
      </c>
      <c r="GX355" s="5">
        <f t="shared" ref="GX355:GX363" si="33">IF(GR355&gt;0,ROUND(GR355*0.61,1),"")</f>
        <v>0.8</v>
      </c>
      <c r="GY355" s="2">
        <v>4.0000000000000001E-3</v>
      </c>
    </row>
    <row r="356" spans="1:207" s="5" customFormat="1" ht="11.95" customHeight="1" x14ac:dyDescent="0.3">
      <c r="A356" s="10" t="s">
        <v>332</v>
      </c>
      <c r="B356" s="11">
        <v>18</v>
      </c>
      <c r="C356" s="12">
        <v>22.8</v>
      </c>
      <c r="D356" s="13" t="s">
        <v>424</v>
      </c>
      <c r="E356" s="124" t="s">
        <v>470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15">
        <v>2.68</v>
      </c>
      <c r="R356" s="15">
        <v>1.94</v>
      </c>
      <c r="S356" s="15">
        <v>1.58</v>
      </c>
      <c r="T356" s="16">
        <v>41</v>
      </c>
      <c r="U356" s="15">
        <v>0.7</v>
      </c>
      <c r="V356" s="16">
        <v>22.7</v>
      </c>
      <c r="W356" s="15">
        <v>0.88</v>
      </c>
      <c r="X356" s="16">
        <v>28.8</v>
      </c>
      <c r="Y356" s="16">
        <v>23.4</v>
      </c>
      <c r="Z356" s="16">
        <v>5.4</v>
      </c>
      <c r="AA356" s="15">
        <v>-0.13</v>
      </c>
      <c r="AB356" s="15"/>
      <c r="AC356" s="15"/>
      <c r="AD356" s="4"/>
      <c r="AE356" s="15"/>
      <c r="AF356" s="4"/>
      <c r="AG356" s="6"/>
      <c r="AH356" s="6"/>
      <c r="AI356" s="2">
        <v>12.9</v>
      </c>
      <c r="AJ356" s="4">
        <v>14.8</v>
      </c>
      <c r="AK356" s="3">
        <v>0.21</v>
      </c>
      <c r="AL356" s="2">
        <v>4.7E-2</v>
      </c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15">
        <v>2.68</v>
      </c>
      <c r="AY356" s="15">
        <v>1.96</v>
      </c>
      <c r="AZ356" s="15">
        <v>1.54</v>
      </c>
      <c r="BA356" s="16">
        <v>42.5</v>
      </c>
      <c r="BB356" s="15">
        <v>0.74</v>
      </c>
      <c r="BC356" s="16">
        <v>27.3</v>
      </c>
      <c r="BD356" s="15">
        <v>0.99</v>
      </c>
      <c r="BE356" s="16">
        <v>28.8</v>
      </c>
      <c r="BF356" s="16">
        <v>23.4</v>
      </c>
      <c r="BG356" s="16">
        <v>5.4</v>
      </c>
      <c r="BH356" s="15">
        <v>0.72</v>
      </c>
      <c r="BI356" s="4"/>
      <c r="BJ356" s="4">
        <v>7.2</v>
      </c>
      <c r="BK356" s="2">
        <v>7.2</v>
      </c>
      <c r="BL356" s="3">
        <v>0.28999999999999998</v>
      </c>
      <c r="BM356" s="2">
        <v>2.1999999999999999E-2</v>
      </c>
      <c r="CE356" s="2">
        <v>6.1</v>
      </c>
      <c r="CF356" s="2">
        <v>4.4000000000000004</v>
      </c>
      <c r="CG356" s="2">
        <v>0.72</v>
      </c>
      <c r="CH356" s="2">
        <v>1.0999999999999999E-2</v>
      </c>
      <c r="CI356" s="2">
        <v>14</v>
      </c>
      <c r="CJ356" s="2">
        <v>1.0999999999999999E-2</v>
      </c>
      <c r="CK356" s="2">
        <v>14</v>
      </c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>
        <v>2.68</v>
      </c>
      <c r="CX356" s="2">
        <v>1.92</v>
      </c>
      <c r="CY356" s="2">
        <v>1.49</v>
      </c>
      <c r="CZ356" s="2">
        <v>44.5</v>
      </c>
      <c r="DA356" s="2">
        <v>0.8</v>
      </c>
      <c r="DB356" s="2">
        <v>29</v>
      </c>
      <c r="DC356" s="2">
        <v>0.97</v>
      </c>
      <c r="DD356" s="2">
        <v>28.8</v>
      </c>
      <c r="DE356" s="2">
        <v>23.4</v>
      </c>
      <c r="DF356" s="2">
        <v>5.4</v>
      </c>
      <c r="DG356" s="2">
        <v>1.04</v>
      </c>
      <c r="DH356" s="2"/>
      <c r="DI356" s="3">
        <v>3.3</v>
      </c>
      <c r="DJ356" s="2">
        <v>3.7</v>
      </c>
      <c r="DK356" s="3">
        <v>0.34</v>
      </c>
      <c r="DL356" s="2">
        <v>1.4999999999999999E-2</v>
      </c>
      <c r="DM356" s="2"/>
      <c r="DN356" s="2"/>
      <c r="DO356" s="2"/>
      <c r="DP356" s="19"/>
      <c r="DX356" s="5">
        <v>2.68</v>
      </c>
      <c r="DY356" s="5">
        <v>1.9</v>
      </c>
      <c r="DZ356" s="5">
        <v>1.46</v>
      </c>
      <c r="EA356" s="5">
        <v>45.5</v>
      </c>
      <c r="EB356" s="5">
        <v>0.84</v>
      </c>
      <c r="EC356" s="5">
        <v>30.1</v>
      </c>
      <c r="ED356" s="5">
        <v>0.97</v>
      </c>
      <c r="EE356" s="5">
        <v>28.8</v>
      </c>
      <c r="EF356" s="5">
        <v>23.4</v>
      </c>
      <c r="EG356" s="5">
        <v>5.4</v>
      </c>
      <c r="EH356" s="5">
        <v>1.24</v>
      </c>
      <c r="EJ356" s="22">
        <v>1.7</v>
      </c>
      <c r="EK356" s="22">
        <v>1.9</v>
      </c>
      <c r="EL356" s="22">
        <v>0.36</v>
      </c>
      <c r="EM356" s="5">
        <v>8.0000000000000002E-3</v>
      </c>
      <c r="EO356" s="2"/>
      <c r="EP356" s="2"/>
      <c r="EQ356" s="19"/>
      <c r="EY356" s="2">
        <v>2.68</v>
      </c>
      <c r="EZ356" s="2">
        <v>1.9</v>
      </c>
      <c r="FA356" s="2">
        <v>1.45</v>
      </c>
      <c r="FB356" s="2">
        <v>46</v>
      </c>
      <c r="FC356" s="2">
        <v>0.85</v>
      </c>
      <c r="FD356" s="2">
        <v>31.2</v>
      </c>
      <c r="FE356" s="2">
        <v>0.98</v>
      </c>
      <c r="FF356" s="2">
        <v>28.8</v>
      </c>
      <c r="FG356" s="2">
        <v>23.4</v>
      </c>
      <c r="FH356" s="2">
        <v>5.4</v>
      </c>
      <c r="FI356" s="2">
        <v>1.44</v>
      </c>
      <c r="FK356" s="22">
        <v>1.8</v>
      </c>
      <c r="FL356" s="22">
        <v>1.8</v>
      </c>
      <c r="FM356" s="22">
        <v>0.38</v>
      </c>
      <c r="FN356" s="5">
        <v>8.0000000000000002E-3</v>
      </c>
      <c r="FO356" s="5">
        <v>1.5</v>
      </c>
      <c r="FP356" s="5">
        <v>0.9</v>
      </c>
      <c r="FQ356" s="5">
        <v>0.6</v>
      </c>
      <c r="FR356" s="5">
        <f t="shared" si="32"/>
        <v>1.1000000000000001</v>
      </c>
      <c r="FS356" s="5">
        <v>6.0000000000000001E-3</v>
      </c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>
        <v>2.68</v>
      </c>
      <c r="GF356" s="2">
        <v>1.9</v>
      </c>
      <c r="GG356" s="2">
        <v>1.45</v>
      </c>
      <c r="GH356" s="2">
        <v>45.9</v>
      </c>
      <c r="GI356" s="2">
        <v>0.85</v>
      </c>
      <c r="GJ356" s="2">
        <v>31</v>
      </c>
      <c r="GK356" s="2">
        <v>0.98</v>
      </c>
      <c r="GL356" s="2">
        <v>28.8</v>
      </c>
      <c r="GM356" s="2">
        <v>23.4</v>
      </c>
      <c r="GN356" s="2">
        <v>5.4</v>
      </c>
      <c r="GO356" s="2">
        <v>1.41</v>
      </c>
      <c r="GP356" s="2"/>
      <c r="GQ356" s="2">
        <v>1.3</v>
      </c>
      <c r="GR356" s="2">
        <v>1.4</v>
      </c>
      <c r="GS356" s="3">
        <v>0.33</v>
      </c>
      <c r="GT356" s="2">
        <v>5.0000000000000001E-3</v>
      </c>
      <c r="GU356" s="2">
        <v>1</v>
      </c>
      <c r="GV356" s="2">
        <v>0.6</v>
      </c>
      <c r="GW356" s="2">
        <v>0.6</v>
      </c>
      <c r="GX356" s="5">
        <f t="shared" si="33"/>
        <v>0.9</v>
      </c>
      <c r="GY356" s="2">
        <v>4.0000000000000001E-3</v>
      </c>
    </row>
    <row r="357" spans="1:207" s="5" customFormat="1" ht="11.95" customHeight="1" x14ac:dyDescent="0.3">
      <c r="A357" s="10" t="s">
        <v>351</v>
      </c>
      <c r="B357" s="11">
        <v>19</v>
      </c>
      <c r="C357" s="12">
        <v>19.8</v>
      </c>
      <c r="D357" s="13" t="s">
        <v>424</v>
      </c>
      <c r="E357" s="124" t="s">
        <v>470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15">
        <v>2.69</v>
      </c>
      <c r="R357" s="15">
        <v>1.94</v>
      </c>
      <c r="S357" s="15">
        <v>1.62</v>
      </c>
      <c r="T357" s="16">
        <v>39.9</v>
      </c>
      <c r="U357" s="15">
        <v>0.66</v>
      </c>
      <c r="V357" s="16">
        <v>20</v>
      </c>
      <c r="W357" s="15">
        <v>0.81</v>
      </c>
      <c r="X357" s="16">
        <v>26.6</v>
      </c>
      <c r="Y357" s="16">
        <v>21.4</v>
      </c>
      <c r="Z357" s="16">
        <v>5.2</v>
      </c>
      <c r="AA357" s="15">
        <v>-0.27</v>
      </c>
      <c r="AB357" s="15"/>
      <c r="AC357" s="15"/>
      <c r="AD357" s="4"/>
      <c r="AE357" s="15"/>
      <c r="AF357" s="4"/>
      <c r="AG357" s="6"/>
      <c r="AH357" s="6"/>
      <c r="AI357" s="2">
        <v>13.1</v>
      </c>
      <c r="AJ357" s="4">
        <v>13.9</v>
      </c>
      <c r="AK357" s="3">
        <v>0.21</v>
      </c>
      <c r="AL357" s="2">
        <v>0.05</v>
      </c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15">
        <v>2.69</v>
      </c>
      <c r="AY357" s="15">
        <v>1.99</v>
      </c>
      <c r="AZ357" s="15">
        <v>1.58</v>
      </c>
      <c r="BA357" s="16">
        <v>41.2</v>
      </c>
      <c r="BB357" s="15">
        <v>0.7</v>
      </c>
      <c r="BC357" s="16">
        <v>25.5</v>
      </c>
      <c r="BD357" s="15">
        <v>0.98</v>
      </c>
      <c r="BE357" s="16">
        <v>26.6</v>
      </c>
      <c r="BF357" s="16">
        <v>21.4</v>
      </c>
      <c r="BG357" s="16">
        <v>5.2</v>
      </c>
      <c r="BH357" s="15">
        <v>0.79</v>
      </c>
      <c r="BI357" s="4"/>
      <c r="BJ357" s="4">
        <v>5.7</v>
      </c>
      <c r="BK357" s="2">
        <v>5.7</v>
      </c>
      <c r="BL357" s="3">
        <v>0.34</v>
      </c>
      <c r="BM357" s="2">
        <v>2.1999999999999999E-2</v>
      </c>
      <c r="CE357" s="2">
        <v>13.1</v>
      </c>
      <c r="CF357" s="2">
        <v>9.6</v>
      </c>
      <c r="CG357" s="2">
        <v>0.73</v>
      </c>
      <c r="CH357" s="2">
        <v>1.0999999999999999E-2</v>
      </c>
      <c r="CI357" s="2">
        <v>14</v>
      </c>
      <c r="CJ357" s="2">
        <v>1.0999999999999999E-2</v>
      </c>
      <c r="CK357" s="2">
        <v>14</v>
      </c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>
        <v>2.69</v>
      </c>
      <c r="CX357" s="2">
        <v>1.94</v>
      </c>
      <c r="CY357" s="2">
        <v>1.52</v>
      </c>
      <c r="CZ357" s="2">
        <v>43.5</v>
      </c>
      <c r="DA357" s="2">
        <v>0.77</v>
      </c>
      <c r="DB357" s="2">
        <v>27.7</v>
      </c>
      <c r="DC357" s="2">
        <v>0.97</v>
      </c>
      <c r="DD357" s="2">
        <v>26.6</v>
      </c>
      <c r="DE357" s="2">
        <v>21.4</v>
      </c>
      <c r="DF357" s="2">
        <v>5.2</v>
      </c>
      <c r="DG357" s="2">
        <v>1.21</v>
      </c>
      <c r="DH357" s="2"/>
      <c r="DI357" s="3">
        <v>3.4</v>
      </c>
      <c r="DJ357" s="2">
        <v>3.7</v>
      </c>
      <c r="DK357" s="3">
        <v>0.32</v>
      </c>
      <c r="DL357" s="2">
        <v>1.4999999999999999E-2</v>
      </c>
      <c r="DM357" s="2"/>
      <c r="DN357" s="2"/>
      <c r="DO357" s="2"/>
      <c r="DP357" s="19"/>
      <c r="DX357" s="5">
        <v>2.69</v>
      </c>
      <c r="DY357" s="5">
        <v>1.94</v>
      </c>
      <c r="DZ357" s="5">
        <v>1.51</v>
      </c>
      <c r="EA357" s="5">
        <v>43.9</v>
      </c>
      <c r="EB357" s="5">
        <v>0.78</v>
      </c>
      <c r="EC357" s="5">
        <v>28.6</v>
      </c>
      <c r="ED357" s="5">
        <v>0.98</v>
      </c>
      <c r="EE357" s="5">
        <v>26.6</v>
      </c>
      <c r="EF357" s="5">
        <v>21.4</v>
      </c>
      <c r="EG357" s="5">
        <v>5.2</v>
      </c>
      <c r="EH357" s="5">
        <v>1.38</v>
      </c>
      <c r="EJ357" s="22">
        <v>1.6</v>
      </c>
      <c r="EK357" s="22">
        <v>1.8</v>
      </c>
      <c r="EL357" s="22">
        <v>0.35</v>
      </c>
      <c r="EM357" s="5">
        <v>8.9999999999999993E-3</v>
      </c>
      <c r="EO357" s="2"/>
      <c r="EP357" s="2"/>
      <c r="EQ357" s="19"/>
      <c r="EY357" s="2">
        <v>2.69</v>
      </c>
      <c r="EZ357" s="2">
        <v>1.93</v>
      </c>
      <c r="FA357" s="2">
        <v>1.5</v>
      </c>
      <c r="FB357" s="2">
        <v>44.2</v>
      </c>
      <c r="FC357" s="2">
        <v>0.79</v>
      </c>
      <c r="FD357" s="2">
        <v>28.6</v>
      </c>
      <c r="FE357" s="2">
        <v>0.97</v>
      </c>
      <c r="FF357" s="2">
        <v>26.6</v>
      </c>
      <c r="FG357" s="2">
        <v>21.4</v>
      </c>
      <c r="FH357" s="2">
        <v>5.2</v>
      </c>
      <c r="FI357" s="2">
        <v>1.38</v>
      </c>
      <c r="FK357" s="22">
        <v>1.6</v>
      </c>
      <c r="FL357" s="22">
        <v>1.8</v>
      </c>
      <c r="FM357" s="22">
        <v>0.31</v>
      </c>
      <c r="FN357" s="5">
        <v>0.01</v>
      </c>
      <c r="FO357" s="5">
        <v>1.6</v>
      </c>
      <c r="FP357" s="5">
        <v>1</v>
      </c>
      <c r="FQ357" s="5">
        <v>0.62</v>
      </c>
      <c r="FR357" s="5">
        <f t="shared" si="32"/>
        <v>1.1000000000000001</v>
      </c>
      <c r="FS357" s="5">
        <v>7.0000000000000001E-3</v>
      </c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>
        <v>2.69</v>
      </c>
      <c r="GF357" s="2">
        <v>1.93</v>
      </c>
      <c r="GG357" s="2">
        <v>1.49</v>
      </c>
      <c r="GH357" s="2">
        <v>44.7</v>
      </c>
      <c r="GI357" s="2">
        <v>0.81</v>
      </c>
      <c r="GJ357" s="2">
        <v>29.7</v>
      </c>
      <c r="GK357" s="2">
        <v>0.99</v>
      </c>
      <c r="GL357" s="2">
        <v>26.6</v>
      </c>
      <c r="GM357" s="2">
        <v>21.4</v>
      </c>
      <c r="GN357" s="2">
        <v>5.2</v>
      </c>
      <c r="GO357" s="2">
        <v>1.59</v>
      </c>
      <c r="GP357" s="2"/>
      <c r="GQ357" s="2">
        <v>1.7</v>
      </c>
      <c r="GR357" s="2">
        <v>2</v>
      </c>
      <c r="GS357" s="3">
        <v>0.32</v>
      </c>
      <c r="GT357" s="2">
        <v>6.0000000000000001E-3</v>
      </c>
      <c r="GU357" s="2">
        <v>1.9</v>
      </c>
      <c r="GV357" s="2">
        <v>1.1000000000000001</v>
      </c>
      <c r="GW357" s="2">
        <v>0.57999999999999996</v>
      </c>
      <c r="GX357" s="5">
        <f t="shared" si="33"/>
        <v>1.2</v>
      </c>
      <c r="GY357" s="2">
        <v>5.0000000000000001E-3</v>
      </c>
    </row>
    <row r="358" spans="1:207" s="5" customFormat="1" ht="11.95" customHeight="1" x14ac:dyDescent="0.3">
      <c r="A358" s="10" t="s">
        <v>352</v>
      </c>
      <c r="B358" s="11">
        <v>19</v>
      </c>
      <c r="C358" s="12">
        <v>20.399999999999999</v>
      </c>
      <c r="D358" s="13" t="s">
        <v>424</v>
      </c>
      <c r="E358" s="124" t="s">
        <v>470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15">
        <v>2.69</v>
      </c>
      <c r="R358" s="15">
        <v>2.0099999999999998</v>
      </c>
      <c r="S358" s="15">
        <v>1.67</v>
      </c>
      <c r="T358" s="16">
        <v>37.799999999999997</v>
      </c>
      <c r="U358" s="15">
        <v>0.61</v>
      </c>
      <c r="V358" s="16">
        <v>20.2</v>
      </c>
      <c r="W358" s="15">
        <v>0.89</v>
      </c>
      <c r="X358" s="16">
        <v>27.5</v>
      </c>
      <c r="Y358" s="16">
        <v>21.2</v>
      </c>
      <c r="Z358" s="16">
        <v>6.3</v>
      </c>
      <c r="AA358" s="15">
        <v>-0.16</v>
      </c>
      <c r="AB358" s="15"/>
      <c r="AC358" s="15"/>
      <c r="AD358" s="4"/>
      <c r="AE358" s="15"/>
      <c r="AF358" s="4"/>
      <c r="AG358" s="6"/>
      <c r="AH358" s="6"/>
      <c r="AI358" s="2">
        <v>11.5</v>
      </c>
      <c r="AJ358" s="4">
        <v>13.6</v>
      </c>
      <c r="AK358" s="3">
        <v>0.27</v>
      </c>
      <c r="AL358" s="2">
        <v>5.6000000000000001E-2</v>
      </c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15">
        <v>2.69</v>
      </c>
      <c r="AY358" s="15">
        <v>1.99</v>
      </c>
      <c r="AZ358" s="15">
        <v>1.58</v>
      </c>
      <c r="BA358" s="16">
        <v>41.2</v>
      </c>
      <c r="BB358" s="15">
        <v>0.7</v>
      </c>
      <c r="BC358" s="16">
        <v>26</v>
      </c>
      <c r="BD358" s="15">
        <v>1</v>
      </c>
      <c r="BE358" s="16">
        <v>27.5</v>
      </c>
      <c r="BF358" s="16">
        <v>21.2</v>
      </c>
      <c r="BG358" s="16">
        <v>6.3</v>
      </c>
      <c r="BH358" s="15">
        <v>0.76</v>
      </c>
      <c r="BI358" s="4"/>
      <c r="BJ358" s="4">
        <v>5.4</v>
      </c>
      <c r="BK358" s="2">
        <v>5.4</v>
      </c>
      <c r="BL358" s="3">
        <v>0.34</v>
      </c>
      <c r="BM358" s="2">
        <v>2.4E-2</v>
      </c>
      <c r="BN358" s="20">
        <v>0.19689999999999999</v>
      </c>
      <c r="BO358" s="21">
        <v>1.92E-3</v>
      </c>
      <c r="BP358" s="5">
        <v>6.1597308093387648E-5</v>
      </c>
      <c r="BQ358" s="5">
        <v>200</v>
      </c>
      <c r="BR358" s="5">
        <v>0.68</v>
      </c>
      <c r="BS358" s="5">
        <v>7700</v>
      </c>
      <c r="BT358" s="5">
        <v>0.82699999999999996</v>
      </c>
      <c r="BU358" s="5">
        <v>14800</v>
      </c>
      <c r="BV358" s="5">
        <v>22</v>
      </c>
      <c r="BW358" s="5">
        <v>23</v>
      </c>
      <c r="BX358" s="2">
        <v>22</v>
      </c>
      <c r="BY358" s="2">
        <v>23</v>
      </c>
      <c r="BZ358" s="5">
        <v>125000</v>
      </c>
      <c r="CA358" s="5">
        <v>0.23</v>
      </c>
      <c r="CB358" s="5">
        <v>1.4</v>
      </c>
      <c r="CC358" s="5">
        <v>1.01</v>
      </c>
      <c r="CD358" s="5">
        <v>3.0000000000000027</v>
      </c>
      <c r="CE358" s="2">
        <v>13.3</v>
      </c>
      <c r="CF358" s="2">
        <v>10.1</v>
      </c>
      <c r="CG358" s="2">
        <v>0.76</v>
      </c>
      <c r="CH358" s="2">
        <v>1.0999999999999999E-2</v>
      </c>
      <c r="CI358" s="2">
        <v>16</v>
      </c>
      <c r="CJ358" s="2">
        <v>1.0999999999999999E-2</v>
      </c>
      <c r="CK358" s="2">
        <v>16</v>
      </c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>
        <v>2.69</v>
      </c>
      <c r="CX358" s="2">
        <v>1.97</v>
      </c>
      <c r="CY358" s="2">
        <v>1.55</v>
      </c>
      <c r="CZ358" s="2">
        <v>42.2</v>
      </c>
      <c r="DA358" s="2">
        <v>0.73</v>
      </c>
      <c r="DB358" s="2">
        <v>26.8</v>
      </c>
      <c r="DC358" s="2">
        <v>0.99</v>
      </c>
      <c r="DD358" s="2">
        <v>27.5</v>
      </c>
      <c r="DE358" s="2">
        <v>21.2</v>
      </c>
      <c r="DF358" s="2">
        <v>6.3</v>
      </c>
      <c r="DG358" s="2">
        <v>0.89</v>
      </c>
      <c r="DH358" s="2"/>
      <c r="DI358" s="3">
        <v>4.0999999999999996</v>
      </c>
      <c r="DJ358" s="2">
        <v>4.3</v>
      </c>
      <c r="DK358" s="3">
        <v>0.34</v>
      </c>
      <c r="DL358" s="2">
        <v>2.1999999999999999E-2</v>
      </c>
      <c r="DM358" s="2"/>
      <c r="DN358" s="2"/>
      <c r="DO358" s="2"/>
      <c r="DP358" s="19"/>
      <c r="DX358" s="5">
        <v>2.69</v>
      </c>
      <c r="DY358" s="5">
        <v>1.94</v>
      </c>
      <c r="DZ358" s="5">
        <v>1.52</v>
      </c>
      <c r="EA358" s="5">
        <v>43.6</v>
      </c>
      <c r="EB358" s="5">
        <v>0.77</v>
      </c>
      <c r="EC358" s="5">
        <v>27.9</v>
      </c>
      <c r="ED358" s="5">
        <v>0.97</v>
      </c>
      <c r="EE358" s="5">
        <v>27.5</v>
      </c>
      <c r="EF358" s="5">
        <v>21.2</v>
      </c>
      <c r="EG358" s="5">
        <v>6.3</v>
      </c>
      <c r="EH358" s="5">
        <v>1.06</v>
      </c>
      <c r="EJ358" s="22">
        <v>2</v>
      </c>
      <c r="EK358" s="22">
        <v>2.1</v>
      </c>
      <c r="EL358" s="22">
        <v>0.35</v>
      </c>
      <c r="EM358" s="5">
        <v>1.2E-2</v>
      </c>
      <c r="EO358" s="2"/>
      <c r="EP358" s="2"/>
      <c r="EQ358" s="19"/>
      <c r="EY358" s="2">
        <v>2.69</v>
      </c>
      <c r="EZ358" s="2">
        <v>1.93</v>
      </c>
      <c r="FA358" s="2">
        <v>1.51</v>
      </c>
      <c r="FB358" s="2">
        <v>44</v>
      </c>
      <c r="FC358" s="2">
        <v>0.79</v>
      </c>
      <c r="FD358" s="2">
        <v>28.1</v>
      </c>
      <c r="FE358" s="2">
        <v>0.96</v>
      </c>
      <c r="FF358" s="2">
        <v>27.5</v>
      </c>
      <c r="FG358" s="2">
        <v>21.2</v>
      </c>
      <c r="FH358" s="2">
        <v>6.3</v>
      </c>
      <c r="FI358" s="2">
        <v>1.1000000000000001</v>
      </c>
      <c r="FK358" s="22">
        <v>1.9</v>
      </c>
      <c r="FL358" s="22">
        <v>2.1</v>
      </c>
      <c r="FM358" s="22">
        <v>0.35</v>
      </c>
      <c r="FN358" s="5">
        <v>1.2E-2</v>
      </c>
      <c r="FO358" s="5">
        <v>1.6</v>
      </c>
      <c r="FP358" s="5">
        <v>1.1000000000000001</v>
      </c>
      <c r="FQ358" s="5">
        <v>0.69</v>
      </c>
      <c r="FR358" s="5">
        <f t="shared" si="32"/>
        <v>1.3</v>
      </c>
      <c r="FS358" s="5">
        <v>8.0000000000000002E-3</v>
      </c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>
        <v>2.69</v>
      </c>
      <c r="GF358" s="2">
        <v>1.94</v>
      </c>
      <c r="GG358" s="2">
        <v>1.51</v>
      </c>
      <c r="GH358" s="2">
        <v>44</v>
      </c>
      <c r="GI358" s="2">
        <v>0.79</v>
      </c>
      <c r="GJ358" s="2">
        <v>28.6</v>
      </c>
      <c r="GK358" s="2">
        <v>0.98</v>
      </c>
      <c r="GL358" s="2">
        <v>27.5</v>
      </c>
      <c r="GM358" s="2">
        <v>21.2</v>
      </c>
      <c r="GN358" s="2">
        <v>6.3</v>
      </c>
      <c r="GO358" s="2">
        <v>1.17</v>
      </c>
      <c r="GP358" s="2"/>
      <c r="GQ358" s="2">
        <v>1.9</v>
      </c>
      <c r="GR358" s="2">
        <v>2</v>
      </c>
      <c r="GS358" s="3">
        <v>0.34</v>
      </c>
      <c r="GT358" s="2">
        <v>8.0000000000000002E-3</v>
      </c>
      <c r="GU358" s="2">
        <v>1.9</v>
      </c>
      <c r="GV358" s="2">
        <v>1.2</v>
      </c>
      <c r="GW358" s="2">
        <v>0.66</v>
      </c>
      <c r="GX358" s="5">
        <f t="shared" si="33"/>
        <v>1.2</v>
      </c>
      <c r="GY358" s="2">
        <v>5.0000000000000001E-3</v>
      </c>
    </row>
    <row r="359" spans="1:207" s="5" customFormat="1" ht="11.95" customHeight="1" x14ac:dyDescent="0.3">
      <c r="A359" s="10" t="s">
        <v>353</v>
      </c>
      <c r="B359" s="11">
        <v>19</v>
      </c>
      <c r="C359" s="12">
        <v>20.8</v>
      </c>
      <c r="D359" s="13" t="s">
        <v>424</v>
      </c>
      <c r="E359" s="124" t="s">
        <v>470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15">
        <v>2.68</v>
      </c>
      <c r="R359" s="15">
        <v>1.92</v>
      </c>
      <c r="S359" s="15">
        <v>1.57</v>
      </c>
      <c r="T359" s="16">
        <v>41.3</v>
      </c>
      <c r="U359" s="15">
        <v>0.7</v>
      </c>
      <c r="V359" s="16">
        <v>22.1</v>
      </c>
      <c r="W359" s="15">
        <v>0.84</v>
      </c>
      <c r="X359" s="16">
        <v>29.9</v>
      </c>
      <c r="Y359" s="16">
        <v>23</v>
      </c>
      <c r="Z359" s="16">
        <v>6.9</v>
      </c>
      <c r="AA359" s="15">
        <v>-0.13</v>
      </c>
      <c r="AB359" s="15"/>
      <c r="AC359" s="15"/>
      <c r="AD359" s="4"/>
      <c r="AE359" s="15"/>
      <c r="AF359" s="4"/>
      <c r="AG359" s="6"/>
      <c r="AH359" s="6"/>
      <c r="AI359" s="2">
        <v>10.199999999999999</v>
      </c>
      <c r="AJ359" s="4">
        <v>10.3</v>
      </c>
      <c r="AK359" s="3">
        <v>0.23</v>
      </c>
      <c r="AL359" s="2">
        <v>4.8000000000000001E-2</v>
      </c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15">
        <v>2.68</v>
      </c>
      <c r="AY359" s="15">
        <v>1.94</v>
      </c>
      <c r="AZ359" s="15">
        <v>1.52</v>
      </c>
      <c r="BA359" s="16">
        <v>43.1</v>
      </c>
      <c r="BB359" s="15">
        <v>0.76</v>
      </c>
      <c r="BC359" s="16">
        <v>27.4</v>
      </c>
      <c r="BD359" s="15">
        <v>0.97</v>
      </c>
      <c r="BE359" s="16">
        <v>29.9</v>
      </c>
      <c r="BF359" s="16">
        <v>23</v>
      </c>
      <c r="BG359" s="16">
        <v>6.9</v>
      </c>
      <c r="BH359" s="15">
        <v>0.64</v>
      </c>
      <c r="BI359" s="4"/>
      <c r="BJ359" s="4">
        <v>6.1</v>
      </c>
      <c r="BK359" s="2">
        <v>6.1</v>
      </c>
      <c r="BL359" s="3">
        <v>0.27</v>
      </c>
      <c r="BM359" s="2">
        <v>0.02</v>
      </c>
      <c r="BN359" s="20">
        <v>0.10390000000000001</v>
      </c>
      <c r="BO359" s="21">
        <v>2.2000000000000001E-3</v>
      </c>
      <c r="BP359" s="5">
        <v>3.4596576566574702E-5</v>
      </c>
      <c r="BQ359" s="5">
        <v>200</v>
      </c>
      <c r="BR359" s="5">
        <v>0.71</v>
      </c>
      <c r="BS359" s="5">
        <v>9000</v>
      </c>
      <c r="BT359" s="5">
        <v>0.76300000000000001</v>
      </c>
      <c r="BU359" s="5">
        <v>12500</v>
      </c>
      <c r="BV359" s="5">
        <v>23</v>
      </c>
      <c r="BW359" s="5">
        <v>21</v>
      </c>
      <c r="BX359" s="2">
        <v>23</v>
      </c>
      <c r="BY359" s="2">
        <v>21</v>
      </c>
      <c r="BZ359" s="5">
        <v>131100</v>
      </c>
      <c r="CA359" s="5">
        <v>0.18</v>
      </c>
      <c r="CB359" s="5">
        <v>0.8</v>
      </c>
      <c r="CC359" s="5">
        <v>1.1379999999999999</v>
      </c>
      <c r="CD359" s="5">
        <v>40.000000000000036</v>
      </c>
      <c r="CE359" s="2">
        <v>11.9</v>
      </c>
      <c r="CF359" s="2">
        <v>8.6</v>
      </c>
      <c r="CG359" s="2">
        <v>0.73</v>
      </c>
      <c r="CH359" s="2">
        <v>1.0999999999999999E-2</v>
      </c>
      <c r="CI359" s="2">
        <v>12</v>
      </c>
      <c r="CJ359" s="2">
        <v>1.0999999999999999E-2</v>
      </c>
      <c r="CK359" s="2">
        <v>12</v>
      </c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>
        <v>2.68</v>
      </c>
      <c r="CX359" s="2">
        <v>1.94</v>
      </c>
      <c r="CY359" s="2">
        <v>1.51</v>
      </c>
      <c r="CZ359" s="2">
        <v>43.7</v>
      </c>
      <c r="DA359" s="2">
        <v>0.78</v>
      </c>
      <c r="DB359" s="2">
        <v>28.5</v>
      </c>
      <c r="DC359" s="2">
        <v>0.99</v>
      </c>
      <c r="DD359" s="2">
        <v>29.9</v>
      </c>
      <c r="DE359" s="2">
        <v>23</v>
      </c>
      <c r="DF359" s="2">
        <v>6.9</v>
      </c>
      <c r="DG359" s="2">
        <v>0.8</v>
      </c>
      <c r="DH359" s="2"/>
      <c r="DI359" s="3">
        <v>3.8</v>
      </c>
      <c r="DJ359" s="2">
        <v>4.0999999999999996</v>
      </c>
      <c r="DK359" s="3">
        <v>0.3</v>
      </c>
      <c r="DL359" s="2">
        <v>1.7000000000000001E-2</v>
      </c>
      <c r="DM359" s="2"/>
      <c r="DN359" s="2"/>
      <c r="DO359" s="2"/>
      <c r="DP359" s="19"/>
      <c r="DX359" s="5">
        <v>2.68</v>
      </c>
      <c r="DY359" s="5">
        <v>1.92</v>
      </c>
      <c r="DZ359" s="5">
        <v>1.48</v>
      </c>
      <c r="EA359" s="5">
        <v>44.7</v>
      </c>
      <c r="EB359" s="5">
        <v>0.81</v>
      </c>
      <c r="EC359" s="5">
        <v>29.6</v>
      </c>
      <c r="ED359" s="5">
        <v>0.98</v>
      </c>
      <c r="EE359" s="5">
        <v>29.9</v>
      </c>
      <c r="EF359" s="5">
        <v>23</v>
      </c>
      <c r="EG359" s="5">
        <v>6.9</v>
      </c>
      <c r="EH359" s="5">
        <v>0.96</v>
      </c>
      <c r="EJ359" s="22">
        <v>1.8</v>
      </c>
      <c r="EK359" s="22">
        <v>1.9</v>
      </c>
      <c r="EL359" s="22">
        <v>0.36</v>
      </c>
      <c r="EM359" s="5">
        <v>8.9999999999999993E-3</v>
      </c>
      <c r="EO359" s="2"/>
      <c r="EP359" s="2"/>
      <c r="EQ359" s="19"/>
      <c r="EY359" s="2">
        <v>2.68</v>
      </c>
      <c r="EZ359" s="2">
        <v>1.92</v>
      </c>
      <c r="FA359" s="2">
        <v>1.47</v>
      </c>
      <c r="FB359" s="2">
        <v>45</v>
      </c>
      <c r="FC359" s="2">
        <v>0.82</v>
      </c>
      <c r="FD359" s="2">
        <v>30.3</v>
      </c>
      <c r="FE359" s="2">
        <v>0.99</v>
      </c>
      <c r="FF359" s="2">
        <v>29.9</v>
      </c>
      <c r="FG359" s="2">
        <v>23</v>
      </c>
      <c r="FH359" s="2">
        <v>6.9</v>
      </c>
      <c r="FI359" s="2">
        <v>1.06</v>
      </c>
      <c r="FK359" s="22">
        <v>1.8</v>
      </c>
      <c r="FL359" s="22">
        <v>1.7</v>
      </c>
      <c r="FM359" s="22">
        <v>0.32</v>
      </c>
      <c r="FN359" s="5">
        <v>8.0000000000000002E-3</v>
      </c>
      <c r="FO359" s="5">
        <v>1.8</v>
      </c>
      <c r="FP359" s="5">
        <v>1.2</v>
      </c>
      <c r="FQ359" s="5">
        <v>0.67</v>
      </c>
      <c r="FR359" s="5">
        <f t="shared" si="32"/>
        <v>1.1000000000000001</v>
      </c>
      <c r="FS359" s="5">
        <v>6.0000000000000001E-3</v>
      </c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>
        <v>2.68</v>
      </c>
      <c r="GF359" s="2">
        <v>1.92</v>
      </c>
      <c r="GG359" s="2">
        <v>1.47</v>
      </c>
      <c r="GH359" s="2">
        <v>45.1</v>
      </c>
      <c r="GI359" s="2">
        <v>0.82</v>
      </c>
      <c r="GJ359" s="2">
        <v>30.3</v>
      </c>
      <c r="GK359" s="2">
        <v>0.99</v>
      </c>
      <c r="GL359" s="2">
        <v>29.9</v>
      </c>
      <c r="GM359" s="2">
        <v>23</v>
      </c>
      <c r="GN359" s="2">
        <v>6.9</v>
      </c>
      <c r="GO359" s="2">
        <v>1.05</v>
      </c>
      <c r="GP359" s="2"/>
      <c r="GQ359" s="2">
        <v>1.8</v>
      </c>
      <c r="GR359" s="2">
        <v>1.9</v>
      </c>
      <c r="GS359" s="3">
        <v>0.34</v>
      </c>
      <c r="GT359" s="2">
        <v>8.9999999999999993E-3</v>
      </c>
      <c r="GU359" s="2">
        <v>1.8</v>
      </c>
      <c r="GV359" s="2">
        <v>1.1000000000000001</v>
      </c>
      <c r="GW359" s="2">
        <v>0.62</v>
      </c>
      <c r="GX359" s="5">
        <f t="shared" si="33"/>
        <v>1.2</v>
      </c>
      <c r="GY359" s="2">
        <v>6.0000000000000001E-3</v>
      </c>
    </row>
    <row r="360" spans="1:207" s="5" customFormat="1" ht="11.95" customHeight="1" x14ac:dyDescent="0.3">
      <c r="A360" s="10" t="s">
        <v>355</v>
      </c>
      <c r="B360" s="10" t="s">
        <v>451</v>
      </c>
      <c r="C360" s="12">
        <v>21.6</v>
      </c>
      <c r="D360" s="13" t="s">
        <v>424</v>
      </c>
      <c r="E360" s="124" t="s">
        <v>470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15">
        <v>2.69</v>
      </c>
      <c r="R360" s="15">
        <v>1.9</v>
      </c>
      <c r="S360" s="15">
        <v>1.54</v>
      </c>
      <c r="T360" s="16">
        <v>42.6</v>
      </c>
      <c r="U360" s="15">
        <v>0.74</v>
      </c>
      <c r="V360" s="16">
        <v>23.1</v>
      </c>
      <c r="W360" s="15">
        <v>0.84</v>
      </c>
      <c r="X360" s="16">
        <v>28.4</v>
      </c>
      <c r="Y360" s="16">
        <v>23.2</v>
      </c>
      <c r="Z360" s="16">
        <v>5.2</v>
      </c>
      <c r="AA360" s="15">
        <v>-0.02</v>
      </c>
      <c r="AB360" s="15"/>
      <c r="AC360" s="15"/>
      <c r="AD360" s="4"/>
      <c r="AE360" s="15"/>
      <c r="AF360" s="4"/>
      <c r="AG360" s="6"/>
      <c r="AH360" s="6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15">
        <v>2.69</v>
      </c>
      <c r="AY360" s="15">
        <v>1.96</v>
      </c>
      <c r="AZ360" s="15">
        <v>1.53</v>
      </c>
      <c r="BA360" s="16">
        <v>43.2</v>
      </c>
      <c r="BB360" s="15">
        <v>0.76</v>
      </c>
      <c r="BC360" s="16">
        <v>28</v>
      </c>
      <c r="BD360" s="15">
        <v>0.99</v>
      </c>
      <c r="BE360" s="16">
        <v>28.4</v>
      </c>
      <c r="BF360" s="16">
        <v>23.2</v>
      </c>
      <c r="BG360" s="16">
        <v>5.2</v>
      </c>
      <c r="BH360" s="15">
        <v>0.92</v>
      </c>
      <c r="BI360" s="4"/>
      <c r="BJ360" s="4"/>
      <c r="BK360" s="4"/>
      <c r="BL360" s="8"/>
      <c r="BN360" s="20">
        <v>0.31869999999999998</v>
      </c>
      <c r="BO360" s="21">
        <v>2.0300000000000001E-3</v>
      </c>
      <c r="BP360" s="5">
        <v>1.1417016354442421E-4</v>
      </c>
      <c r="BQ360" s="5">
        <v>200</v>
      </c>
      <c r="BR360" s="5">
        <v>0.73</v>
      </c>
      <c r="BS360" s="5">
        <v>7700</v>
      </c>
      <c r="BT360" s="5">
        <v>0.73699999999999999</v>
      </c>
      <c r="BU360" s="5">
        <v>13300</v>
      </c>
      <c r="BV360" s="5">
        <v>21</v>
      </c>
      <c r="BW360" s="5">
        <v>20</v>
      </c>
      <c r="BX360" s="2">
        <v>21</v>
      </c>
      <c r="BY360" s="2">
        <v>20</v>
      </c>
      <c r="BZ360" s="5">
        <v>102700</v>
      </c>
      <c r="CA360" s="5">
        <v>0.21</v>
      </c>
      <c r="CB360" s="5">
        <v>1.5</v>
      </c>
      <c r="CC360" s="5">
        <v>1.1379999999999999</v>
      </c>
      <c r="CD360" s="5">
        <v>41.000000000000036</v>
      </c>
      <c r="CN360" s="22"/>
      <c r="CO360" s="17"/>
      <c r="CP360" s="18"/>
      <c r="FR360" s="5" t="str">
        <f t="shared" si="32"/>
        <v/>
      </c>
      <c r="GX360" s="5" t="str">
        <f t="shared" si="33"/>
        <v/>
      </c>
    </row>
    <row r="361" spans="1:207" s="5" customFormat="1" ht="11.95" customHeight="1" x14ac:dyDescent="0.3">
      <c r="A361" s="10" t="s">
        <v>356</v>
      </c>
      <c r="B361" s="10" t="s">
        <v>451</v>
      </c>
      <c r="C361" s="12">
        <v>21.8</v>
      </c>
      <c r="D361" s="13" t="s">
        <v>424</v>
      </c>
      <c r="E361" s="124" t="s">
        <v>470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5">
        <v>2.68</v>
      </c>
      <c r="R361" s="15">
        <v>2</v>
      </c>
      <c r="S361" s="15">
        <v>1.64</v>
      </c>
      <c r="T361" s="16">
        <v>38.700000000000003</v>
      </c>
      <c r="U361" s="15">
        <v>0.63</v>
      </c>
      <c r="V361" s="16">
        <v>21.8</v>
      </c>
      <c r="W361" s="15">
        <v>0.92</v>
      </c>
      <c r="X361" s="16">
        <v>28.2</v>
      </c>
      <c r="Y361" s="16">
        <v>23.7</v>
      </c>
      <c r="Z361" s="16">
        <v>4.5</v>
      </c>
      <c r="AA361" s="15">
        <v>-0.42</v>
      </c>
      <c r="AB361" s="15"/>
      <c r="AC361" s="15"/>
      <c r="AD361" s="4"/>
      <c r="AE361" s="15"/>
      <c r="AF361" s="4"/>
      <c r="AG361" s="6"/>
      <c r="AH361" s="6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15">
        <v>2.68</v>
      </c>
      <c r="AY361" s="15">
        <v>1.96</v>
      </c>
      <c r="AZ361" s="15">
        <v>1.55</v>
      </c>
      <c r="BA361" s="16">
        <v>42.3</v>
      </c>
      <c r="BB361" s="15">
        <v>0.73</v>
      </c>
      <c r="BC361" s="16">
        <v>26.9</v>
      </c>
      <c r="BD361" s="15">
        <v>0.98</v>
      </c>
      <c r="BE361" s="16">
        <v>28.2</v>
      </c>
      <c r="BF361" s="16">
        <v>23.7</v>
      </c>
      <c r="BG361" s="16">
        <v>4.5</v>
      </c>
      <c r="BH361" s="15">
        <v>0.7</v>
      </c>
      <c r="BI361" s="4"/>
      <c r="BJ361" s="4"/>
      <c r="BK361" s="4"/>
      <c r="BL361" s="8"/>
      <c r="BN361" s="20">
        <v>0.27760000000000001</v>
      </c>
      <c r="BO361" s="21">
        <v>1.2600000000000001E-3</v>
      </c>
      <c r="BP361" s="5">
        <v>8.1889740206054059E-5</v>
      </c>
      <c r="BQ361" s="5">
        <v>200</v>
      </c>
      <c r="BR361" s="5">
        <v>0.74</v>
      </c>
      <c r="BS361" s="5">
        <v>7600</v>
      </c>
      <c r="BT361" s="5">
        <v>0.7</v>
      </c>
      <c r="BU361" s="5">
        <v>12300</v>
      </c>
      <c r="BV361" s="5">
        <v>23</v>
      </c>
      <c r="BW361" s="5">
        <v>21</v>
      </c>
      <c r="BX361" s="2">
        <v>23</v>
      </c>
      <c r="BY361" s="2">
        <v>21</v>
      </c>
      <c r="BZ361" s="5">
        <v>115100</v>
      </c>
      <c r="CA361" s="5">
        <v>0.22</v>
      </c>
      <c r="CB361" s="5">
        <v>1.4</v>
      </c>
      <c r="CC361" s="5">
        <v>1.18</v>
      </c>
      <c r="CD361" s="5">
        <v>53.999999999999993</v>
      </c>
      <c r="CN361" s="22"/>
      <c r="CO361" s="17"/>
      <c r="CP361" s="18"/>
      <c r="FR361" s="5" t="str">
        <f t="shared" si="32"/>
        <v/>
      </c>
      <c r="GX361" s="5" t="str">
        <f t="shared" si="33"/>
        <v/>
      </c>
    </row>
    <row r="362" spans="1:207" s="5" customFormat="1" ht="11.95" customHeight="1" x14ac:dyDescent="0.3">
      <c r="A362" s="10" t="s">
        <v>357</v>
      </c>
      <c r="B362" s="10" t="s">
        <v>451</v>
      </c>
      <c r="C362" s="12">
        <v>22.4</v>
      </c>
      <c r="D362" s="13" t="s">
        <v>424</v>
      </c>
      <c r="E362" s="124" t="s">
        <v>470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15">
        <v>2.68</v>
      </c>
      <c r="R362" s="15">
        <v>1.98</v>
      </c>
      <c r="S362" s="15">
        <v>1.61</v>
      </c>
      <c r="T362" s="16">
        <v>39.9</v>
      </c>
      <c r="U362" s="15">
        <v>0.66</v>
      </c>
      <c r="V362" s="16">
        <v>22.9</v>
      </c>
      <c r="W362" s="15">
        <v>0.92</v>
      </c>
      <c r="X362" s="16">
        <v>28.9</v>
      </c>
      <c r="Y362" s="16">
        <v>23.1</v>
      </c>
      <c r="Z362" s="16">
        <v>5.8</v>
      </c>
      <c r="AA362" s="15">
        <v>-0.03</v>
      </c>
      <c r="AB362" s="15"/>
      <c r="AC362" s="15"/>
      <c r="AD362" s="4"/>
      <c r="AE362" s="15"/>
      <c r="AF362" s="4"/>
      <c r="AG362" s="6"/>
      <c r="AH362" s="6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15">
        <v>2.68</v>
      </c>
      <c r="AY362" s="15">
        <v>1.94</v>
      </c>
      <c r="AZ362" s="15">
        <v>1.53</v>
      </c>
      <c r="BA362" s="16">
        <v>43</v>
      </c>
      <c r="BB362" s="15">
        <v>0.75</v>
      </c>
      <c r="BC362" s="16">
        <v>27.3</v>
      </c>
      <c r="BD362" s="15">
        <v>0.97</v>
      </c>
      <c r="BE362" s="16">
        <v>28.9</v>
      </c>
      <c r="BF362" s="16">
        <v>23.1</v>
      </c>
      <c r="BG362" s="16">
        <v>5.8</v>
      </c>
      <c r="BH362" s="15">
        <v>0.73</v>
      </c>
      <c r="BI362" s="4"/>
      <c r="BJ362" s="4"/>
      <c r="BK362" s="4"/>
      <c r="BL362" s="8"/>
      <c r="BN362" s="20">
        <v>0.32690000000000002</v>
      </c>
      <c r="BO362" s="21">
        <v>1.2999999999999999E-3</v>
      </c>
      <c r="BP362" s="5">
        <v>9.6298701212451648E-5</v>
      </c>
      <c r="BQ362" s="5">
        <v>200</v>
      </c>
      <c r="BR362" s="5">
        <v>0.73</v>
      </c>
      <c r="BS362" s="5">
        <v>7600</v>
      </c>
      <c r="BT362" s="5">
        <v>0.70399999999999996</v>
      </c>
      <c r="BU362" s="5">
        <v>11000</v>
      </c>
      <c r="BV362" s="5">
        <v>20</v>
      </c>
      <c r="BW362" s="5">
        <v>20</v>
      </c>
      <c r="BX362" s="2">
        <v>20</v>
      </c>
      <c r="BY362" s="2">
        <v>20</v>
      </c>
      <c r="BZ362" s="5">
        <v>102100</v>
      </c>
      <c r="CA362" s="5">
        <v>0.22</v>
      </c>
      <c r="CB362" s="5">
        <v>1.6</v>
      </c>
      <c r="CC362" s="5">
        <v>1.095</v>
      </c>
      <c r="CD362" s="5">
        <v>29.000000000000025</v>
      </c>
      <c r="CN362" s="22"/>
      <c r="CO362" s="17"/>
      <c r="CP362" s="18"/>
      <c r="FR362" s="5" t="str">
        <f t="shared" si="32"/>
        <v/>
      </c>
      <c r="GX362" s="5" t="str">
        <f t="shared" si="33"/>
        <v/>
      </c>
    </row>
    <row r="363" spans="1:207" s="5" customFormat="1" ht="11.95" customHeight="1" x14ac:dyDescent="0.3">
      <c r="A363" s="10" t="s">
        <v>358</v>
      </c>
      <c r="B363" s="10" t="s">
        <v>451</v>
      </c>
      <c r="C363" s="12">
        <v>22.8</v>
      </c>
      <c r="D363" s="13" t="s">
        <v>424</v>
      </c>
      <c r="E363" s="124" t="s">
        <v>470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15">
        <v>2.7</v>
      </c>
      <c r="R363" s="15">
        <v>2</v>
      </c>
      <c r="S363" s="15">
        <v>1.65</v>
      </c>
      <c r="T363" s="16">
        <v>39</v>
      </c>
      <c r="U363" s="15">
        <v>0.64</v>
      </c>
      <c r="V363" s="16">
        <v>21.4</v>
      </c>
      <c r="W363" s="15">
        <v>0.9</v>
      </c>
      <c r="X363" s="16">
        <v>28.9</v>
      </c>
      <c r="Y363" s="16">
        <v>22.6</v>
      </c>
      <c r="Z363" s="16">
        <v>6.3</v>
      </c>
      <c r="AA363" s="15">
        <v>-0.19</v>
      </c>
      <c r="AB363" s="15"/>
      <c r="AC363" s="15"/>
      <c r="AD363" s="4"/>
      <c r="AE363" s="15"/>
      <c r="AF363" s="4"/>
      <c r="AG363" s="6"/>
      <c r="AH363" s="6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15">
        <v>2.7</v>
      </c>
      <c r="AY363" s="15">
        <v>1.98</v>
      </c>
      <c r="AZ363" s="15">
        <v>1.56</v>
      </c>
      <c r="BA363" s="16">
        <v>42.2</v>
      </c>
      <c r="BB363" s="15">
        <v>0.73</v>
      </c>
      <c r="BC363" s="16">
        <v>26.8</v>
      </c>
      <c r="BD363" s="15">
        <v>0.99</v>
      </c>
      <c r="BE363" s="16">
        <v>28.9</v>
      </c>
      <c r="BF363" s="16">
        <v>22.6</v>
      </c>
      <c r="BG363" s="16">
        <v>6.3</v>
      </c>
      <c r="BH363" s="15">
        <v>0.66</v>
      </c>
      <c r="BI363" s="4"/>
      <c r="BJ363" s="4"/>
      <c r="BK363" s="4"/>
      <c r="BL363" s="8"/>
      <c r="BN363" s="20">
        <v>0.22409999999999999</v>
      </c>
      <c r="BO363" s="21">
        <v>2.0300000000000001E-3</v>
      </c>
      <c r="BP363" s="5">
        <v>5.8619373647843639E-5</v>
      </c>
      <c r="BQ363" s="5">
        <v>200</v>
      </c>
      <c r="BR363" s="5">
        <v>0.72</v>
      </c>
      <c r="BS363" s="5">
        <v>9200</v>
      </c>
      <c r="BT363" s="5">
        <v>0.70899999999999996</v>
      </c>
      <c r="BU363" s="5">
        <v>14600</v>
      </c>
      <c r="BV363" s="5">
        <v>24</v>
      </c>
      <c r="BW363" s="5">
        <v>24</v>
      </c>
      <c r="BX363" s="2">
        <v>24</v>
      </c>
      <c r="BY363" s="2">
        <v>24</v>
      </c>
      <c r="BZ363" s="5">
        <v>114200</v>
      </c>
      <c r="CA363" s="5">
        <v>0.23</v>
      </c>
      <c r="CB363" s="5">
        <v>1.1000000000000001</v>
      </c>
      <c r="CC363" s="5">
        <v>1.0740000000000001</v>
      </c>
      <c r="CD363" s="5">
        <v>23.000000000000021</v>
      </c>
      <c r="CN363" s="22"/>
      <c r="CO363" s="17"/>
      <c r="CP363" s="18"/>
      <c r="FR363" s="5" t="str">
        <f t="shared" si="32"/>
        <v/>
      </c>
      <c r="GX363" s="5" t="str">
        <f t="shared" si="33"/>
        <v/>
      </c>
    </row>
    <row r="364" spans="1:207" s="5" customFormat="1" ht="11.95" customHeight="1" x14ac:dyDescent="0.3">
      <c r="A364" s="10" t="s">
        <v>72</v>
      </c>
      <c r="B364" s="10" t="s">
        <v>430</v>
      </c>
      <c r="C364" s="12">
        <v>0.2</v>
      </c>
      <c r="D364" s="13" t="s">
        <v>415</v>
      </c>
      <c r="E364" s="124" t="s">
        <v>562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15">
        <v>2.66</v>
      </c>
      <c r="R364" s="15">
        <v>1.92</v>
      </c>
      <c r="S364" s="15">
        <v>1.66</v>
      </c>
      <c r="T364" s="16">
        <v>37.5</v>
      </c>
      <c r="U364" s="15">
        <v>0.6</v>
      </c>
      <c r="V364" s="16">
        <v>15.4</v>
      </c>
      <c r="W364" s="15">
        <v>0.68</v>
      </c>
      <c r="X364" s="16">
        <v>39.6</v>
      </c>
      <c r="Y364" s="16">
        <v>23.1</v>
      </c>
      <c r="Z364" s="16">
        <v>16.5</v>
      </c>
      <c r="AA364" s="15">
        <v>-0.47</v>
      </c>
      <c r="AB364" s="15"/>
      <c r="AC364" s="15"/>
      <c r="AD364" s="4"/>
      <c r="AE364" s="15"/>
      <c r="AF364" s="4"/>
      <c r="AG364" s="6"/>
      <c r="AH364" s="6"/>
      <c r="AI364" s="2">
        <v>20.399999999999999</v>
      </c>
      <c r="AJ364" s="4">
        <v>23</v>
      </c>
      <c r="AK364" s="3">
        <v>0.24</v>
      </c>
      <c r="AL364" s="2">
        <v>8.5999999999999993E-2</v>
      </c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15">
        <v>2.66</v>
      </c>
      <c r="AY364" s="15">
        <v>1.83</v>
      </c>
      <c r="AZ364" s="15">
        <v>1.35</v>
      </c>
      <c r="BA364" s="16">
        <v>49.3</v>
      </c>
      <c r="BB364" s="15">
        <v>0.97</v>
      </c>
      <c r="BC364" s="16">
        <v>35.700000000000003</v>
      </c>
      <c r="BD364" s="15">
        <v>0.98</v>
      </c>
      <c r="BE364" s="16">
        <v>39.6</v>
      </c>
      <c r="BF364" s="16">
        <v>23.1</v>
      </c>
      <c r="BG364" s="16">
        <v>16.5</v>
      </c>
      <c r="BH364" s="15">
        <v>0.76</v>
      </c>
      <c r="BI364" s="4"/>
      <c r="BJ364" s="4">
        <v>4.0999999999999996</v>
      </c>
      <c r="BK364" s="2">
        <v>4.0999999999999996</v>
      </c>
      <c r="BL364" s="3">
        <v>0.39</v>
      </c>
      <c r="BM364" s="2">
        <v>2.1999999999999999E-2</v>
      </c>
      <c r="BN364" s="20">
        <v>1.61E-2</v>
      </c>
      <c r="BO364" s="21">
        <v>3.0599999999999998E-3</v>
      </c>
      <c r="BP364" s="5">
        <v>2.4951891339249939E-5</v>
      </c>
      <c r="BQ364" s="5">
        <v>100</v>
      </c>
      <c r="BR364" s="5">
        <v>0.79</v>
      </c>
      <c r="BS364" s="5">
        <v>3800</v>
      </c>
      <c r="BT364" s="5">
        <v>0.83299999999999996</v>
      </c>
      <c r="BU364" s="5">
        <v>4100</v>
      </c>
      <c r="BV364" s="5">
        <v>11</v>
      </c>
      <c r="BW364" s="5">
        <v>13</v>
      </c>
      <c r="BX364" s="2">
        <v>11</v>
      </c>
      <c r="BY364" s="2">
        <v>13</v>
      </c>
      <c r="BZ364" s="5">
        <v>35100</v>
      </c>
      <c r="CA364" s="5">
        <v>0.23</v>
      </c>
      <c r="CB364" s="5">
        <v>-0.9</v>
      </c>
      <c r="CC364" s="5">
        <v>2</v>
      </c>
      <c r="CD364" s="5">
        <v>4</v>
      </c>
      <c r="CE364" s="2">
        <v>4.2</v>
      </c>
      <c r="CF364" s="2">
        <v>2.2000000000000002</v>
      </c>
      <c r="CG364" s="2">
        <v>0.53</v>
      </c>
      <c r="CH364" s="2">
        <v>7.0000000000000001E-3</v>
      </c>
      <c r="CI364" s="2">
        <v>12</v>
      </c>
      <c r="CJ364" s="2">
        <v>7.0000000000000001E-3</v>
      </c>
      <c r="CK364" s="2">
        <v>12</v>
      </c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>
        <v>2.66</v>
      </c>
      <c r="CX364" s="2">
        <v>1.8</v>
      </c>
      <c r="CY364" s="2">
        <v>1.29</v>
      </c>
      <c r="CZ364" s="2">
        <v>51.5</v>
      </c>
      <c r="DA364" s="2">
        <v>1.06</v>
      </c>
      <c r="DB364" s="2">
        <v>39.4</v>
      </c>
      <c r="DC364" s="2">
        <v>0.99</v>
      </c>
      <c r="DD364" s="2">
        <v>39.6</v>
      </c>
      <c r="DE364" s="2">
        <v>23.1</v>
      </c>
      <c r="DF364" s="2">
        <v>16.5</v>
      </c>
      <c r="DG364" s="2">
        <v>0.99</v>
      </c>
      <c r="DH364" s="2"/>
      <c r="DI364" s="3">
        <v>3.2</v>
      </c>
      <c r="DJ364" s="2">
        <v>3.6</v>
      </c>
      <c r="DK364" s="3">
        <v>0.39</v>
      </c>
      <c r="DL364" s="2">
        <v>1.4E-2</v>
      </c>
      <c r="DM364" s="2"/>
      <c r="DN364" s="2"/>
      <c r="DO364" s="2"/>
      <c r="DP364" s="19"/>
      <c r="DX364" s="5">
        <v>2.66</v>
      </c>
      <c r="DY364" s="5">
        <v>1.77</v>
      </c>
      <c r="DZ364" s="5">
        <v>1.26</v>
      </c>
      <c r="EA364" s="5">
        <v>52.6</v>
      </c>
      <c r="EB364" s="5">
        <v>1.1100000000000001</v>
      </c>
      <c r="EC364" s="5">
        <v>40.299999999999997</v>
      </c>
      <c r="ED364" s="5">
        <v>0.97</v>
      </c>
      <c r="EE364" s="5">
        <v>39.6</v>
      </c>
      <c r="EF364" s="5">
        <v>23.1</v>
      </c>
      <c r="EG364" s="5">
        <v>16.5</v>
      </c>
      <c r="EH364" s="5">
        <v>1.04</v>
      </c>
      <c r="EJ364" s="22">
        <v>1.7</v>
      </c>
      <c r="EK364" s="22">
        <v>1.8</v>
      </c>
      <c r="EL364" s="22">
        <v>0.45</v>
      </c>
      <c r="EM364" s="5">
        <v>8.0000000000000002E-3</v>
      </c>
      <c r="EO364" s="2"/>
      <c r="EP364" s="2"/>
      <c r="EQ364" s="19"/>
      <c r="EY364" s="2">
        <v>2.66</v>
      </c>
      <c r="EZ364" s="2">
        <v>1.76</v>
      </c>
      <c r="FA364" s="2">
        <v>1.24</v>
      </c>
      <c r="FB364" s="2">
        <v>53.3</v>
      </c>
      <c r="FC364" s="2">
        <v>1.1399999999999999</v>
      </c>
      <c r="FD364" s="2">
        <v>41.7</v>
      </c>
      <c r="FE364" s="2">
        <v>0.97</v>
      </c>
      <c r="FF364" s="2">
        <v>39.6</v>
      </c>
      <c r="FG364" s="2">
        <v>23.1</v>
      </c>
      <c r="FH364" s="2">
        <v>16.5</v>
      </c>
      <c r="FI364" s="2">
        <v>1.1299999999999999</v>
      </c>
      <c r="FK364" s="22">
        <v>1.8</v>
      </c>
      <c r="FL364" s="22">
        <v>1.9</v>
      </c>
      <c r="FM364" s="22">
        <v>0.41</v>
      </c>
      <c r="FN364" s="5">
        <v>8.0000000000000002E-3</v>
      </c>
      <c r="FO364" s="5">
        <v>1.6</v>
      </c>
      <c r="FP364" s="5">
        <v>1</v>
      </c>
      <c r="FQ364" s="5">
        <v>0.62</v>
      </c>
      <c r="FR364" s="5">
        <f>IF(FL364&gt;0,ROUND(FL364*0.62,1),"")</f>
        <v>1.2</v>
      </c>
      <c r="FS364" s="5">
        <v>3.0000000000000001E-3</v>
      </c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>
        <v>2.66</v>
      </c>
      <c r="GF364" s="2">
        <v>1.76</v>
      </c>
      <c r="GG364" s="2">
        <v>1.24</v>
      </c>
      <c r="GH364" s="2">
        <v>53.5</v>
      </c>
      <c r="GI364" s="2">
        <v>1.1499999999999999</v>
      </c>
      <c r="GJ364" s="2">
        <v>42.4</v>
      </c>
      <c r="GK364" s="2">
        <v>0.98</v>
      </c>
      <c r="GL364" s="2">
        <v>39.6</v>
      </c>
      <c r="GM364" s="2">
        <v>23.1</v>
      </c>
      <c r="GN364" s="2">
        <v>16.5</v>
      </c>
      <c r="GO364" s="2">
        <v>1.17</v>
      </c>
      <c r="GP364" s="2"/>
      <c r="GQ364" s="2">
        <v>0.9</v>
      </c>
      <c r="GR364" s="2">
        <v>1</v>
      </c>
      <c r="GS364" s="3">
        <v>0.45</v>
      </c>
      <c r="GT364" s="2">
        <v>5.0000000000000001E-3</v>
      </c>
      <c r="GU364" s="2">
        <v>0.7</v>
      </c>
      <c r="GV364" s="2">
        <v>0.4</v>
      </c>
      <c r="GW364" s="2">
        <v>0.54</v>
      </c>
      <c r="GX364" s="5">
        <f>IF(GR364&gt;0,ROUND(GR364*0.56,1),"")</f>
        <v>0.6</v>
      </c>
      <c r="GY364" s="2">
        <v>2E-3</v>
      </c>
    </row>
    <row r="365" spans="1:207" s="5" customFormat="1" ht="11.95" customHeight="1" x14ac:dyDescent="0.3">
      <c r="A365" s="10" t="s">
        <v>73</v>
      </c>
      <c r="B365" s="10" t="s">
        <v>430</v>
      </c>
      <c r="C365" s="12">
        <v>0.3</v>
      </c>
      <c r="D365" s="13" t="s">
        <v>416</v>
      </c>
      <c r="E365" s="124" t="s">
        <v>562</v>
      </c>
      <c r="F365" s="4"/>
      <c r="G365" s="4"/>
      <c r="H365" s="4"/>
      <c r="I365" s="4">
        <v>1.1000000000000001</v>
      </c>
      <c r="J365" s="4">
        <v>1.9</v>
      </c>
      <c r="K365" s="4">
        <v>5.0999999999999996</v>
      </c>
      <c r="L365" s="4">
        <v>14.4</v>
      </c>
      <c r="M365" s="4">
        <v>11.3</v>
      </c>
      <c r="N365" s="4">
        <v>14.9</v>
      </c>
      <c r="O365" s="4">
        <v>26</v>
      </c>
      <c r="P365" s="4">
        <v>25.3</v>
      </c>
      <c r="Q365" s="15">
        <v>2.65</v>
      </c>
      <c r="R365" s="15">
        <v>1.93</v>
      </c>
      <c r="S365" s="15">
        <v>1.68</v>
      </c>
      <c r="T365" s="16">
        <v>36.700000000000003</v>
      </c>
      <c r="U365" s="15">
        <v>0.57999999999999996</v>
      </c>
      <c r="V365" s="16">
        <v>15</v>
      </c>
      <c r="W365" s="15">
        <v>0.69</v>
      </c>
      <c r="X365" s="16">
        <v>38.5</v>
      </c>
      <c r="Y365" s="16">
        <v>22.8</v>
      </c>
      <c r="Z365" s="16">
        <v>15.7</v>
      </c>
      <c r="AA365" s="15">
        <v>-0.5</v>
      </c>
      <c r="AB365" s="15"/>
      <c r="AC365" s="15"/>
      <c r="AD365" s="4"/>
      <c r="AE365" s="15"/>
      <c r="AF365" s="4"/>
      <c r="AG365" s="6"/>
      <c r="AH365" s="6"/>
      <c r="AI365" s="2">
        <v>21.4</v>
      </c>
      <c r="AJ365" s="4">
        <v>22.6</v>
      </c>
      <c r="AK365" s="3">
        <v>0.24</v>
      </c>
      <c r="AL365" s="2">
        <v>8.4000000000000005E-2</v>
      </c>
      <c r="AM365" s="4"/>
      <c r="AN365" s="4"/>
      <c r="AO365" s="4"/>
      <c r="AP365" s="4">
        <v>1.1000000000000001</v>
      </c>
      <c r="AQ365" s="4">
        <v>1.9</v>
      </c>
      <c r="AR365" s="4">
        <v>5.0999999999999996</v>
      </c>
      <c r="AS365" s="4">
        <v>14.4</v>
      </c>
      <c r="AT365" s="4">
        <v>11.3</v>
      </c>
      <c r="AU365" s="4">
        <v>14.9</v>
      </c>
      <c r="AV365" s="4">
        <v>26</v>
      </c>
      <c r="AW365" s="4">
        <v>25.3</v>
      </c>
      <c r="AX365" s="15">
        <v>2.65</v>
      </c>
      <c r="AY365" s="15">
        <v>1.82</v>
      </c>
      <c r="AZ365" s="15">
        <v>1.34</v>
      </c>
      <c r="BA365" s="16">
        <v>49.5</v>
      </c>
      <c r="BB365" s="15">
        <v>0.98</v>
      </c>
      <c r="BC365" s="16">
        <v>36.1</v>
      </c>
      <c r="BD365" s="15">
        <v>0.97</v>
      </c>
      <c r="BE365" s="16">
        <v>38.5</v>
      </c>
      <c r="BF365" s="16">
        <v>22.8</v>
      </c>
      <c r="BG365" s="16">
        <v>15.7</v>
      </c>
      <c r="BH365" s="15">
        <v>0.85</v>
      </c>
      <c r="BI365" s="4"/>
      <c r="BJ365" s="4">
        <v>3.6</v>
      </c>
      <c r="BK365" s="2">
        <v>3.6</v>
      </c>
      <c r="BL365" s="3">
        <v>0.45</v>
      </c>
      <c r="BM365" s="2">
        <v>1.6E-2</v>
      </c>
      <c r="BN365" s="20">
        <v>0.04</v>
      </c>
      <c r="BO365" s="21">
        <v>3.5200000000000001E-3</v>
      </c>
      <c r="BP365" s="5">
        <v>1.124380466484926E-4</v>
      </c>
      <c r="BQ365" s="5">
        <v>100</v>
      </c>
      <c r="BR365" s="5">
        <v>0.77</v>
      </c>
      <c r="BS365" s="5">
        <v>3100</v>
      </c>
      <c r="BT365" s="5">
        <v>0.77200000000000002</v>
      </c>
      <c r="BU365" s="5">
        <v>3300</v>
      </c>
      <c r="BV365" s="5">
        <v>9</v>
      </c>
      <c r="BW365" s="5">
        <v>11</v>
      </c>
      <c r="BX365" s="2">
        <v>9</v>
      </c>
      <c r="BY365" s="2">
        <v>11</v>
      </c>
      <c r="BZ365" s="5">
        <v>37400</v>
      </c>
      <c r="CA365" s="5">
        <v>0.2</v>
      </c>
      <c r="CB365" s="5">
        <v>-0.8</v>
      </c>
      <c r="CC365" s="5">
        <v>1.833</v>
      </c>
      <c r="CD365" s="5">
        <v>4.9999999999999991</v>
      </c>
      <c r="CE365" s="2">
        <v>3.6</v>
      </c>
      <c r="CF365" s="2">
        <v>1.6</v>
      </c>
      <c r="CG365" s="2">
        <v>0.45</v>
      </c>
      <c r="CH365" s="2">
        <v>6.0000000000000001E-3</v>
      </c>
      <c r="CI365" s="2">
        <v>9</v>
      </c>
      <c r="CJ365" s="2">
        <v>6.0000000000000001E-3</v>
      </c>
      <c r="CK365" s="2">
        <v>9</v>
      </c>
      <c r="CL365" s="4"/>
      <c r="CM365" s="4"/>
      <c r="CN365" s="4"/>
      <c r="CO365" s="4">
        <v>1.1000000000000001</v>
      </c>
      <c r="CP365" s="4">
        <v>1.9</v>
      </c>
      <c r="CQ365" s="4">
        <v>5.0999999999999996</v>
      </c>
      <c r="CR365" s="4">
        <v>14.4</v>
      </c>
      <c r="CS365" s="4">
        <v>11.3</v>
      </c>
      <c r="CT365" s="4">
        <v>14.9</v>
      </c>
      <c r="CU365" s="4">
        <v>26</v>
      </c>
      <c r="CV365" s="4">
        <v>25.3</v>
      </c>
      <c r="CW365" s="2">
        <v>2.65</v>
      </c>
      <c r="CX365" s="2">
        <v>1.79</v>
      </c>
      <c r="CY365" s="2">
        <v>1.28</v>
      </c>
      <c r="CZ365" s="2">
        <v>51.6</v>
      </c>
      <c r="DA365" s="2">
        <v>1.07</v>
      </c>
      <c r="DB365" s="2">
        <v>39.5</v>
      </c>
      <c r="DC365" s="2">
        <v>0.98</v>
      </c>
      <c r="DD365" s="2">
        <v>38.5</v>
      </c>
      <c r="DE365" s="2">
        <v>22.8</v>
      </c>
      <c r="DF365" s="2">
        <v>15.7</v>
      </c>
      <c r="DG365" s="2">
        <v>1.06</v>
      </c>
      <c r="DH365" s="2"/>
      <c r="DI365" s="3">
        <v>2.9</v>
      </c>
      <c r="DJ365" s="2">
        <v>3.1</v>
      </c>
      <c r="DK365" s="3">
        <v>0.45</v>
      </c>
      <c r="DL365" s="2">
        <v>1.4E-2</v>
      </c>
      <c r="DM365" s="4"/>
      <c r="DN365" s="4"/>
      <c r="DO365" s="4"/>
      <c r="DP365" s="4">
        <v>1.1000000000000001</v>
      </c>
      <c r="DQ365" s="4">
        <v>1.9</v>
      </c>
      <c r="DR365" s="4">
        <v>5.0999999999999996</v>
      </c>
      <c r="DS365" s="4">
        <v>14.4</v>
      </c>
      <c r="DT365" s="4">
        <v>11.3</v>
      </c>
      <c r="DU365" s="4">
        <v>14.9</v>
      </c>
      <c r="DV365" s="4">
        <v>26</v>
      </c>
      <c r="DW365" s="4">
        <v>25.3</v>
      </c>
      <c r="DX365" s="5">
        <v>2.65</v>
      </c>
      <c r="DY365" s="5">
        <v>1.78</v>
      </c>
      <c r="DZ365" s="5">
        <v>1.28</v>
      </c>
      <c r="EA365" s="5">
        <v>51.8</v>
      </c>
      <c r="EB365" s="5">
        <v>1.07</v>
      </c>
      <c r="EC365" s="5">
        <v>39.299999999999997</v>
      </c>
      <c r="ED365" s="5">
        <v>0.97</v>
      </c>
      <c r="EE365" s="5">
        <v>38.5</v>
      </c>
      <c r="EF365" s="5">
        <v>22.8</v>
      </c>
      <c r="EG365" s="5">
        <v>15.7</v>
      </c>
      <c r="EH365" s="5">
        <v>1.05</v>
      </c>
      <c r="EJ365" s="22">
        <v>1.5</v>
      </c>
      <c r="EK365" s="22">
        <v>1.6</v>
      </c>
      <c r="EL365" s="22">
        <v>0.4</v>
      </c>
      <c r="EM365" s="5">
        <v>6.0000000000000001E-3</v>
      </c>
      <c r="EN365" s="4"/>
      <c r="EO365" s="4"/>
      <c r="EP365" s="4"/>
      <c r="EQ365" s="4">
        <v>1.1000000000000001</v>
      </c>
      <c r="ER365" s="4">
        <v>1.9</v>
      </c>
      <c r="ES365" s="4">
        <v>5.0999999999999996</v>
      </c>
      <c r="ET365" s="4">
        <v>14.4</v>
      </c>
      <c r="EU365" s="4">
        <v>11.3</v>
      </c>
      <c r="EV365" s="4">
        <v>14.9</v>
      </c>
      <c r="EW365" s="4">
        <v>26</v>
      </c>
      <c r="EX365" s="4">
        <v>25.3</v>
      </c>
      <c r="EY365" s="2">
        <v>2.65</v>
      </c>
      <c r="EZ365" s="2">
        <v>1.77</v>
      </c>
      <c r="FA365" s="2">
        <v>1.25</v>
      </c>
      <c r="FB365" s="2">
        <v>52.8</v>
      </c>
      <c r="FC365" s="2">
        <v>1.1200000000000001</v>
      </c>
      <c r="FD365" s="2">
        <v>41.6</v>
      </c>
      <c r="FE365" s="2">
        <v>0.98</v>
      </c>
      <c r="FF365" s="2">
        <v>38.5</v>
      </c>
      <c r="FG365" s="2">
        <v>22.8</v>
      </c>
      <c r="FH365" s="2">
        <v>15.7</v>
      </c>
      <c r="FI365" s="2">
        <v>1.2</v>
      </c>
      <c r="FK365" s="22">
        <v>1.5</v>
      </c>
      <c r="FL365" s="22">
        <v>1.7</v>
      </c>
      <c r="FM365" s="22">
        <v>0.41</v>
      </c>
      <c r="FN365" s="5">
        <v>6.0000000000000001E-3</v>
      </c>
      <c r="FO365" s="5">
        <v>1.4</v>
      </c>
      <c r="FP365" s="5">
        <v>0.9</v>
      </c>
      <c r="FQ365" s="5">
        <v>0.64</v>
      </c>
      <c r="FR365" s="5">
        <f t="shared" ref="FR365:FR376" si="34">IF(FL365&gt;0,ROUND(FL365*0.62,1),"")</f>
        <v>1.1000000000000001</v>
      </c>
      <c r="FS365" s="5">
        <v>4.0000000000000001E-3</v>
      </c>
      <c r="FT365" s="2"/>
      <c r="FU365" s="2"/>
      <c r="FV365" s="2"/>
      <c r="FW365" s="2">
        <v>1.1000000000000001</v>
      </c>
      <c r="FX365" s="2">
        <v>1.9</v>
      </c>
      <c r="FY365" s="2">
        <v>5.0999999999999996</v>
      </c>
      <c r="FZ365" s="2">
        <v>14.4</v>
      </c>
      <c r="GA365" s="2">
        <v>11.3</v>
      </c>
      <c r="GB365" s="2">
        <v>14.9</v>
      </c>
      <c r="GC365" s="2">
        <v>26</v>
      </c>
      <c r="GD365" s="2">
        <v>25.3</v>
      </c>
      <c r="GE365" s="2">
        <v>2.65</v>
      </c>
      <c r="GF365" s="2">
        <v>1.77</v>
      </c>
      <c r="GG365" s="2">
        <v>1.25</v>
      </c>
      <c r="GH365" s="2">
        <v>52.9</v>
      </c>
      <c r="GI365" s="2">
        <v>1.1200000000000001</v>
      </c>
      <c r="GJ365" s="2">
        <v>41.7</v>
      </c>
      <c r="GK365" s="2">
        <v>0.99</v>
      </c>
      <c r="GL365" s="2">
        <v>38.5</v>
      </c>
      <c r="GM365" s="2">
        <v>22.8</v>
      </c>
      <c r="GN365" s="2">
        <v>15.7</v>
      </c>
      <c r="GO365" s="2">
        <v>1.2</v>
      </c>
      <c r="GP365" s="2"/>
      <c r="GQ365" s="2">
        <v>0.8</v>
      </c>
      <c r="GR365" s="2">
        <v>0.9</v>
      </c>
      <c r="GS365" s="3">
        <v>0.44</v>
      </c>
      <c r="GT365" s="2">
        <v>4.0000000000000001E-3</v>
      </c>
      <c r="GU365" s="2">
        <v>0.7</v>
      </c>
      <c r="GV365" s="2">
        <v>0.4</v>
      </c>
      <c r="GW365" s="2">
        <v>0.56000000000000005</v>
      </c>
      <c r="GX365" s="5">
        <f t="shared" ref="GX365:GX376" si="35">IF(GR365&gt;0,ROUND(GR365*0.56,1),"")</f>
        <v>0.5</v>
      </c>
      <c r="GY365" s="2">
        <v>2E-3</v>
      </c>
    </row>
    <row r="366" spans="1:207" s="5" customFormat="1" ht="11.95" customHeight="1" x14ac:dyDescent="0.3">
      <c r="A366" s="10" t="s">
        <v>100</v>
      </c>
      <c r="B366" s="10" t="s">
        <v>432</v>
      </c>
      <c r="C366" s="12">
        <v>0.1</v>
      </c>
      <c r="D366" s="13" t="s">
        <v>415</v>
      </c>
      <c r="E366" s="124" t="s">
        <v>562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15">
        <v>2.65</v>
      </c>
      <c r="R366" s="15">
        <v>1.9</v>
      </c>
      <c r="S366" s="15">
        <v>1.66</v>
      </c>
      <c r="T366" s="16">
        <v>37.4</v>
      </c>
      <c r="U366" s="15">
        <v>0.6</v>
      </c>
      <c r="V366" s="16">
        <v>14.6</v>
      </c>
      <c r="W366" s="15">
        <v>0.65</v>
      </c>
      <c r="X366" s="16">
        <v>39.6</v>
      </c>
      <c r="Y366" s="16">
        <v>23.8</v>
      </c>
      <c r="Z366" s="16">
        <v>15.8</v>
      </c>
      <c r="AA366" s="15">
        <v>-0.57999999999999996</v>
      </c>
      <c r="AB366" s="15"/>
      <c r="AC366" s="15"/>
      <c r="AD366" s="4"/>
      <c r="AE366" s="15"/>
      <c r="AF366" s="4"/>
      <c r="AG366" s="6"/>
      <c r="AH366" s="6"/>
      <c r="AI366" s="2">
        <v>19.7</v>
      </c>
      <c r="AJ366" s="4">
        <v>21.2</v>
      </c>
      <c r="AK366" s="3">
        <v>0.3</v>
      </c>
      <c r="AL366" s="2">
        <v>7.3999999999999996E-2</v>
      </c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15">
        <v>2.65</v>
      </c>
      <c r="AY366" s="15">
        <v>1.84</v>
      </c>
      <c r="AZ366" s="15">
        <v>1.37</v>
      </c>
      <c r="BA366" s="16">
        <v>48.4</v>
      </c>
      <c r="BB366" s="15">
        <v>0.94</v>
      </c>
      <c r="BC366" s="16">
        <v>34.6</v>
      </c>
      <c r="BD366" s="15">
        <v>0.98</v>
      </c>
      <c r="BE366" s="16">
        <v>39.6</v>
      </c>
      <c r="BF366" s="16">
        <v>23.8</v>
      </c>
      <c r="BG366" s="16">
        <v>15.8</v>
      </c>
      <c r="BH366" s="15">
        <v>0.68</v>
      </c>
      <c r="BI366" s="4"/>
      <c r="BJ366" s="4">
        <v>5</v>
      </c>
      <c r="BK366" s="2">
        <v>5</v>
      </c>
      <c r="BL366" s="3">
        <v>0.38</v>
      </c>
      <c r="BM366" s="2">
        <v>2.4E-2</v>
      </c>
      <c r="BN366" s="20">
        <v>7.5499999999999998E-2</v>
      </c>
      <c r="BO366" s="21">
        <v>2.4199999999999998E-3</v>
      </c>
      <c r="BP366" s="5">
        <v>8.5099054887221266E-5</v>
      </c>
      <c r="BQ366" s="5">
        <v>100</v>
      </c>
      <c r="BR366" s="5">
        <v>0.76</v>
      </c>
      <c r="BS366" s="5">
        <v>5000</v>
      </c>
      <c r="BT366" s="5">
        <v>0.96</v>
      </c>
      <c r="BU366" s="5">
        <v>5200</v>
      </c>
      <c r="BV366" s="5">
        <v>10</v>
      </c>
      <c r="BW366" s="5">
        <v>13</v>
      </c>
      <c r="BX366" s="2">
        <v>10</v>
      </c>
      <c r="BY366" s="2">
        <v>13</v>
      </c>
      <c r="BZ366" s="5">
        <v>30200</v>
      </c>
      <c r="CA366" s="5">
        <v>0.17</v>
      </c>
      <c r="CB366" s="5">
        <v>-0.2</v>
      </c>
      <c r="CC366" s="5">
        <v>7</v>
      </c>
      <c r="CD366" s="5">
        <v>12</v>
      </c>
      <c r="CE366" s="2">
        <v>5.6</v>
      </c>
      <c r="CF366" s="2">
        <v>2.8</v>
      </c>
      <c r="CG366" s="2">
        <v>0.5</v>
      </c>
      <c r="CH366" s="2">
        <v>7.0000000000000001E-3</v>
      </c>
      <c r="CI366" s="2">
        <v>9</v>
      </c>
      <c r="CJ366" s="2">
        <v>7.0000000000000001E-3</v>
      </c>
      <c r="CK366" s="2">
        <v>9</v>
      </c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>
        <v>2.65</v>
      </c>
      <c r="CX366" s="2">
        <v>1.8</v>
      </c>
      <c r="CY366" s="2">
        <v>1.31</v>
      </c>
      <c r="CZ366" s="2">
        <v>50.5</v>
      </c>
      <c r="DA366" s="2">
        <v>1.02</v>
      </c>
      <c r="DB366" s="2">
        <v>37.299999999999997</v>
      </c>
      <c r="DC366" s="2">
        <v>0.97</v>
      </c>
      <c r="DD366" s="2">
        <v>39.6</v>
      </c>
      <c r="DE366" s="2">
        <v>23.8</v>
      </c>
      <c r="DF366" s="2">
        <v>15.8</v>
      </c>
      <c r="DG366" s="2">
        <v>0.85</v>
      </c>
      <c r="DH366" s="2"/>
      <c r="DI366" s="3">
        <v>3</v>
      </c>
      <c r="DJ366" s="2">
        <v>3.3</v>
      </c>
      <c r="DK366" s="3">
        <v>0.47</v>
      </c>
      <c r="DL366" s="2">
        <v>1.6E-2</v>
      </c>
      <c r="DM366" s="2"/>
      <c r="DN366" s="2"/>
      <c r="DO366" s="2"/>
      <c r="DP366" s="19"/>
      <c r="DX366" s="5">
        <v>2.65</v>
      </c>
      <c r="DY366" s="5">
        <v>1.79</v>
      </c>
      <c r="DZ366" s="5">
        <v>1.28</v>
      </c>
      <c r="EA366" s="5">
        <v>51.7</v>
      </c>
      <c r="EB366" s="5">
        <v>1.07</v>
      </c>
      <c r="EC366" s="5">
        <v>39.9</v>
      </c>
      <c r="ED366" s="5">
        <v>0.99</v>
      </c>
      <c r="EE366" s="5">
        <v>39.6</v>
      </c>
      <c r="EF366" s="5">
        <v>23.8</v>
      </c>
      <c r="EG366" s="5">
        <v>15.8</v>
      </c>
      <c r="EH366" s="5">
        <v>1.02</v>
      </c>
      <c r="EJ366" s="22">
        <v>1.3</v>
      </c>
      <c r="EK366" s="22">
        <v>1.4</v>
      </c>
      <c r="EL366" s="22">
        <v>0.38</v>
      </c>
      <c r="EM366" s="5">
        <v>6.0000000000000001E-3</v>
      </c>
      <c r="EO366" s="2"/>
      <c r="EP366" s="2"/>
      <c r="EQ366" s="19"/>
      <c r="EY366" s="2">
        <v>2.65</v>
      </c>
      <c r="EZ366" s="2">
        <v>1.76</v>
      </c>
      <c r="FA366" s="2">
        <v>1.24</v>
      </c>
      <c r="FB366" s="2">
        <v>53.1</v>
      </c>
      <c r="FC366" s="2">
        <v>1.1299999999999999</v>
      </c>
      <c r="FD366" s="2">
        <v>41.7</v>
      </c>
      <c r="FE366" s="2">
        <v>0.97</v>
      </c>
      <c r="FF366" s="2">
        <v>39.6</v>
      </c>
      <c r="FG366" s="2">
        <v>23.8</v>
      </c>
      <c r="FH366" s="2">
        <v>15.8</v>
      </c>
      <c r="FI366" s="2">
        <v>1.1299999999999999</v>
      </c>
      <c r="FK366" s="22">
        <v>1.3</v>
      </c>
      <c r="FL366" s="22">
        <v>1.4</v>
      </c>
      <c r="FM366" s="22">
        <v>0.43</v>
      </c>
      <c r="FN366" s="5">
        <v>7.0000000000000001E-3</v>
      </c>
      <c r="FO366" s="5">
        <v>1.3</v>
      </c>
      <c r="FP366" s="5">
        <v>0.8</v>
      </c>
      <c r="FQ366" s="5">
        <v>0.62</v>
      </c>
      <c r="FR366" s="5">
        <f t="shared" si="34"/>
        <v>0.9</v>
      </c>
      <c r="FS366" s="5">
        <v>2E-3</v>
      </c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>
        <v>2.65</v>
      </c>
      <c r="GF366" s="2">
        <v>1.76</v>
      </c>
      <c r="GG366" s="2">
        <v>1.23</v>
      </c>
      <c r="GH366" s="2">
        <v>53.5</v>
      </c>
      <c r="GI366" s="2">
        <v>1.1499999999999999</v>
      </c>
      <c r="GJ366" s="2">
        <v>42.9</v>
      </c>
      <c r="GK366" s="2">
        <v>0.99</v>
      </c>
      <c r="GL366" s="2">
        <v>39.6</v>
      </c>
      <c r="GM366" s="2">
        <v>23.8</v>
      </c>
      <c r="GN366" s="2">
        <v>15.8</v>
      </c>
      <c r="GO366" s="2">
        <v>1.21</v>
      </c>
      <c r="GP366" s="2"/>
      <c r="GQ366" s="2">
        <v>0.9</v>
      </c>
      <c r="GR366" s="2">
        <v>1</v>
      </c>
      <c r="GS366" s="3">
        <v>0.44</v>
      </c>
      <c r="GT366" s="2">
        <v>4.0000000000000001E-3</v>
      </c>
      <c r="GU366" s="2">
        <v>0.8</v>
      </c>
      <c r="GV366" s="2">
        <v>0.4</v>
      </c>
      <c r="GW366" s="2">
        <v>0.55000000000000004</v>
      </c>
      <c r="GX366" s="5">
        <f t="shared" si="35"/>
        <v>0.6</v>
      </c>
      <c r="GY366" s="2">
        <v>2E-3</v>
      </c>
    </row>
    <row r="367" spans="1:207" s="5" customFormat="1" ht="11.95" customHeight="1" x14ac:dyDescent="0.3">
      <c r="A367" s="10" t="s">
        <v>102</v>
      </c>
      <c r="B367" s="10" t="s">
        <v>432</v>
      </c>
      <c r="C367" s="12">
        <v>0.3</v>
      </c>
      <c r="D367" s="13" t="s">
        <v>415</v>
      </c>
      <c r="E367" s="124" t="s">
        <v>562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15">
        <v>2.69</v>
      </c>
      <c r="R367" s="15">
        <v>1.92</v>
      </c>
      <c r="S367" s="15">
        <v>1.65</v>
      </c>
      <c r="T367" s="16">
        <v>38.5</v>
      </c>
      <c r="U367" s="15">
        <v>0.63</v>
      </c>
      <c r="V367" s="16">
        <v>16.100000000000001</v>
      </c>
      <c r="W367" s="15">
        <v>0.69</v>
      </c>
      <c r="X367" s="16">
        <v>38.5</v>
      </c>
      <c r="Y367" s="16">
        <v>22.4</v>
      </c>
      <c r="Z367" s="16">
        <v>16.100000000000001</v>
      </c>
      <c r="AA367" s="15">
        <v>-0.39</v>
      </c>
      <c r="AB367" s="15"/>
      <c r="AC367" s="15"/>
      <c r="AD367" s="4"/>
      <c r="AE367" s="15"/>
      <c r="AF367" s="4"/>
      <c r="AG367" s="6"/>
      <c r="AH367" s="6"/>
      <c r="AI367" s="2">
        <v>19.5</v>
      </c>
      <c r="AJ367" s="4">
        <v>20.5</v>
      </c>
      <c r="AK367" s="3">
        <v>0.26</v>
      </c>
      <c r="AL367" s="2">
        <v>0.08</v>
      </c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15">
        <v>2.69</v>
      </c>
      <c r="AY367" s="15">
        <v>1.86</v>
      </c>
      <c r="AZ367" s="15">
        <v>1.39</v>
      </c>
      <c r="BA367" s="16">
        <v>48.4</v>
      </c>
      <c r="BB367" s="15">
        <v>0.94</v>
      </c>
      <c r="BC367" s="16">
        <v>33.9</v>
      </c>
      <c r="BD367" s="15">
        <v>0.97</v>
      </c>
      <c r="BE367" s="16">
        <v>38.5</v>
      </c>
      <c r="BF367" s="16">
        <v>22.4</v>
      </c>
      <c r="BG367" s="16">
        <v>16.100000000000001</v>
      </c>
      <c r="BH367" s="15">
        <v>0.71</v>
      </c>
      <c r="BI367" s="4"/>
      <c r="BJ367" s="4">
        <v>5.7</v>
      </c>
      <c r="BK367" s="2">
        <v>5.7</v>
      </c>
      <c r="BL367" s="3">
        <v>0.38</v>
      </c>
      <c r="BM367" s="2">
        <v>2.1999999999999999E-2</v>
      </c>
      <c r="BN367" s="20">
        <v>1.1900000000000001E-2</v>
      </c>
      <c r="BO367" s="21">
        <v>2.5999999999999999E-3</v>
      </c>
      <c r="BP367" s="5">
        <v>1.4525569203275009E-5</v>
      </c>
      <c r="BQ367" s="5">
        <v>100</v>
      </c>
      <c r="BR367" s="5">
        <v>0.75</v>
      </c>
      <c r="BS367" s="5">
        <v>4500</v>
      </c>
      <c r="BT367" s="5">
        <v>0.83899999999999997</v>
      </c>
      <c r="BU367" s="5">
        <v>5500</v>
      </c>
      <c r="BV367" s="5">
        <v>11</v>
      </c>
      <c r="BW367" s="5">
        <v>13</v>
      </c>
      <c r="BX367" s="2">
        <v>11</v>
      </c>
      <c r="BY367" s="2">
        <v>13</v>
      </c>
      <c r="BZ367" s="5">
        <v>36500</v>
      </c>
      <c r="CA367" s="5">
        <v>0.22</v>
      </c>
      <c r="CB367" s="5">
        <v>-1.1000000000000001</v>
      </c>
      <c r="CC367" s="5">
        <v>2.6669999999999998</v>
      </c>
      <c r="CD367" s="5">
        <v>10</v>
      </c>
      <c r="CE367" s="2">
        <v>4.5999999999999996</v>
      </c>
      <c r="CF367" s="2">
        <v>2.5</v>
      </c>
      <c r="CG367" s="2">
        <v>0.54</v>
      </c>
      <c r="CH367" s="2">
        <v>8.0000000000000002E-3</v>
      </c>
      <c r="CI367" s="2">
        <v>9</v>
      </c>
      <c r="CJ367" s="2">
        <v>8.0000000000000002E-3</v>
      </c>
      <c r="CK367" s="2">
        <v>9</v>
      </c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>
        <v>2.69</v>
      </c>
      <c r="CX367" s="2">
        <v>1.82</v>
      </c>
      <c r="CY367" s="2">
        <v>1.32</v>
      </c>
      <c r="CZ367" s="2">
        <v>50.9</v>
      </c>
      <c r="DA367" s="2">
        <v>1.04</v>
      </c>
      <c r="DB367" s="2">
        <v>37.9</v>
      </c>
      <c r="DC367" s="2">
        <v>0.98</v>
      </c>
      <c r="DD367" s="2">
        <v>38.5</v>
      </c>
      <c r="DE367" s="2">
        <v>22.4</v>
      </c>
      <c r="DF367" s="2">
        <v>16.100000000000001</v>
      </c>
      <c r="DG367" s="2">
        <v>0.96</v>
      </c>
      <c r="DH367" s="2"/>
      <c r="DI367" s="3">
        <v>2.8</v>
      </c>
      <c r="DJ367" s="2">
        <v>2.9</v>
      </c>
      <c r="DK367" s="3">
        <v>0.41</v>
      </c>
      <c r="DL367" s="2">
        <v>1.4E-2</v>
      </c>
      <c r="DM367" s="2"/>
      <c r="DN367" s="2"/>
      <c r="DO367" s="2"/>
      <c r="DP367" s="19"/>
      <c r="DX367" s="5">
        <v>2.69</v>
      </c>
      <c r="DY367" s="5">
        <v>1.78</v>
      </c>
      <c r="DZ367" s="5">
        <v>1.25</v>
      </c>
      <c r="EA367" s="5">
        <v>53.5</v>
      </c>
      <c r="EB367" s="5">
        <v>1.1499999999999999</v>
      </c>
      <c r="EC367" s="5">
        <v>42.2</v>
      </c>
      <c r="ED367" s="5">
        <v>0.99</v>
      </c>
      <c r="EE367" s="5">
        <v>38.5</v>
      </c>
      <c r="EF367" s="5">
        <v>22.4</v>
      </c>
      <c r="EG367" s="5">
        <v>16.100000000000001</v>
      </c>
      <c r="EH367" s="5">
        <v>1.23</v>
      </c>
      <c r="EJ367" s="22">
        <v>1.3</v>
      </c>
      <c r="EK367" s="22">
        <v>1.4</v>
      </c>
      <c r="EL367" s="22">
        <v>0.4</v>
      </c>
      <c r="EM367" s="5">
        <v>4.0000000000000001E-3</v>
      </c>
      <c r="EO367" s="2"/>
      <c r="EP367" s="2"/>
      <c r="EQ367" s="19"/>
      <c r="EY367" s="2">
        <v>2.69</v>
      </c>
      <c r="EZ367" s="2">
        <v>1.75</v>
      </c>
      <c r="FA367" s="2">
        <v>1.22</v>
      </c>
      <c r="FB367" s="2">
        <v>54.6</v>
      </c>
      <c r="FC367" s="2">
        <v>1.2</v>
      </c>
      <c r="FD367" s="2">
        <v>43.3</v>
      </c>
      <c r="FE367" s="2">
        <v>0.97</v>
      </c>
      <c r="FF367" s="2">
        <v>38.5</v>
      </c>
      <c r="FG367" s="2">
        <v>22.4</v>
      </c>
      <c r="FH367" s="2">
        <v>16.100000000000001</v>
      </c>
      <c r="FI367" s="2">
        <v>1.3</v>
      </c>
      <c r="FK367" s="22">
        <v>1.3</v>
      </c>
      <c r="FL367" s="22">
        <v>1.3</v>
      </c>
      <c r="FM367" s="22">
        <v>0.38</v>
      </c>
      <c r="FN367" s="5">
        <v>4.0000000000000001E-3</v>
      </c>
      <c r="FO367" s="5">
        <v>1.3</v>
      </c>
      <c r="FP367" s="5">
        <v>0.9</v>
      </c>
      <c r="FQ367" s="5">
        <v>0.69</v>
      </c>
      <c r="FR367" s="5">
        <f t="shared" si="34"/>
        <v>0.8</v>
      </c>
      <c r="FS367" s="5">
        <v>2E-3</v>
      </c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>
        <v>2.69</v>
      </c>
      <c r="GF367" s="2">
        <v>1.75</v>
      </c>
      <c r="GG367" s="2">
        <v>1.22</v>
      </c>
      <c r="GH367" s="2">
        <v>54.8</v>
      </c>
      <c r="GI367" s="2">
        <v>1.21</v>
      </c>
      <c r="GJ367" s="2">
        <v>44</v>
      </c>
      <c r="GK367" s="2">
        <v>0.98</v>
      </c>
      <c r="GL367" s="2">
        <v>38.5</v>
      </c>
      <c r="GM367" s="2">
        <v>22.4</v>
      </c>
      <c r="GN367" s="2">
        <v>16.100000000000001</v>
      </c>
      <c r="GO367" s="2">
        <v>1.34</v>
      </c>
      <c r="GP367" s="2"/>
      <c r="GQ367" s="2">
        <v>0.7</v>
      </c>
      <c r="GR367" s="2">
        <v>0.7</v>
      </c>
      <c r="GS367" s="3">
        <v>0.44</v>
      </c>
      <c r="GT367" s="2">
        <v>2E-3</v>
      </c>
      <c r="GU367" s="2">
        <v>0.9</v>
      </c>
      <c r="GV367" s="2">
        <v>0.5</v>
      </c>
      <c r="GW367" s="2">
        <v>0.6</v>
      </c>
      <c r="GX367" s="5">
        <f t="shared" si="35"/>
        <v>0.4</v>
      </c>
      <c r="GY367" s="2">
        <v>2E-3</v>
      </c>
    </row>
    <row r="368" spans="1:207" s="5" customFormat="1" ht="11.95" customHeight="1" x14ac:dyDescent="0.3">
      <c r="A368" s="10" t="s">
        <v>126</v>
      </c>
      <c r="B368" s="10" t="s">
        <v>434</v>
      </c>
      <c r="C368" s="12">
        <v>0.3</v>
      </c>
      <c r="D368" s="13" t="s">
        <v>415</v>
      </c>
      <c r="E368" s="124" t="s">
        <v>562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5">
        <v>2.65</v>
      </c>
      <c r="R368" s="15">
        <v>1.9</v>
      </c>
      <c r="S368" s="15">
        <v>1.65</v>
      </c>
      <c r="T368" s="16">
        <v>37.799999999999997</v>
      </c>
      <c r="U368" s="15">
        <v>0.61</v>
      </c>
      <c r="V368" s="16">
        <v>15.2</v>
      </c>
      <c r="W368" s="15">
        <v>0.66</v>
      </c>
      <c r="X368" s="16">
        <v>39.200000000000003</v>
      </c>
      <c r="Y368" s="16">
        <v>23.7</v>
      </c>
      <c r="Z368" s="16">
        <v>15.5</v>
      </c>
      <c r="AA368" s="15">
        <v>-0.55000000000000004</v>
      </c>
      <c r="AB368" s="15"/>
      <c r="AC368" s="15"/>
      <c r="AD368" s="4"/>
      <c r="AE368" s="15"/>
      <c r="AF368" s="4"/>
      <c r="AG368" s="6"/>
      <c r="AH368" s="6"/>
      <c r="AI368" s="2">
        <v>22.5</v>
      </c>
      <c r="AJ368" s="4">
        <v>23.8</v>
      </c>
      <c r="AK368" s="3">
        <v>0.23</v>
      </c>
      <c r="AL368" s="2">
        <v>7.5999999999999998E-2</v>
      </c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15">
        <v>2.65</v>
      </c>
      <c r="AY368" s="15">
        <v>1.84</v>
      </c>
      <c r="AZ368" s="15">
        <v>1.37</v>
      </c>
      <c r="BA368" s="16">
        <v>48.4</v>
      </c>
      <c r="BB368" s="15">
        <v>0.94</v>
      </c>
      <c r="BC368" s="16">
        <v>34.5</v>
      </c>
      <c r="BD368" s="15">
        <v>0.98</v>
      </c>
      <c r="BE368" s="16">
        <v>39.200000000000003</v>
      </c>
      <c r="BF368" s="16">
        <v>23.7</v>
      </c>
      <c r="BG368" s="16">
        <v>15.5</v>
      </c>
      <c r="BH368" s="15">
        <v>0.7</v>
      </c>
      <c r="BI368" s="4"/>
      <c r="BJ368" s="4">
        <v>5</v>
      </c>
      <c r="BK368" s="2">
        <v>5</v>
      </c>
      <c r="BL368" s="3">
        <v>0.35</v>
      </c>
      <c r="BM368" s="2">
        <v>1.9E-2</v>
      </c>
      <c r="BN368" s="20">
        <v>6.1499999999999999E-2</v>
      </c>
      <c r="BO368" s="21">
        <v>2.8600000000000001E-3</v>
      </c>
      <c r="BP368" s="5">
        <v>6.6533877132299405E-5</v>
      </c>
      <c r="BQ368" s="5">
        <v>100</v>
      </c>
      <c r="BR368" s="5">
        <v>0.71</v>
      </c>
      <c r="BS368" s="5">
        <v>4900</v>
      </c>
      <c r="BT368" s="5">
        <v>0.85099999999999998</v>
      </c>
      <c r="BU368" s="5">
        <v>5000</v>
      </c>
      <c r="BV368" s="5">
        <v>10</v>
      </c>
      <c r="BW368" s="5">
        <v>12</v>
      </c>
      <c r="BX368" s="2">
        <v>10</v>
      </c>
      <c r="BY368" s="2">
        <v>12</v>
      </c>
      <c r="BZ368" s="5">
        <v>31800</v>
      </c>
      <c r="CA368" s="5">
        <v>0.17</v>
      </c>
      <c r="CB368" s="5">
        <v>-0.7</v>
      </c>
      <c r="CC368" s="5">
        <v>2.6669999999999998</v>
      </c>
      <c r="CD368" s="5">
        <v>10</v>
      </c>
      <c r="CE368" s="2">
        <v>5.3</v>
      </c>
      <c r="CF368" s="2">
        <v>2.6</v>
      </c>
      <c r="CG368" s="2">
        <v>0.5</v>
      </c>
      <c r="CH368" s="2">
        <v>8.0000000000000002E-3</v>
      </c>
      <c r="CI368" s="2">
        <v>9</v>
      </c>
      <c r="CJ368" s="2">
        <v>8.0000000000000002E-3</v>
      </c>
      <c r="CK368" s="2">
        <v>9</v>
      </c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>
        <v>2.65</v>
      </c>
      <c r="CX368" s="2">
        <v>1.77</v>
      </c>
      <c r="CY368" s="2">
        <v>1.26</v>
      </c>
      <c r="CZ368" s="2">
        <v>52.5</v>
      </c>
      <c r="DA368" s="2">
        <v>1.1100000000000001</v>
      </c>
      <c r="DB368" s="2">
        <v>40.700000000000003</v>
      </c>
      <c r="DC368" s="2">
        <v>0.97</v>
      </c>
      <c r="DD368" s="2">
        <v>39.200000000000003</v>
      </c>
      <c r="DE368" s="2">
        <v>23.7</v>
      </c>
      <c r="DF368" s="2">
        <v>15.5</v>
      </c>
      <c r="DG368" s="2">
        <v>1.1000000000000001</v>
      </c>
      <c r="DH368" s="2"/>
      <c r="DI368" s="3">
        <v>3.1</v>
      </c>
      <c r="DJ368" s="2">
        <v>3.3</v>
      </c>
      <c r="DK368" s="3">
        <v>0.45</v>
      </c>
      <c r="DL368" s="2">
        <v>1.4E-2</v>
      </c>
      <c r="DM368" s="2"/>
      <c r="DN368" s="2"/>
      <c r="DO368" s="2"/>
      <c r="DP368" s="19"/>
      <c r="DX368" s="5">
        <v>2.65</v>
      </c>
      <c r="DY368" s="5">
        <v>1.75</v>
      </c>
      <c r="DZ368" s="5">
        <v>1.23</v>
      </c>
      <c r="EA368" s="5">
        <v>53.6</v>
      </c>
      <c r="EB368" s="5">
        <v>1.1599999999999999</v>
      </c>
      <c r="EC368" s="5">
        <v>42.4</v>
      </c>
      <c r="ED368" s="5">
        <v>0.97</v>
      </c>
      <c r="EE368" s="5">
        <v>39.200000000000003</v>
      </c>
      <c r="EF368" s="5">
        <v>23.7</v>
      </c>
      <c r="EG368" s="5">
        <v>15.5</v>
      </c>
      <c r="EH368" s="5">
        <v>1.21</v>
      </c>
      <c r="EJ368" s="22">
        <v>1.5</v>
      </c>
      <c r="EK368" s="22">
        <v>1.6</v>
      </c>
      <c r="EL368" s="22">
        <v>0.45</v>
      </c>
      <c r="EM368" s="5">
        <v>4.0000000000000001E-3</v>
      </c>
      <c r="EO368" s="2"/>
      <c r="EP368" s="2"/>
      <c r="EQ368" s="19"/>
      <c r="EY368" s="2">
        <v>2.65</v>
      </c>
      <c r="EZ368" s="2">
        <v>1.75</v>
      </c>
      <c r="FA368" s="2">
        <v>1.22</v>
      </c>
      <c r="FB368" s="2">
        <v>53.9</v>
      </c>
      <c r="FC368" s="2">
        <v>1.17</v>
      </c>
      <c r="FD368" s="2">
        <v>43.1</v>
      </c>
      <c r="FE368" s="2">
        <v>0.98</v>
      </c>
      <c r="FF368" s="2">
        <v>39.200000000000003</v>
      </c>
      <c r="FG368" s="2">
        <v>23.7</v>
      </c>
      <c r="FH368" s="2">
        <v>15.5</v>
      </c>
      <c r="FI368" s="2">
        <v>1.25</v>
      </c>
      <c r="FK368" s="22">
        <v>1.5</v>
      </c>
      <c r="FL368" s="22">
        <v>1.8</v>
      </c>
      <c r="FM368" s="22">
        <v>0.43</v>
      </c>
      <c r="FN368" s="5">
        <v>6.0000000000000001E-3</v>
      </c>
      <c r="FO368" s="5">
        <v>1.5</v>
      </c>
      <c r="FP368" s="5">
        <v>0.9</v>
      </c>
      <c r="FQ368" s="5">
        <v>0.6</v>
      </c>
      <c r="FR368" s="5">
        <f t="shared" si="34"/>
        <v>1.1000000000000001</v>
      </c>
      <c r="FS368" s="5">
        <v>3.0000000000000001E-3</v>
      </c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>
        <v>2.65</v>
      </c>
      <c r="GF368" s="2">
        <v>1.74</v>
      </c>
      <c r="GG368" s="2">
        <v>1.2</v>
      </c>
      <c r="GH368" s="2">
        <v>54.6</v>
      </c>
      <c r="GI368" s="2">
        <v>1.2</v>
      </c>
      <c r="GJ368" s="2">
        <v>44.6</v>
      </c>
      <c r="GK368" s="2">
        <v>0.98</v>
      </c>
      <c r="GL368" s="2">
        <v>39.200000000000003</v>
      </c>
      <c r="GM368" s="2">
        <v>23.7</v>
      </c>
      <c r="GN368" s="2">
        <v>15.5</v>
      </c>
      <c r="GO368" s="2">
        <v>1.35</v>
      </c>
      <c r="GP368" s="2"/>
      <c r="GQ368" s="2">
        <v>0.8</v>
      </c>
      <c r="GR368" s="2">
        <v>0.8</v>
      </c>
      <c r="GS368" s="3">
        <v>0.42</v>
      </c>
      <c r="GT368" s="2">
        <v>2E-3</v>
      </c>
      <c r="GU368" s="2">
        <v>0.7</v>
      </c>
      <c r="GV368" s="2">
        <v>0.4</v>
      </c>
      <c r="GW368" s="2">
        <v>0.53</v>
      </c>
      <c r="GX368" s="5">
        <f t="shared" si="35"/>
        <v>0.4</v>
      </c>
      <c r="GY368" s="2">
        <v>2E-3</v>
      </c>
    </row>
    <row r="369" spans="1:207" s="5" customFormat="1" ht="11.95" customHeight="1" x14ac:dyDescent="0.3">
      <c r="A369" s="10" t="s">
        <v>140</v>
      </c>
      <c r="B369" s="10" t="s">
        <v>436</v>
      </c>
      <c r="C369" s="12">
        <v>0.3</v>
      </c>
      <c r="D369" s="13" t="s">
        <v>415</v>
      </c>
      <c r="E369" s="124" t="s">
        <v>562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5">
        <v>2.67</v>
      </c>
      <c r="R369" s="15">
        <v>1.95</v>
      </c>
      <c r="S369" s="15">
        <v>1.7</v>
      </c>
      <c r="T369" s="16">
        <v>36.299999999999997</v>
      </c>
      <c r="U369" s="15">
        <v>0.56999999999999995</v>
      </c>
      <c r="V369" s="16">
        <v>14.7</v>
      </c>
      <c r="W369" s="15">
        <v>0.69</v>
      </c>
      <c r="X369" s="16">
        <v>37.799999999999997</v>
      </c>
      <c r="Y369" s="16">
        <v>23.1</v>
      </c>
      <c r="Z369" s="16">
        <v>14.7</v>
      </c>
      <c r="AA369" s="15">
        <v>-0.56999999999999995</v>
      </c>
      <c r="AB369" s="15"/>
      <c r="AC369" s="15"/>
      <c r="AD369" s="4"/>
      <c r="AE369" s="15"/>
      <c r="AF369" s="4"/>
      <c r="AG369" s="6"/>
      <c r="AH369" s="6"/>
      <c r="AI369" s="2">
        <v>21.8</v>
      </c>
      <c r="AJ369" s="4">
        <v>24.1</v>
      </c>
      <c r="AK369" s="3">
        <v>0.32</v>
      </c>
      <c r="AL369" s="2">
        <v>8.8999999999999996E-2</v>
      </c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15">
        <v>2.67</v>
      </c>
      <c r="AY369" s="15">
        <v>1.87</v>
      </c>
      <c r="AZ369" s="15">
        <v>1.42</v>
      </c>
      <c r="BA369" s="16">
        <v>47</v>
      </c>
      <c r="BB369" s="15">
        <v>0.89</v>
      </c>
      <c r="BC369" s="16">
        <v>32.1</v>
      </c>
      <c r="BD369" s="15">
        <v>0.97</v>
      </c>
      <c r="BE369" s="16">
        <v>37.799999999999997</v>
      </c>
      <c r="BF369" s="16">
        <v>23.1</v>
      </c>
      <c r="BG369" s="16">
        <v>14.7</v>
      </c>
      <c r="BH369" s="15">
        <v>0.61</v>
      </c>
      <c r="BI369" s="4"/>
      <c r="BJ369" s="4">
        <v>5.0999999999999996</v>
      </c>
      <c r="BK369" s="2">
        <v>5.0999999999999996</v>
      </c>
      <c r="BL369" s="3">
        <v>0.38</v>
      </c>
      <c r="BM369" s="2">
        <v>2.5999999999999999E-2</v>
      </c>
      <c r="BN369" s="20">
        <v>7.3400000000000007E-2</v>
      </c>
      <c r="BO369" s="21">
        <v>2.47E-3</v>
      </c>
      <c r="BP369" s="5">
        <v>1.00162876282259E-4</v>
      </c>
      <c r="BQ369" s="5">
        <v>100</v>
      </c>
      <c r="BR369" s="5">
        <v>0.72</v>
      </c>
      <c r="BS369" s="5">
        <v>5100</v>
      </c>
      <c r="BT369" s="5">
        <v>0.86</v>
      </c>
      <c r="BU369" s="5">
        <v>5900</v>
      </c>
      <c r="BV369" s="5">
        <v>12</v>
      </c>
      <c r="BW369" s="5">
        <v>14</v>
      </c>
      <c r="BX369" s="2">
        <v>12</v>
      </c>
      <c r="BY369" s="2">
        <v>14</v>
      </c>
      <c r="BZ369" s="5">
        <v>32500</v>
      </c>
      <c r="CA369" s="5">
        <v>0.21</v>
      </c>
      <c r="CB369" s="5">
        <v>-0.2</v>
      </c>
      <c r="CC369" s="5">
        <v>2.1669999999999998</v>
      </c>
      <c r="CD369" s="5">
        <v>6.9999999999999991</v>
      </c>
      <c r="CE369" s="2">
        <v>5.5</v>
      </c>
      <c r="CF369" s="2">
        <v>3.4</v>
      </c>
      <c r="CG369" s="2">
        <v>0.61</v>
      </c>
      <c r="CH369" s="2">
        <v>8.0000000000000002E-3</v>
      </c>
      <c r="CI369" s="2">
        <v>11</v>
      </c>
      <c r="CJ369" s="2">
        <v>8.0000000000000002E-3</v>
      </c>
      <c r="CK369" s="2">
        <v>11</v>
      </c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>
        <v>2.67</v>
      </c>
      <c r="CX369" s="2">
        <v>1.81</v>
      </c>
      <c r="CY369" s="2">
        <v>1.33</v>
      </c>
      <c r="CZ369" s="2">
        <v>50.3</v>
      </c>
      <c r="DA369" s="2">
        <v>1.01</v>
      </c>
      <c r="DB369" s="2">
        <v>36.4</v>
      </c>
      <c r="DC369" s="2">
        <v>0.96</v>
      </c>
      <c r="DD369" s="2">
        <v>37.799999999999997</v>
      </c>
      <c r="DE369" s="2">
        <v>23.1</v>
      </c>
      <c r="DF369" s="2">
        <v>14.7</v>
      </c>
      <c r="DG369" s="2">
        <v>0.9</v>
      </c>
      <c r="DH369" s="2"/>
      <c r="DI369" s="3">
        <v>2.7</v>
      </c>
      <c r="DJ369" s="2">
        <v>3</v>
      </c>
      <c r="DK369" s="3">
        <v>0.46</v>
      </c>
      <c r="DL369" s="2">
        <v>1.6E-2</v>
      </c>
      <c r="DM369" s="2"/>
      <c r="DN369" s="2"/>
      <c r="DO369" s="2"/>
      <c r="DP369" s="19"/>
      <c r="DX369" s="5">
        <v>2.67</v>
      </c>
      <c r="DY369" s="5">
        <v>1.81</v>
      </c>
      <c r="DZ369" s="5">
        <v>1.31</v>
      </c>
      <c r="EA369" s="5">
        <v>50.9</v>
      </c>
      <c r="EB369" s="5">
        <v>1.04</v>
      </c>
      <c r="EC369" s="5">
        <v>38</v>
      </c>
      <c r="ED369" s="5">
        <v>0.98</v>
      </c>
      <c r="EE369" s="5">
        <v>37.799999999999997</v>
      </c>
      <c r="EF369" s="5">
        <v>23.1</v>
      </c>
      <c r="EG369" s="5">
        <v>14.7</v>
      </c>
      <c r="EH369" s="5">
        <v>1.01</v>
      </c>
      <c r="EJ369" s="22">
        <v>1.3</v>
      </c>
      <c r="EK369" s="22">
        <v>1.4</v>
      </c>
      <c r="EL369" s="22">
        <v>0.43</v>
      </c>
      <c r="EM369" s="5">
        <v>6.0000000000000001E-3</v>
      </c>
      <c r="EO369" s="2"/>
      <c r="EP369" s="2"/>
      <c r="EQ369" s="19"/>
      <c r="EY369" s="2">
        <v>2.67</v>
      </c>
      <c r="EZ369" s="2">
        <v>1.78</v>
      </c>
      <c r="FA369" s="2">
        <v>1.27</v>
      </c>
      <c r="FB369" s="2">
        <v>52.3</v>
      </c>
      <c r="FC369" s="2">
        <v>1.1000000000000001</v>
      </c>
      <c r="FD369" s="2">
        <v>39.799999999999997</v>
      </c>
      <c r="FE369" s="2">
        <v>0.97</v>
      </c>
      <c r="FF369" s="2">
        <v>37.799999999999997</v>
      </c>
      <c r="FG369" s="2">
        <v>23.1</v>
      </c>
      <c r="FH369" s="2">
        <v>14.7</v>
      </c>
      <c r="FI369" s="2">
        <v>1.1399999999999999</v>
      </c>
      <c r="FK369" s="22">
        <v>1.4</v>
      </c>
      <c r="FL369" s="22">
        <v>1.5</v>
      </c>
      <c r="FM369" s="22">
        <v>0.45</v>
      </c>
      <c r="FN369" s="5">
        <v>6.0000000000000001E-3</v>
      </c>
      <c r="FO369" s="5">
        <v>1.4</v>
      </c>
      <c r="FP369" s="5">
        <v>0.8</v>
      </c>
      <c r="FQ369" s="5">
        <v>0.56999999999999995</v>
      </c>
      <c r="FR369" s="5">
        <f t="shared" si="34"/>
        <v>0.9</v>
      </c>
      <c r="FS369" s="5">
        <v>4.0000000000000001E-3</v>
      </c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>
        <v>2.67</v>
      </c>
      <c r="GF369" s="2">
        <v>1.77</v>
      </c>
      <c r="GG369" s="2">
        <v>1.25</v>
      </c>
      <c r="GH369" s="2">
        <v>53.2</v>
      </c>
      <c r="GI369" s="2">
        <v>1.1399999999999999</v>
      </c>
      <c r="GJ369" s="2">
        <v>41.8</v>
      </c>
      <c r="GK369" s="2">
        <v>0.98</v>
      </c>
      <c r="GL369" s="2">
        <v>37.799999999999997</v>
      </c>
      <c r="GM369" s="2">
        <v>23.1</v>
      </c>
      <c r="GN369" s="2">
        <v>14.7</v>
      </c>
      <c r="GO369" s="2">
        <v>1.27</v>
      </c>
      <c r="GP369" s="2"/>
      <c r="GQ369" s="2">
        <v>0.9</v>
      </c>
      <c r="GR369" s="2">
        <v>1</v>
      </c>
      <c r="GS369" s="3">
        <v>0.4</v>
      </c>
      <c r="GT369" s="2">
        <v>3.0000000000000001E-3</v>
      </c>
      <c r="GU369" s="2">
        <v>0.8</v>
      </c>
      <c r="GV369" s="2">
        <v>0.5</v>
      </c>
      <c r="GW369" s="2">
        <v>0.56999999999999995</v>
      </c>
      <c r="GX369" s="5">
        <f t="shared" si="35"/>
        <v>0.6</v>
      </c>
      <c r="GY369" s="2">
        <v>3.0000000000000001E-3</v>
      </c>
    </row>
    <row r="370" spans="1:207" s="5" customFormat="1" ht="11.95" customHeight="1" x14ac:dyDescent="0.3">
      <c r="A370" s="10" t="s">
        <v>71</v>
      </c>
      <c r="B370" s="10" t="s">
        <v>430</v>
      </c>
      <c r="C370" s="12">
        <v>0.1</v>
      </c>
      <c r="D370" s="13" t="s">
        <v>415</v>
      </c>
      <c r="E370" s="124" t="s">
        <v>562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15">
        <v>2.67</v>
      </c>
      <c r="R370" s="15">
        <v>1.91</v>
      </c>
      <c r="S370" s="15">
        <v>1.65</v>
      </c>
      <c r="T370" s="16">
        <v>38.1</v>
      </c>
      <c r="U370" s="15">
        <v>0.62</v>
      </c>
      <c r="V370" s="16">
        <v>15.6</v>
      </c>
      <c r="W370" s="15">
        <v>0.68</v>
      </c>
      <c r="X370" s="16">
        <v>37.5</v>
      </c>
      <c r="Y370" s="16">
        <v>22.1</v>
      </c>
      <c r="Z370" s="16">
        <v>15.4</v>
      </c>
      <c r="AA370" s="15">
        <v>-0.42</v>
      </c>
      <c r="AB370" s="15"/>
      <c r="AC370" s="15"/>
      <c r="AD370" s="4"/>
      <c r="AE370" s="15"/>
      <c r="AF370" s="4"/>
      <c r="AG370" s="6"/>
      <c r="AH370" s="6"/>
      <c r="AI370" s="4"/>
      <c r="AJ370" s="4"/>
      <c r="AK370" s="4"/>
      <c r="AL370" s="7"/>
      <c r="FR370" s="5" t="str">
        <f t="shared" si="34"/>
        <v/>
      </c>
      <c r="GX370" s="5" t="str">
        <f t="shared" si="35"/>
        <v/>
      </c>
    </row>
    <row r="371" spans="1:207" s="5" customFormat="1" ht="11.95" customHeight="1" x14ac:dyDescent="0.3">
      <c r="A371" s="10" t="s">
        <v>101</v>
      </c>
      <c r="B371" s="10" t="s">
        <v>432</v>
      </c>
      <c r="C371" s="12">
        <v>0.2</v>
      </c>
      <c r="D371" s="13" t="s">
        <v>415</v>
      </c>
      <c r="E371" s="124" t="s">
        <v>562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15">
        <v>2.65</v>
      </c>
      <c r="R371" s="15">
        <v>1.93</v>
      </c>
      <c r="S371" s="15">
        <v>1.67</v>
      </c>
      <c r="T371" s="16">
        <v>37.1</v>
      </c>
      <c r="U371" s="15">
        <v>0.59</v>
      </c>
      <c r="V371" s="16">
        <v>15.8</v>
      </c>
      <c r="W371" s="15">
        <v>0.71</v>
      </c>
      <c r="X371" s="16">
        <v>37.1</v>
      </c>
      <c r="Y371" s="16">
        <v>22.5</v>
      </c>
      <c r="Z371" s="16">
        <v>14.6</v>
      </c>
      <c r="AA371" s="15">
        <v>-0.46</v>
      </c>
      <c r="AB371" s="15"/>
      <c r="AC371" s="15"/>
      <c r="AD371" s="4"/>
      <c r="AE371" s="15"/>
      <c r="AF371" s="4"/>
      <c r="AG371" s="6"/>
      <c r="AH371" s="6"/>
      <c r="AI371" s="4"/>
      <c r="AJ371" s="4"/>
      <c r="AK371" s="4"/>
      <c r="AL371" s="4"/>
      <c r="FR371" s="5" t="str">
        <f t="shared" si="34"/>
        <v/>
      </c>
      <c r="GX371" s="5" t="str">
        <f t="shared" si="35"/>
        <v/>
      </c>
    </row>
    <row r="372" spans="1:207" s="5" customFormat="1" ht="11.95" customHeight="1" x14ac:dyDescent="0.3">
      <c r="A372" s="10" t="s">
        <v>125</v>
      </c>
      <c r="B372" s="10" t="s">
        <v>434</v>
      </c>
      <c r="C372" s="12">
        <v>0.1</v>
      </c>
      <c r="D372" s="13" t="s">
        <v>415</v>
      </c>
      <c r="E372" s="124" t="s">
        <v>562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15">
        <v>2.66</v>
      </c>
      <c r="R372" s="15">
        <v>1.93</v>
      </c>
      <c r="S372" s="15">
        <v>1.66</v>
      </c>
      <c r="T372" s="16">
        <v>37.5</v>
      </c>
      <c r="U372" s="15">
        <v>0.6</v>
      </c>
      <c r="V372" s="16">
        <v>16.100000000000001</v>
      </c>
      <c r="W372" s="15">
        <v>0.71</v>
      </c>
      <c r="X372" s="16">
        <v>37.1</v>
      </c>
      <c r="Y372" s="16">
        <v>22.2</v>
      </c>
      <c r="Z372" s="16">
        <v>14.9</v>
      </c>
      <c r="AA372" s="15">
        <v>-0.41</v>
      </c>
      <c r="AB372" s="15"/>
      <c r="AC372" s="15"/>
      <c r="AD372" s="4"/>
      <c r="AE372" s="15"/>
      <c r="AF372" s="4"/>
      <c r="AG372" s="6"/>
      <c r="AH372" s="6"/>
      <c r="AI372" s="4"/>
      <c r="AJ372" s="4"/>
      <c r="AK372" s="4"/>
      <c r="AL372" s="4"/>
      <c r="FR372" s="5" t="str">
        <f t="shared" si="34"/>
        <v/>
      </c>
      <c r="GX372" s="5" t="str">
        <f t="shared" si="35"/>
        <v/>
      </c>
    </row>
    <row r="373" spans="1:207" s="5" customFormat="1" ht="11.95" customHeight="1" x14ac:dyDescent="0.3">
      <c r="A373" s="10" t="s">
        <v>139</v>
      </c>
      <c r="B373" s="10" t="s">
        <v>436</v>
      </c>
      <c r="C373" s="12">
        <v>0.1</v>
      </c>
      <c r="D373" s="13" t="s">
        <v>415</v>
      </c>
      <c r="E373" s="124" t="s">
        <v>562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15">
        <v>2.68</v>
      </c>
      <c r="R373" s="15">
        <v>1.94</v>
      </c>
      <c r="S373" s="15">
        <v>1.67</v>
      </c>
      <c r="T373" s="16">
        <v>37.700000000000003</v>
      </c>
      <c r="U373" s="15">
        <v>0.61</v>
      </c>
      <c r="V373" s="16">
        <v>16.2</v>
      </c>
      <c r="W373" s="15">
        <v>0.72</v>
      </c>
      <c r="X373" s="16">
        <v>38.5</v>
      </c>
      <c r="Y373" s="16">
        <v>23.4</v>
      </c>
      <c r="Z373" s="16">
        <v>15.1</v>
      </c>
      <c r="AA373" s="15">
        <v>-0.48</v>
      </c>
      <c r="AB373" s="15"/>
      <c r="AC373" s="15"/>
      <c r="AD373" s="4"/>
      <c r="AE373" s="15"/>
      <c r="AF373" s="4"/>
      <c r="AG373" s="6"/>
      <c r="AH373" s="6"/>
      <c r="AI373" s="4"/>
      <c r="AJ373" s="4"/>
      <c r="AK373" s="4"/>
      <c r="AL373" s="4"/>
      <c r="FR373" s="5" t="str">
        <f t="shared" si="34"/>
        <v/>
      </c>
      <c r="GX373" s="5" t="str">
        <f t="shared" si="35"/>
        <v/>
      </c>
    </row>
    <row r="374" spans="1:207" s="5" customFormat="1" x14ac:dyDescent="0.3">
      <c r="A374" s="18"/>
      <c r="B374" s="18"/>
      <c r="AF374" s="19"/>
      <c r="FR374" s="5" t="str">
        <f t="shared" si="34"/>
        <v/>
      </c>
      <c r="GX374" s="5" t="str">
        <f t="shared" si="35"/>
        <v/>
      </c>
    </row>
    <row r="375" spans="1:207" s="5" customFormat="1" ht="13.6" customHeight="1" x14ac:dyDescent="0.3">
      <c r="A375" s="18"/>
      <c r="B375" s="18"/>
      <c r="AF375" s="19"/>
      <c r="FR375" s="5" t="str">
        <f t="shared" si="34"/>
        <v/>
      </c>
      <c r="GX375" s="5" t="str">
        <f t="shared" si="35"/>
        <v/>
      </c>
    </row>
    <row r="376" spans="1:207" s="5" customFormat="1" ht="13.6" customHeight="1" x14ac:dyDescent="0.3">
      <c r="A376" s="18"/>
      <c r="B376" s="18"/>
      <c r="AF376" s="19"/>
      <c r="FR376" s="5" t="str">
        <f t="shared" si="34"/>
        <v/>
      </c>
      <c r="GX376" s="5" t="str">
        <f t="shared" si="35"/>
        <v/>
      </c>
    </row>
    <row r="377" spans="1:207" s="93" customFormat="1" ht="13.6" customHeight="1" x14ac:dyDescent="0.3">
      <c r="A377" s="92"/>
      <c r="B377" s="92"/>
      <c r="E377" s="93" t="str">
        <f>E10</f>
        <v>1a_t</v>
      </c>
      <c r="R377" s="94">
        <f>AVERAGE(R10:R24)</f>
        <v>1.8625</v>
      </c>
      <c r="U377" s="94">
        <f>AVERAGE(U10:U24)</f>
        <v>0.78333333333333321</v>
      </c>
      <c r="V377" s="94">
        <f>AVERAGE(V10:V24)</f>
        <v>21.513333333333332</v>
      </c>
      <c r="AA377" s="94">
        <f>AVERAGE(AA10:AA24)</f>
        <v>-0.11166666666666669</v>
      </c>
      <c r="AF377" s="95"/>
      <c r="AJ377" s="94">
        <f>AVERAGE(AJ10:AJ24)</f>
        <v>14.166666666666666</v>
      </c>
      <c r="AK377" s="94">
        <f>AVERAGE(AK10:AK24)</f>
        <v>0.28166666666666668</v>
      </c>
      <c r="AL377" s="94">
        <f>AVERAGE(AL10:AL24)</f>
        <v>6.5500000000000003E-2</v>
      </c>
      <c r="AY377" s="94">
        <f>AVERAGE(AY10:AY24)</f>
        <v>1.891</v>
      </c>
      <c r="BB377" s="94">
        <f>AVERAGE(BB10:BB24)</f>
        <v>0.86</v>
      </c>
      <c r="BC377" s="94">
        <f>AVERAGE(BC10:BC24)</f>
        <v>31.940000000000005</v>
      </c>
      <c r="BH377" s="94">
        <f>AVERAGE(BH10:BH24)</f>
        <v>0.16400000000000003</v>
      </c>
      <c r="BK377" s="94">
        <f>AVERAGE(BK10:BK24)</f>
        <v>10.666666666666666</v>
      </c>
      <c r="BL377" s="94">
        <f>AVERAGE(BL10:BL24)</f>
        <v>0.34166666666666662</v>
      </c>
      <c r="BM377" s="94">
        <f>AVERAGE(BM10:BM24)</f>
        <v>4.766666666666667E-2</v>
      </c>
      <c r="CX377" s="94">
        <f>AVERAGE(CX10:CX24)</f>
        <v>1.8416666666666666</v>
      </c>
      <c r="DA377" s="94">
        <f>AVERAGE(DA10:DA24)</f>
        <v>0.94499999999999995</v>
      </c>
      <c r="DB377" s="94">
        <f>AVERAGE(DB10:DB24)</f>
        <v>35.35</v>
      </c>
      <c r="DG377" s="94">
        <f>AVERAGE(DG10:DG24)</f>
        <v>0.45666666666666672</v>
      </c>
      <c r="DJ377" s="94">
        <f>AVERAGE(DJ10:DJ24)</f>
        <v>7.7333333333333334</v>
      </c>
      <c r="DK377" s="94">
        <f>AVERAGE(DK10:DK24)</f>
        <v>0.37000000000000005</v>
      </c>
      <c r="DL377" s="94">
        <f>AVERAGE(DL10:DL24)</f>
        <v>4.2166666666666665E-2</v>
      </c>
      <c r="DY377" s="94">
        <f>AVERAGE(DY10:DY24)</f>
        <v>1.8066666666666666</v>
      </c>
      <c r="EB377" s="94">
        <f>AVERAGE(EB10:EB24)</f>
        <v>1.0266666666666666</v>
      </c>
      <c r="EC377" s="94">
        <f>AVERAGE(EC10:EC24)</f>
        <v>38.18333333333333</v>
      </c>
      <c r="EH377" s="94">
        <f>AVERAGE(EH10:EH24)</f>
        <v>0.61499999999999988</v>
      </c>
      <c r="EK377" s="94">
        <f>AVERAGE(EK10:EK24)</f>
        <v>4.7166666666666668</v>
      </c>
      <c r="EL377" s="94">
        <f>AVERAGE(EL10:EL24)</f>
        <v>0.38833333333333325</v>
      </c>
      <c r="EM377" s="94">
        <f>AVERAGE(EM10:EM24)</f>
        <v>2.583333333333333E-2</v>
      </c>
      <c r="EZ377" s="94">
        <f>AVERAGE(EZ10:EZ24)</f>
        <v>1.7750000000000001</v>
      </c>
      <c r="FC377" s="94">
        <f>AVERAGE(FC10:FC24)</f>
        <v>1.0966666666666667</v>
      </c>
      <c r="FD377" s="94">
        <f>AVERAGE(FD10:FD24)</f>
        <v>40.466666666666669</v>
      </c>
      <c r="FI377" s="94">
        <f>AVERAGE(FI10:FI24)</f>
        <v>0.73499999999999999</v>
      </c>
      <c r="FL377" s="94">
        <f>AVERAGE(FL10:FL24)</f>
        <v>4.7</v>
      </c>
      <c r="FM377" s="94">
        <f>AVERAGE(FM10:FM24)</f>
        <v>0.40666666666666668</v>
      </c>
      <c r="FN377" s="94">
        <f>AVERAGE(FN10:FN24)</f>
        <v>2.5333333333333329E-2</v>
      </c>
      <c r="FR377" s="94">
        <f>AVERAGE(FR10:FR24)</f>
        <v>3.9333333333333336</v>
      </c>
      <c r="FS377" s="94">
        <f>AVERAGE(FS10:FS24)</f>
        <v>2.1666666666666667E-2</v>
      </c>
      <c r="GF377" s="94">
        <f>AVERAGE(GF10:GF24)</f>
        <v>1.7783333333333335</v>
      </c>
      <c r="GI377" s="94">
        <f>AVERAGE(GI10:GI24)</f>
        <v>1.1083333333333334</v>
      </c>
      <c r="GJ377" s="94">
        <f>AVERAGE(GJ10:GJ24)</f>
        <v>41.5</v>
      </c>
      <c r="GO377" s="94">
        <f>AVERAGE(GO10:GO24)</f>
        <v>0.78666666666666663</v>
      </c>
      <c r="GR377" s="94">
        <f>AVERAGE(GR10:GR24)</f>
        <v>3.9666666666666668</v>
      </c>
      <c r="GS377" s="94">
        <f>AVERAGE(GS10:GS24)</f>
        <v>0.41333333333333333</v>
      </c>
      <c r="GT377" s="94">
        <f>AVERAGE(GT10:GT24)</f>
        <v>2.3166666666666669E-2</v>
      </c>
      <c r="GX377" s="94">
        <f>AVERAGE(GX10:GX24)</f>
        <v>3.1333333333333333</v>
      </c>
      <c r="GY377" s="94">
        <f>AVERAGE(GY10:GY24)</f>
        <v>1.9E-2</v>
      </c>
    </row>
    <row r="378" spans="1:207" s="5" customFormat="1" ht="13.6" customHeight="1" x14ac:dyDescent="0.3">
      <c r="A378" s="18"/>
      <c r="B378" s="18"/>
      <c r="E378" s="5" t="str">
        <f>E25</f>
        <v>1д_1д.1</v>
      </c>
      <c r="R378" s="24">
        <f>AVERAGE(R25:R37)</f>
        <v>1.9423076923076923</v>
      </c>
      <c r="U378" s="24">
        <f>AVERAGE(U25:U37)</f>
        <v>0.77615384615384619</v>
      </c>
      <c r="V378" s="24">
        <f>AVERAGE(V25:V37)</f>
        <v>28.415384615384614</v>
      </c>
      <c r="AA378" s="24">
        <f>AVERAGE(AA25:AA37)</f>
        <v>0.92307692307692313</v>
      </c>
      <c r="AF378" s="19"/>
      <c r="AJ378" s="24">
        <f>AVERAGE(AJ25:AJ37)</f>
        <v>4.5166666666666666</v>
      </c>
      <c r="AK378" s="24">
        <f>AVERAGE(AK25:AK37)</f>
        <v>0.33500000000000002</v>
      </c>
      <c r="AL378" s="24">
        <f>AVERAGE(AL25:AL37)</f>
        <v>1.7000000000000001E-2</v>
      </c>
      <c r="AY378" s="24">
        <f>AVERAGE(AY25:AY37)</f>
        <v>1.9416666666666667</v>
      </c>
      <c r="BB378" s="24">
        <f>AVERAGE(BB25:BB37)</f>
        <v>0.78250000000000008</v>
      </c>
      <c r="BC378" s="24">
        <f>AVERAGE(BC25:BC37)</f>
        <v>29</v>
      </c>
      <c r="BH378" s="24">
        <f>AVERAGE(BH25:BH37)</f>
        <v>1.0408333333333333</v>
      </c>
      <c r="BK378" s="24">
        <f>AVERAGE(BK25:BK37)</f>
        <v>4.6833333333333336</v>
      </c>
      <c r="BL378" s="24">
        <f>AVERAGE(BL25:BL37)</f>
        <v>0.32166666666666671</v>
      </c>
      <c r="BM378" s="24">
        <f>AVERAGE(BM25:BM37)</f>
        <v>1.5833333333333335E-2</v>
      </c>
      <c r="CX378" s="24">
        <f>AVERAGE(CX25:CX37)</f>
        <v>1.9266666666666665</v>
      </c>
      <c r="DA378" s="24">
        <f>AVERAGE(DA25:DA37)</f>
        <v>0.80333333333333323</v>
      </c>
      <c r="DB378" s="24">
        <f>AVERAGE(DB25:DB37)</f>
        <v>29.433333333333334</v>
      </c>
      <c r="DG378" s="24">
        <f>AVERAGE(DG25:DG37)</f>
        <v>1.1500000000000001</v>
      </c>
      <c r="DJ378" s="24">
        <f>AVERAGE(DJ25:DJ37)</f>
        <v>3.6500000000000004</v>
      </c>
      <c r="DK378" s="24">
        <f>AVERAGE(DK25:DK37)</f>
        <v>0.33499999999999996</v>
      </c>
      <c r="DL378" s="24">
        <f>AVERAGE(DL25:DL37)</f>
        <v>1.2666666666666666E-2</v>
      </c>
      <c r="DY378" s="24">
        <f>AVERAGE(DY25:DY37)</f>
        <v>1.92</v>
      </c>
      <c r="EB378" s="24">
        <f>AVERAGE(EB25:EB37)</f>
        <v>0.81666666666666676</v>
      </c>
      <c r="EC378" s="24">
        <f>AVERAGE(EC25:EC37)</f>
        <v>30.016666666666669</v>
      </c>
      <c r="EH378" s="24">
        <f>AVERAGE(EH25:EH37)</f>
        <v>1.2450000000000001</v>
      </c>
      <c r="EK378" s="24">
        <f>AVERAGE(EK25:EK37)</f>
        <v>2.0500000000000003</v>
      </c>
      <c r="EL378" s="24">
        <f>AVERAGE(EL25:EL37)</f>
        <v>0.34500000000000003</v>
      </c>
      <c r="EM378" s="24">
        <f>AVERAGE(EM25:EM37)</f>
        <v>8.9999999999999993E-3</v>
      </c>
      <c r="EZ378" s="24">
        <f>AVERAGE(EZ25:EZ37)</f>
        <v>1.905</v>
      </c>
      <c r="FC378" s="24">
        <f>AVERAGE(FC25:FC37)</f>
        <v>0.84333333333333327</v>
      </c>
      <c r="FD378" s="24">
        <f>AVERAGE(FD25:FD37)</f>
        <v>30.666666666666668</v>
      </c>
      <c r="FI378" s="24">
        <f>AVERAGE(FI25:FI37)</f>
        <v>1.3466666666666667</v>
      </c>
      <c r="FL378" s="24">
        <f>AVERAGE(FL25:FL37)</f>
        <v>2.1333333333333333</v>
      </c>
      <c r="FM378" s="24">
        <f>AVERAGE(FM25:FM37)</f>
        <v>0.32</v>
      </c>
      <c r="FN378" s="24">
        <f>AVERAGE(FN25:FN37)</f>
        <v>9.1666666666666667E-3</v>
      </c>
      <c r="FR378" s="24">
        <f>AVERAGE(FR25:FR37)</f>
        <v>1.4000000000000001</v>
      </c>
      <c r="FS378" s="24">
        <f>AVERAGE(FS25:FS37)</f>
        <v>7.1666666666666658E-3</v>
      </c>
      <c r="GF378" s="24">
        <f>AVERAGE(GF25:GF37)</f>
        <v>1.9166666666666667</v>
      </c>
      <c r="GI378" s="24">
        <f>AVERAGE(GI25:GI37)</f>
        <v>0.83333333333333337</v>
      </c>
      <c r="GJ378" s="24">
        <f>AVERAGE(GJ25:GJ37)</f>
        <v>30.783333333333331</v>
      </c>
      <c r="GO378" s="24">
        <f>AVERAGE(GO25:GO37)</f>
        <v>1.365</v>
      </c>
      <c r="GR378" s="24">
        <f>AVERAGE(GR25:GR37)</f>
        <v>1.75</v>
      </c>
      <c r="GS378" s="24">
        <f>AVERAGE(GS25:GS37)</f>
        <v>0.33333333333333331</v>
      </c>
      <c r="GT378" s="24">
        <f>AVERAGE(GT25:GT37)</f>
        <v>7.1666666666666658E-3</v>
      </c>
      <c r="GX378" s="24">
        <f>AVERAGE(GX25:GX37)</f>
        <v>1.0666666666666667</v>
      </c>
      <c r="GY378" s="24">
        <f>AVERAGE(GY25:GY37)</f>
        <v>5.0000000000000001E-3</v>
      </c>
    </row>
    <row r="379" spans="1:207" s="5" customFormat="1" ht="13.6" customHeight="1" x14ac:dyDescent="0.3">
      <c r="A379" s="18"/>
      <c r="B379" s="18"/>
      <c r="E379" s="5" t="str">
        <f>E38</f>
        <v>21а_1с</v>
      </c>
      <c r="R379" s="24">
        <f>AVERAGE(R38:R76)</f>
        <v>2.0276923076923081</v>
      </c>
      <c r="U379" s="24">
        <f>AVERAGE(U38:U76)</f>
        <v>0.63794871794871799</v>
      </c>
      <c r="V379" s="24">
        <f>AVERAGE(V38:V76)</f>
        <v>22.071794871794879</v>
      </c>
      <c r="AA379" s="24">
        <f>AVERAGE(AA38:AA76)</f>
        <v>7.6153846153846141E-2</v>
      </c>
      <c r="AF379" s="19"/>
      <c r="AJ379" s="24">
        <f>AVERAGE(AJ38:AJ76)</f>
        <v>14.733333333333333</v>
      </c>
      <c r="AK379" s="24">
        <f>AVERAGE(AK38:AK76)</f>
        <v>0.29666666666666669</v>
      </c>
      <c r="AL379" s="24">
        <f>AVERAGE(AL38:AL76)</f>
        <v>6.1666666666666668E-2</v>
      </c>
      <c r="AY379" s="24">
        <f>AVERAGE(AY38:AY76)</f>
        <v>2.036111111111111</v>
      </c>
      <c r="BB379" s="24">
        <f>AVERAGE(BB38:BB76)</f>
        <v>0.64444444444444438</v>
      </c>
      <c r="BC379" s="24">
        <f>AVERAGE(BC38:BC76)</f>
        <v>23.305555555555557</v>
      </c>
      <c r="BH379" s="24">
        <f>AVERAGE(BH38:BH76)</f>
        <v>0.19166666666666665</v>
      </c>
      <c r="BK379" s="24">
        <f>AVERAGE(BK38:BK76)</f>
        <v>11.816666666666668</v>
      </c>
      <c r="BL379" s="24">
        <f>AVERAGE(BL38:BL76)</f>
        <v>0.33333333333333331</v>
      </c>
      <c r="BM379" s="24">
        <f>AVERAGE(BM38:BM76)</f>
        <v>5.0333333333333334E-2</v>
      </c>
      <c r="CX379" s="24">
        <f>AVERAGE(CX38:CX76)</f>
        <v>1.9333333333333333</v>
      </c>
      <c r="DA379" s="24">
        <f>AVERAGE(DA38:DA76)</f>
        <v>0.82333333333333336</v>
      </c>
      <c r="DB379" s="24">
        <f>AVERAGE(DB38:DB76)</f>
        <v>29.5</v>
      </c>
      <c r="DG379" s="24">
        <f>AVERAGE(DG38:DG76)</f>
        <v>0.52666666666666673</v>
      </c>
      <c r="DJ379" s="24">
        <f>AVERAGE(DJ38:DJ76)</f>
        <v>9.1666666666666661</v>
      </c>
      <c r="DK379" s="24">
        <f>AVERAGE(DK38:DK76)</f>
        <v>0.37166666666666665</v>
      </c>
      <c r="DL379" s="24">
        <f>AVERAGE(DL38:DL76)</f>
        <v>3.9166666666666669E-2</v>
      </c>
      <c r="DY379" s="24">
        <f>AVERAGE(DY38:DY76)</f>
        <v>1.89</v>
      </c>
      <c r="EB379" s="24">
        <f>AVERAGE(EB38:EB76)</f>
        <v>0.91</v>
      </c>
      <c r="EC379" s="24">
        <f>AVERAGE(EC38:EC76)</f>
        <v>32.916666666666664</v>
      </c>
      <c r="EH379" s="24">
        <f>AVERAGE(EH38:EH76)</f>
        <v>0.75</v>
      </c>
      <c r="EK379" s="24">
        <f>AVERAGE(EK38:EK76)</f>
        <v>3.5</v>
      </c>
      <c r="EL379" s="24">
        <f>AVERAGE(EL38:EL76)</f>
        <v>0.39999999999999997</v>
      </c>
      <c r="EM379" s="24">
        <f>AVERAGE(EM38:EM76)</f>
        <v>1.95E-2</v>
      </c>
      <c r="EZ379" s="24">
        <f>AVERAGE(EZ38:EZ76)</f>
        <v>1.8941666666666668</v>
      </c>
      <c r="FC379" s="24">
        <f>AVERAGE(FC38:FC76)</f>
        <v>0.91166666666666663</v>
      </c>
      <c r="FD379" s="24">
        <f>AVERAGE(FD38:FD76)</f>
        <v>32.900000000000006</v>
      </c>
      <c r="FI379" s="24">
        <f>AVERAGE(FI38:FI76)</f>
        <v>0.86166666666666669</v>
      </c>
      <c r="FL379" s="24">
        <f>AVERAGE(FL38:FL76)</f>
        <v>3.5999999999999996</v>
      </c>
      <c r="FM379" s="24">
        <f>AVERAGE(FM38:FM76)</f>
        <v>0.41166666666666668</v>
      </c>
      <c r="FN379" s="24">
        <f>AVERAGE(FN38:FN76)</f>
        <v>1.9833333333333331E-2</v>
      </c>
      <c r="FR379" s="24">
        <f>AVERAGE(FR38:FR76)</f>
        <v>2.5666666666666664</v>
      </c>
      <c r="FS379" s="24">
        <f>AVERAGE(FS38:FS76)</f>
        <v>1.6666666666666666E-2</v>
      </c>
      <c r="GF379" s="24">
        <f>AVERAGE(GF38:GF76)</f>
        <v>1.8925000000000001</v>
      </c>
      <c r="GI379" s="24">
        <f>AVERAGE(GI38:GI76)</f>
        <v>0.91666666666666685</v>
      </c>
      <c r="GJ379" s="24">
        <f>AVERAGE(GJ38:GJ76)</f>
        <v>33.266666666666666</v>
      </c>
      <c r="GO379" s="24">
        <f>AVERAGE(GO38:GO76)</f>
        <v>0.89666666666666661</v>
      </c>
      <c r="GR379" s="24">
        <f>AVERAGE(GR38:GR76)</f>
        <v>2.8333333333333335</v>
      </c>
      <c r="GS379" s="24">
        <f>AVERAGE(GS38:GS76)</f>
        <v>0.41499999999999998</v>
      </c>
      <c r="GT379" s="24">
        <f>AVERAGE(GT38:GT76)</f>
        <v>1.6833333333333336E-2</v>
      </c>
      <c r="GX379" s="24">
        <f>AVERAGE(GX38:GX76)</f>
        <v>1.95</v>
      </c>
      <c r="GY379" s="24">
        <f>AVERAGE(GY38:GY76)</f>
        <v>1.4333333333333335E-2</v>
      </c>
    </row>
    <row r="380" spans="1:207" s="5" customFormat="1" ht="13.6" customHeight="1" x14ac:dyDescent="0.3">
      <c r="A380" s="18"/>
      <c r="B380" s="18"/>
      <c r="E380" s="5" t="str">
        <f>E77</f>
        <v>22а_1с_г.д</v>
      </c>
      <c r="R380" s="24">
        <f>AVERAGE(R77:R97)</f>
        <v>1.945714285714286</v>
      </c>
      <c r="U380" s="24">
        <f>AVERAGE(U77:U97)</f>
        <v>0.79714285714285726</v>
      </c>
      <c r="V380" s="24">
        <f>AVERAGE(V77:V97)</f>
        <v>28.24285714285714</v>
      </c>
      <c r="AA380" s="24">
        <f>AVERAGE(AA77:AA97)</f>
        <v>0.41714285714285715</v>
      </c>
      <c r="AF380" s="19"/>
      <c r="AJ380" s="24">
        <f>AVERAGE(AJ77:AJ97)</f>
        <v>9.6333333333333329</v>
      </c>
      <c r="AK380" s="24">
        <f>AVERAGE(AK77:AK97)</f>
        <v>0.36833333333333323</v>
      </c>
      <c r="AL380" s="24">
        <f>AVERAGE(AL77:AL97)</f>
        <v>4.3166666666666666E-2</v>
      </c>
      <c r="AY380" s="24">
        <f>AVERAGE(AY77:AY97)</f>
        <v>1.951111111111111</v>
      </c>
      <c r="BB380" s="24">
        <f>AVERAGE(BB77:BB97)</f>
        <v>0.80944444444444441</v>
      </c>
      <c r="BC380" s="24">
        <f>AVERAGE(BC77:BC97)</f>
        <v>29.455555555555552</v>
      </c>
      <c r="BH380" s="24">
        <f>AVERAGE(BH77:BH97)</f>
        <v>0.51500000000000012</v>
      </c>
      <c r="BK380" s="24">
        <f>AVERAGE(BK77:BK97)</f>
        <v>8.7999999999999989</v>
      </c>
      <c r="BL380" s="24">
        <f>AVERAGE(BL77:BL97)</f>
        <v>0.37333333333333335</v>
      </c>
      <c r="BM380" s="24">
        <f>AVERAGE(BM77:BM97)</f>
        <v>3.3666666666666657E-2</v>
      </c>
      <c r="CX380" s="24">
        <f>AVERAGE(CX77:CX97)</f>
        <v>1.8999999999999997</v>
      </c>
      <c r="DA380" s="24">
        <f>AVERAGE(DA77:DA97)</f>
        <v>0.89499999999999991</v>
      </c>
      <c r="DB380" s="24">
        <f>AVERAGE(DB77:DB97)</f>
        <v>32.549999999999997</v>
      </c>
      <c r="DG380" s="24">
        <f>AVERAGE(DG77:DG97)</f>
        <v>0.74833333333333341</v>
      </c>
      <c r="DJ380" s="24">
        <f>AVERAGE(DJ77:DJ97)</f>
        <v>6.8666666666666671</v>
      </c>
      <c r="DK380" s="24">
        <f>AVERAGE(DK77:DK97)</f>
        <v>0.3833333333333333</v>
      </c>
      <c r="DL380" s="24">
        <f>AVERAGE(DL77:DL97)</f>
        <v>2.5999999999999999E-2</v>
      </c>
      <c r="DY380" s="24">
        <f>AVERAGE(DY77:DY97)</f>
        <v>1.875</v>
      </c>
      <c r="EB380" s="24">
        <f>AVERAGE(EB77:EB97)</f>
        <v>0.93833333333333335</v>
      </c>
      <c r="EC380" s="24">
        <f>AVERAGE(EC77:EC97)</f>
        <v>33.799999999999997</v>
      </c>
      <c r="EH380" s="24">
        <f>AVERAGE(EH77:EH97)</f>
        <v>0.84333333333333338</v>
      </c>
      <c r="EK380" s="24">
        <f>AVERAGE(EK77:EK97)</f>
        <v>2.4</v>
      </c>
      <c r="EL380" s="24">
        <f>AVERAGE(EL77:EL97)</f>
        <v>0.41833333333333328</v>
      </c>
      <c r="EM380" s="24">
        <f>AVERAGE(EM77:EM97)</f>
        <v>1.6E-2</v>
      </c>
      <c r="EZ380" s="24">
        <f>AVERAGE(EZ77:EZ97)</f>
        <v>1.8591666666666662</v>
      </c>
      <c r="FC380" s="24">
        <f>AVERAGE(FC77:FC97)</f>
        <v>0.99166666666666659</v>
      </c>
      <c r="FD380" s="24">
        <f>AVERAGE(FD77:FD97)</f>
        <v>35.733333333333334</v>
      </c>
      <c r="FI380" s="24">
        <f>AVERAGE(FI77:FI97)</f>
        <v>0.90083333333333337</v>
      </c>
      <c r="FL380" s="24">
        <f>AVERAGE(FL77:FL97)</f>
        <v>2.5</v>
      </c>
      <c r="FM380" s="24">
        <f>AVERAGE(FM77:FM97)</f>
        <v>0.42166666666666669</v>
      </c>
      <c r="FN380" s="24">
        <f>AVERAGE(FN77:FN97)</f>
        <v>1.5833333333333335E-2</v>
      </c>
      <c r="FR380" s="24">
        <f>AVERAGE(FR77:FR97)</f>
        <v>1.75</v>
      </c>
      <c r="FS380" s="24">
        <f>AVERAGE(FS77:FS97)</f>
        <v>1.4833333333333332E-2</v>
      </c>
      <c r="GF380" s="24">
        <f>AVERAGE(GF77:GF97)</f>
        <v>1.8574999999999999</v>
      </c>
      <c r="GI380" s="24">
        <f>AVERAGE(GI77:GI97)</f>
        <v>1.0024999999999997</v>
      </c>
      <c r="GJ380" s="24">
        <f>AVERAGE(GJ77:GJ97)</f>
        <v>36.291666666666664</v>
      </c>
      <c r="GO380" s="24">
        <f>AVERAGE(GO77:GO97)</f>
        <v>0.94333333333333336</v>
      </c>
      <c r="GR380" s="24">
        <f>AVERAGE(GR77:GR97)</f>
        <v>1.9833333333333334</v>
      </c>
      <c r="GS380" s="24">
        <f>AVERAGE(GS77:GS97)</f>
        <v>0.4316666666666667</v>
      </c>
      <c r="GT380" s="24">
        <f>AVERAGE(GT77:GT97)</f>
        <v>1.4E-2</v>
      </c>
      <c r="GX380" s="24">
        <f>AVERAGE(GX77:GX97)</f>
        <v>1.3166666666666667</v>
      </c>
      <c r="GY380" s="24">
        <f>AVERAGE(GY77:GY97)</f>
        <v>1.1666666666666667E-2</v>
      </c>
    </row>
    <row r="381" spans="1:207" s="5" customFormat="1" ht="13.6" customHeight="1" x14ac:dyDescent="0.3">
      <c r="A381" s="18"/>
      <c r="B381" s="18"/>
      <c r="E381" s="5" t="str">
        <f>E98</f>
        <v>25_1</v>
      </c>
      <c r="R381" s="24">
        <f>AVERAGE(R98:R152)</f>
        <v>1.940727272727272</v>
      </c>
      <c r="U381" s="24">
        <f>AVERAGE(U98:U152)</f>
        <v>0.78727272727272735</v>
      </c>
      <c r="V381" s="24">
        <f>AVERAGE(V98:V152)</f>
        <v>27.436363636363641</v>
      </c>
      <c r="AA381" s="24">
        <f>AVERAGE(AA98:AA152)</f>
        <v>6.7272727272727276E-3</v>
      </c>
      <c r="AF381" s="19"/>
      <c r="AJ381" s="24">
        <f>AVERAGE(AJ98:AJ152)</f>
        <v>18.816666666666666</v>
      </c>
      <c r="AK381" s="24">
        <f>AVERAGE(AK98:AK152)</f>
        <v>0.28833333333333333</v>
      </c>
      <c r="AL381" s="24">
        <f>AVERAGE(AL98:AL152)</f>
        <v>9.3666666666666662E-2</v>
      </c>
      <c r="AY381" s="24">
        <f>AVERAGE(AY98:AY152)</f>
        <v>1.9555555555555557</v>
      </c>
      <c r="BB381" s="24">
        <f>AVERAGE(BB98:BB152)</f>
        <v>0.78666666666666674</v>
      </c>
      <c r="BC381" s="24">
        <f>AVERAGE(BC98:BC152)</f>
        <v>28.344444444444445</v>
      </c>
      <c r="BH381" s="24">
        <f>AVERAGE(BH98:BH152)</f>
        <v>5.6111111111111112E-2</v>
      </c>
      <c r="BK381" s="24">
        <f>AVERAGE(BK98:BK152)</f>
        <v>15.833333333333334</v>
      </c>
      <c r="BL381" s="24">
        <f>AVERAGE(BL98:BL152)</f>
        <v>0.27500000000000002</v>
      </c>
      <c r="BM381" s="24">
        <f>AVERAGE(BM98:BM152)</f>
        <v>7.85E-2</v>
      </c>
      <c r="CX381" s="24">
        <f>AVERAGE(CX98:CX152)</f>
        <v>1.92</v>
      </c>
      <c r="DA381" s="24">
        <f>AVERAGE(DA98:DA152)</f>
        <v>0.86333333333333329</v>
      </c>
      <c r="DB381" s="24">
        <f>AVERAGE(DB98:DB152)</f>
        <v>31.233333333333334</v>
      </c>
      <c r="DG381" s="24">
        <f>AVERAGE(DG98:DG152)</f>
        <v>0.19833333333333336</v>
      </c>
      <c r="DJ381" s="24">
        <f>AVERAGE(DJ98:DJ152)</f>
        <v>15.133333333333335</v>
      </c>
      <c r="DK381" s="24">
        <f>AVERAGE(DK98:DK152)</f>
        <v>0.33833333333333337</v>
      </c>
      <c r="DL381" s="24">
        <f>AVERAGE(DL98:DL152)</f>
        <v>6.6666666666666666E-2</v>
      </c>
      <c r="DY381" s="24">
        <f>AVERAGE(DY98:DY152)</f>
        <v>1.885</v>
      </c>
      <c r="EB381" s="24">
        <f>AVERAGE(EB98:EB152)</f>
        <v>0.92833333333333323</v>
      </c>
      <c r="EC381" s="24">
        <f>AVERAGE(EC98:EC152)</f>
        <v>33.300000000000004</v>
      </c>
      <c r="EH381" s="24">
        <f>AVERAGE(EH98:EH152)</f>
        <v>0.28999999999999998</v>
      </c>
      <c r="EK381" s="24">
        <f>AVERAGE(EK98:EK152)</f>
        <v>9.7999999999999989</v>
      </c>
      <c r="EL381" s="24">
        <f>AVERAGE(EL98:EL152)</f>
        <v>0.37666666666666671</v>
      </c>
      <c r="EM381" s="24">
        <f>AVERAGE(EM98:EM152)</f>
        <v>3.7999999999999999E-2</v>
      </c>
      <c r="EZ381" s="24">
        <f>AVERAGE(EZ98:EZ152)</f>
        <v>1.8483333333333334</v>
      </c>
      <c r="FC381" s="24">
        <f>AVERAGE(FC98:FC152)</f>
        <v>1.0116666666666665</v>
      </c>
      <c r="FD381" s="24">
        <f>AVERAGE(FD98:FD152)</f>
        <v>36.541666666666664</v>
      </c>
      <c r="FI381" s="24">
        <f>AVERAGE(FI98:FI152)</f>
        <v>0.38666666666666666</v>
      </c>
      <c r="FL381" s="24">
        <f>AVERAGE(FL98:FL152)</f>
        <v>9.7833333333333332</v>
      </c>
      <c r="FM381" s="24">
        <f>AVERAGE(FM98:FM152)</f>
        <v>0.37166666666666665</v>
      </c>
      <c r="FN381" s="24">
        <f>AVERAGE(FN98:FN152)</f>
        <v>3.7499999999999999E-2</v>
      </c>
      <c r="FR381" s="24">
        <f>AVERAGE(FR98:FR152)</f>
        <v>8.4</v>
      </c>
      <c r="FS381" s="24">
        <f>AVERAGE(FS98:FS152)</f>
        <v>3.216666666666667E-2</v>
      </c>
      <c r="GF381" s="24">
        <f>AVERAGE(GF98:GF152)</f>
        <v>1.8433333333333335</v>
      </c>
      <c r="GI381" s="24">
        <f>AVERAGE(GI98:GI152)</f>
        <v>1.0275000000000001</v>
      </c>
      <c r="GJ381" s="24">
        <f>AVERAGE(GJ98:GJ152)</f>
        <v>37.233333333333327</v>
      </c>
      <c r="GO381" s="24">
        <f>AVERAGE(GO98:GO152)</f>
        <v>0.41666666666666669</v>
      </c>
      <c r="GR381" s="24">
        <f>AVERAGE(GR98:GR152)</f>
        <v>9.6666666666666661</v>
      </c>
      <c r="GS381" s="24">
        <f>AVERAGE(GS98:GS152)</f>
        <v>0.37166666666666665</v>
      </c>
      <c r="GT381" s="24">
        <f>AVERAGE(GT98:GT152)</f>
        <v>3.3166666666666671E-2</v>
      </c>
      <c r="GX381" s="24">
        <f>AVERAGE(GX98:GX152)</f>
        <v>8.0333333333333332</v>
      </c>
      <c r="GY381" s="24">
        <f>AVERAGE(GY98:GY152)</f>
        <v>2.8666666666666663E-2</v>
      </c>
    </row>
    <row r="382" spans="1:207" s="5" customFormat="1" ht="13.6" customHeight="1" x14ac:dyDescent="0.3">
      <c r="A382" s="18"/>
      <c r="B382" s="18"/>
      <c r="E382" s="5" t="str">
        <f>E153</f>
        <v>58_3а</v>
      </c>
      <c r="R382" s="24">
        <f>AVERAGE(R153:R215)</f>
        <v>2.0044444444444443</v>
      </c>
      <c r="U382" s="24">
        <f>AVERAGE(U153:U215)</f>
        <v>0.70714285714285718</v>
      </c>
      <c r="V382" s="24">
        <f>AVERAGE(V153:V215)</f>
        <v>24.817460317460323</v>
      </c>
      <c r="AA382" s="24">
        <f>AVERAGE(AA153:AA215)</f>
        <v>-0.25333333333333335</v>
      </c>
      <c r="AF382" s="19"/>
      <c r="AJ382" s="24">
        <f>AVERAGE(AJ153:AJ215)</f>
        <v>26.416666666666668</v>
      </c>
      <c r="AK382" s="24">
        <f>AVERAGE(AK153:AK215)</f>
        <v>0.22833333333333336</v>
      </c>
      <c r="AL382" s="24">
        <f>AVERAGE(AL153:AL215)</f>
        <v>0.16183333333333336</v>
      </c>
      <c r="AY382" s="24">
        <f>AVERAGE(AY153:AY215)</f>
        <v>1.9833333333333327</v>
      </c>
      <c r="BB382" s="24">
        <f>AVERAGE(BB153:BB215)</f>
        <v>0.755</v>
      </c>
      <c r="BC382" s="24">
        <f>AVERAGE(BC153:BC215)</f>
        <v>27.18333333333333</v>
      </c>
      <c r="BH382" s="24">
        <f>AVERAGE(BH153:BH215)</f>
        <v>-0.13611111111111113</v>
      </c>
      <c r="BK382" s="24">
        <f>AVERAGE(BK153:BK215)</f>
        <v>23.916666666666668</v>
      </c>
      <c r="BL382" s="24">
        <f>AVERAGE(BL153:BL215)</f>
        <v>0.25333333333333335</v>
      </c>
      <c r="BM382" s="24">
        <f>AVERAGE(BM153:BM215)</f>
        <v>0.14600000000000002</v>
      </c>
      <c r="CX382" s="24">
        <f>AVERAGE(CX153:CX215)</f>
        <v>1.8766666666666667</v>
      </c>
      <c r="DA382" s="24">
        <f>AVERAGE(DA153:DA215)</f>
        <v>0.96833333333333338</v>
      </c>
      <c r="DB382" s="24">
        <f>AVERAGE(DB153:DB215)</f>
        <v>34.900000000000006</v>
      </c>
      <c r="DG382" s="24">
        <f>AVERAGE(DG153:DG215)</f>
        <v>0.12833333333333333</v>
      </c>
      <c r="DJ382" s="24">
        <f>AVERAGE(DJ153:DJ215)</f>
        <v>18.95</v>
      </c>
      <c r="DK382" s="24">
        <f>AVERAGE(DK153:DK215)</f>
        <v>0.315</v>
      </c>
      <c r="DL382" s="24">
        <f>AVERAGE(DL153:DL215)</f>
        <v>8.4000000000000005E-2</v>
      </c>
      <c r="DY382" s="24">
        <f>AVERAGE(DY153:DY215)</f>
        <v>1.8333333333333333</v>
      </c>
      <c r="EB382" s="24">
        <f>AVERAGE(EB153:EB215)</f>
        <v>1.0533333333333335</v>
      </c>
      <c r="EC382" s="24">
        <f>AVERAGE(EC153:EC215)</f>
        <v>37.6</v>
      </c>
      <c r="EH382" s="24">
        <f>AVERAGE(EH153:EH215)</f>
        <v>0.24</v>
      </c>
      <c r="EK382" s="24">
        <f>AVERAGE(EK153:EK215)</f>
        <v>8.7999999999999989</v>
      </c>
      <c r="EL382" s="24">
        <f>AVERAGE(EL153:EL215)</f>
        <v>0.34666666666666668</v>
      </c>
      <c r="EM382" s="24">
        <f>AVERAGE(EM153:EM215)</f>
        <v>3.6666666666666674E-2</v>
      </c>
      <c r="EZ382" s="24">
        <f>AVERAGE(EZ153:EZ215)</f>
        <v>1.7941666666666667</v>
      </c>
      <c r="FC382" s="24">
        <f>AVERAGE(FC153:FC215)</f>
        <v>1.1566666666666665</v>
      </c>
      <c r="FD382" s="24">
        <f>AVERAGE(FD153:FD215)</f>
        <v>41.483333333333334</v>
      </c>
      <c r="FI382" s="24">
        <f>AVERAGE(FI153:FI215)</f>
        <v>0.46833333333333332</v>
      </c>
      <c r="FL382" s="24">
        <f>AVERAGE(FL153:FL215)</f>
        <v>8.7333333333333325</v>
      </c>
      <c r="FM382" s="24">
        <f>AVERAGE(FM153:FM215)</f>
        <v>0.37999999999999995</v>
      </c>
      <c r="FN382" s="24">
        <f>AVERAGE(FN153:FN215)</f>
        <v>3.6333333333333336E-2</v>
      </c>
      <c r="FR382" s="24">
        <f>AVERAGE(FR153:FR215)</f>
        <v>6.9833333333333334</v>
      </c>
      <c r="FS382" s="24">
        <f>AVERAGE(FS153:FS215)</f>
        <v>2.4833333333333332E-2</v>
      </c>
      <c r="GF382" s="24">
        <f>AVERAGE(GF153:GF215)</f>
        <v>1.7883333333333333</v>
      </c>
      <c r="GI382" s="24">
        <f>AVERAGE(GI153:GI215)</f>
        <v>1.1783333333333335</v>
      </c>
      <c r="GJ382" s="24">
        <f>AVERAGE(GJ153:GJ215)</f>
        <v>42.43333333333333</v>
      </c>
      <c r="GO382" s="24">
        <f>AVERAGE(GO153:GO215)</f>
        <v>0.50749999999999995</v>
      </c>
      <c r="GR382" s="24">
        <f>AVERAGE(GR153:GR215)</f>
        <v>8.4</v>
      </c>
      <c r="GS382" s="24">
        <f>AVERAGE(GS153:GS215)</f>
        <v>0.39166666666666661</v>
      </c>
      <c r="GT382" s="24">
        <f>AVERAGE(GT153:GT215)</f>
        <v>2.8166666666666663E-2</v>
      </c>
      <c r="GX382" s="24">
        <f>AVERAGE(GX153:GX215)</f>
        <v>6.3999999999999995</v>
      </c>
      <c r="GY382" s="24">
        <f>AVERAGE(GY153:GY215)</f>
        <v>2.0833333333333332E-2</v>
      </c>
    </row>
    <row r="383" spans="1:207" s="5" customFormat="1" ht="13.6" customHeight="1" x14ac:dyDescent="0.3">
      <c r="A383" s="18"/>
      <c r="B383" s="18"/>
      <c r="E383" s="5" t="str">
        <f>E216</f>
        <v>58_3б</v>
      </c>
      <c r="R383" s="24">
        <f>AVERAGE(R216:R244)</f>
        <v>1.9265517241379304</v>
      </c>
      <c r="U383" s="24">
        <f>AVERAGE(U216:U244)</f>
        <v>0.82965517241379294</v>
      </c>
      <c r="V383" s="24">
        <f>AVERAGE(V216:V244)</f>
        <v>28.634482758620695</v>
      </c>
      <c r="AA383" s="24">
        <f>AVERAGE(AA216:AA244)</f>
        <v>-9.2758620689655166E-2</v>
      </c>
      <c r="AF383" s="19"/>
      <c r="AJ383" s="24">
        <f>AVERAGE(AJ216:AJ244)</f>
        <v>20.149999999999999</v>
      </c>
      <c r="AK383" s="24">
        <f>AVERAGE(AK216:AK244)</f>
        <v>0.3</v>
      </c>
      <c r="AL383" s="24">
        <f>AVERAGE(AL216:AL244)</f>
        <v>0.11016666666666668</v>
      </c>
      <c r="AY383" s="24">
        <f>AVERAGE(AY216:AY244)</f>
        <v>1.9144444444444442</v>
      </c>
      <c r="BB383" s="24">
        <f>AVERAGE(BB216:BB244)</f>
        <v>0.88777777777777789</v>
      </c>
      <c r="BC383" s="24">
        <f>AVERAGE(BC216:BC244)</f>
        <v>31.911111111111111</v>
      </c>
      <c r="BH383" s="24">
        <f>AVERAGE(BH216:BH244)</f>
        <v>2.5000000000000005E-2</v>
      </c>
      <c r="BK383" s="24">
        <f>AVERAGE(BK216:BK244)</f>
        <v>16.016666666666669</v>
      </c>
      <c r="BL383" s="24">
        <f>AVERAGE(BL216:BL244)</f>
        <v>0.34500000000000003</v>
      </c>
      <c r="BM383" s="24">
        <f>AVERAGE(BM216:BM244)</f>
        <v>8.950000000000001E-2</v>
      </c>
      <c r="CX383" s="24">
        <f>AVERAGE(CX216:CX244)</f>
        <v>1.8466666666666669</v>
      </c>
      <c r="DA383" s="24">
        <f>AVERAGE(DA216:DA244)</f>
        <v>1.0233333333333332</v>
      </c>
      <c r="DB383" s="24">
        <f>AVERAGE(DB216:DB244)</f>
        <v>36.800000000000004</v>
      </c>
      <c r="DG383" s="24">
        <f>AVERAGE(DG216:DG244)</f>
        <v>0.33</v>
      </c>
      <c r="DJ383" s="24">
        <f>AVERAGE(DJ216:DJ244)</f>
        <v>11.649999999999999</v>
      </c>
      <c r="DK383" s="24">
        <f>AVERAGE(DK216:DK244)</f>
        <v>0.37333333333333335</v>
      </c>
      <c r="DL383" s="24">
        <f>AVERAGE(DL216:DL244)</f>
        <v>5.8666666666666666E-2</v>
      </c>
      <c r="DY383" s="24">
        <f>AVERAGE(DY216:DY244)</f>
        <v>1.8183333333333334</v>
      </c>
      <c r="EB383" s="24">
        <f>AVERAGE(EB216:EB244)</f>
        <v>1.095</v>
      </c>
      <c r="EC383" s="24">
        <f>AVERAGE(EC216:EC244)</f>
        <v>39.416666666666664</v>
      </c>
      <c r="EH383" s="24">
        <f>AVERAGE(EH216:EH244)</f>
        <v>0.44500000000000006</v>
      </c>
      <c r="EK383" s="24">
        <f>AVERAGE(EK216:EK244)</f>
        <v>7.3666666666666663</v>
      </c>
      <c r="EL383" s="24">
        <f>AVERAGE(EL216:EL244)</f>
        <v>0.39499999999999996</v>
      </c>
      <c r="EM383" s="24">
        <f>AVERAGE(EM216:EM244)</f>
        <v>3.0166666666666665E-2</v>
      </c>
      <c r="EZ383" s="24">
        <f>AVERAGE(EZ216:EZ244)</f>
        <v>1.7858333333333336</v>
      </c>
      <c r="FC383" s="24">
        <f>AVERAGE(FC216:FC244)</f>
        <v>1.1891666666666665</v>
      </c>
      <c r="FD383" s="24">
        <f>AVERAGE(FD216:FD244)</f>
        <v>42.683333333333337</v>
      </c>
      <c r="FI383" s="24">
        <f>AVERAGE(FI216:FI244)</f>
        <v>0.51416666666666677</v>
      </c>
      <c r="FL383" s="24">
        <f>AVERAGE(FL216:FL244)</f>
        <v>7.4666666666666677</v>
      </c>
      <c r="FM383" s="24">
        <f>AVERAGE(FM216:FM244)</f>
        <v>0.38000000000000006</v>
      </c>
      <c r="FN383" s="24">
        <f>AVERAGE(FN216:FN244)</f>
        <v>2.9833333333333333E-2</v>
      </c>
      <c r="FR383" s="24">
        <f>AVERAGE(FR216:FR244)</f>
        <v>6.1000000000000005</v>
      </c>
      <c r="FS383" s="24">
        <f>AVERAGE(FS216:FS244)</f>
        <v>2.5833333333333333E-2</v>
      </c>
      <c r="GF383" s="24">
        <f>AVERAGE(GF216:GF244)</f>
        <v>1.7783333333333335</v>
      </c>
      <c r="GI383" s="24">
        <f>AVERAGE(GI216:GI244)</f>
        <v>1.2108333333333334</v>
      </c>
      <c r="GJ383" s="24">
        <f>AVERAGE(GJ216:GJ244)</f>
        <v>43.566666666666663</v>
      </c>
      <c r="GO383" s="24">
        <f>AVERAGE(GO216:GO244)</f>
        <v>0.55166666666666664</v>
      </c>
      <c r="GR383" s="24">
        <f>AVERAGE(GR216:GR244)</f>
        <v>6.95</v>
      </c>
      <c r="GS383" s="24">
        <f>AVERAGE(GS216:GS244)</f>
        <v>0.37999999999999995</v>
      </c>
      <c r="GT383" s="24">
        <f>AVERAGE(GT216:GT244)</f>
        <v>2.7E-2</v>
      </c>
      <c r="GX383" s="24">
        <f>AVERAGE(GX216:GX244)</f>
        <v>5.416666666666667</v>
      </c>
      <c r="GY383" s="24">
        <f>AVERAGE(GY216:GY244)</f>
        <v>2.1666666666666664E-2</v>
      </c>
    </row>
    <row r="384" spans="1:207" s="5" customFormat="1" ht="13.6" customHeight="1" x14ac:dyDescent="0.3">
      <c r="A384" s="18"/>
      <c r="B384" s="18"/>
      <c r="E384" s="5" t="str">
        <f>E245</f>
        <v>58_3б.1</v>
      </c>
      <c r="R384" s="24">
        <f>AVERAGE(R245:R255)</f>
        <v>1.8590909090909093</v>
      </c>
      <c r="U384" s="24">
        <f>AVERAGE(U245:U255)</f>
        <v>0.95545454545454545</v>
      </c>
      <c r="V384" s="24">
        <f>AVERAGE(V245:V255)</f>
        <v>33.418181818181814</v>
      </c>
      <c r="AA384" s="24">
        <f>AVERAGE(AA245:AA255)</f>
        <v>6.1818181818181814E-2</v>
      </c>
      <c r="AF384" s="19"/>
      <c r="AJ384" s="24">
        <f>AVERAGE(AJ245:AJ255)</f>
        <v>16.483333333333334</v>
      </c>
      <c r="AK384" s="24">
        <f>AVERAGE(AK245:AK255)</f>
        <v>0.33833333333333332</v>
      </c>
      <c r="AL384" s="24">
        <f>AVERAGE(AL245:AL255)</f>
        <v>8.9666666666666658E-2</v>
      </c>
      <c r="AY384" s="24">
        <f>AVERAGE(AY245:AY255)</f>
        <v>1.8672727272727272</v>
      </c>
      <c r="BB384" s="24">
        <f>AVERAGE(BB245:BB255)</f>
        <v>0.97727272727272729</v>
      </c>
      <c r="BC384" s="24">
        <f>AVERAGE(BC245:BC255)</f>
        <v>35.554545454545455</v>
      </c>
      <c r="BH384" s="24">
        <f>AVERAGE(BH245:BH255)</f>
        <v>0.14545454545454545</v>
      </c>
      <c r="BK384" s="24">
        <f>AVERAGE(BK245:BK255)</f>
        <v>15.033333333333333</v>
      </c>
      <c r="BL384" s="24">
        <f>AVERAGE(BL245:BL255)</f>
        <v>0.35833333333333323</v>
      </c>
      <c r="BM384" s="24">
        <f>AVERAGE(BM245:BM255)</f>
        <v>6.9333333333333344E-2</v>
      </c>
      <c r="CX384" s="24">
        <f>AVERAGE(CX245:CX255)</f>
        <v>1.8116666666666668</v>
      </c>
      <c r="DA384" s="24">
        <f>AVERAGE(DA245:DA255)</f>
        <v>1.1016666666666668</v>
      </c>
      <c r="DB384" s="24">
        <f>AVERAGE(DB245:DB255)</f>
        <v>39.333333333333329</v>
      </c>
      <c r="DG384" s="24">
        <f>AVERAGE(DG245:DG255)</f>
        <v>0.32833333333333337</v>
      </c>
      <c r="DJ384" s="24">
        <f>AVERAGE(DJ245:DJ255)</f>
        <v>11.316666666666668</v>
      </c>
      <c r="DK384" s="24">
        <f>AVERAGE(DK245:DK255)</f>
        <v>0.38500000000000001</v>
      </c>
      <c r="DL384" s="24">
        <f>AVERAGE(DL245:DL255)</f>
        <v>4.8500000000000008E-2</v>
      </c>
      <c r="DY384" s="24">
        <f>AVERAGE(DY245:DY255)</f>
        <v>1.7933333333333337</v>
      </c>
      <c r="EB384" s="24">
        <f>AVERAGE(EB245:EB255)</f>
        <v>1.1633333333333333</v>
      </c>
      <c r="EC384" s="24">
        <f>AVERAGE(EC245:EC255)</f>
        <v>41.833333333333336</v>
      </c>
      <c r="EH384" s="24">
        <f>AVERAGE(EH245:EH255)</f>
        <v>0.4316666666666667</v>
      </c>
      <c r="EK384" s="24">
        <f>AVERAGE(EK245:EK255)</f>
        <v>6.8833333333333329</v>
      </c>
      <c r="EL384" s="24">
        <f>AVERAGE(EL245:EL255)</f>
        <v>0.37666666666666671</v>
      </c>
      <c r="EM384" s="24">
        <f>AVERAGE(EM245:EM255)</f>
        <v>3.1166666666666665E-2</v>
      </c>
      <c r="EZ384" s="24">
        <f>AVERAGE(EZ245:EZ255)</f>
        <v>1.7683333333333333</v>
      </c>
      <c r="FC384" s="24">
        <f>AVERAGE(FC245:FC255)</f>
        <v>1.2216666666666667</v>
      </c>
      <c r="FD384" s="24">
        <f>AVERAGE(FD245:FD255)</f>
        <v>43.666666666666664</v>
      </c>
      <c r="FI384" s="24">
        <f>AVERAGE(FI245:FI255)</f>
        <v>0.5083333333333333</v>
      </c>
      <c r="FL384" s="24">
        <f>AVERAGE(FL245:FL255)</f>
        <v>6.6499999999999995</v>
      </c>
      <c r="FM384" s="24">
        <f>AVERAGE(FM245:FM255)</f>
        <v>0.36666666666666664</v>
      </c>
      <c r="FN384" s="24">
        <f>AVERAGE(FN245:FN255)</f>
        <v>3.2333333333333332E-2</v>
      </c>
      <c r="FR384" s="24">
        <f>AVERAGE(FR245:FR255)</f>
        <v>4.8999999999999995</v>
      </c>
      <c r="FS384" s="24">
        <f>AVERAGE(FS245:FS255)</f>
        <v>2.4333333333333332E-2</v>
      </c>
      <c r="GF384" s="24">
        <f>AVERAGE(GF245:GF255)</f>
        <v>1.7666666666666666</v>
      </c>
      <c r="GI384" s="24">
        <f>AVERAGE(GI245:GI255)</f>
        <v>1.2400000000000002</v>
      </c>
      <c r="GJ384" s="24">
        <f>AVERAGE(GJ245:GJ255)</f>
        <v>44.733333333333341</v>
      </c>
      <c r="GO384" s="24">
        <f>AVERAGE(GO245:GO255)</f>
        <v>0.55166666666666664</v>
      </c>
      <c r="GR384" s="24">
        <f>AVERAGE(GR245:GR255)</f>
        <v>6.666666666666667</v>
      </c>
      <c r="GS384" s="24">
        <f>AVERAGE(GS245:GS255)</f>
        <v>0.37333333333333335</v>
      </c>
      <c r="GT384" s="24">
        <f>AVERAGE(GT245:GT255)</f>
        <v>2.8333333333333332E-2</v>
      </c>
      <c r="GX384" s="24">
        <f>AVERAGE(GX245:GX255)</f>
        <v>4.666666666666667</v>
      </c>
      <c r="GY384" s="24">
        <f>AVERAGE(GY245:GY255)</f>
        <v>1.9666666666666666E-2</v>
      </c>
    </row>
    <row r="385" spans="1:207" s="5" customFormat="1" ht="13.6" customHeight="1" x14ac:dyDescent="0.3">
      <c r="A385" s="18"/>
      <c r="B385" s="18"/>
      <c r="E385" s="5" t="str">
        <f>E256</f>
        <v>58_3в</v>
      </c>
      <c r="R385" s="24">
        <f>AVERAGE(R256:R273)</f>
        <v>2.0877777777777782</v>
      </c>
      <c r="U385" s="24">
        <f>AVERAGE(U256:U273)</f>
        <v>0.58111111111111102</v>
      </c>
      <c r="V385" s="24">
        <f>AVERAGE(V256:V273)</f>
        <v>20.738888888888891</v>
      </c>
      <c r="AA385" s="24">
        <f>AVERAGE(AA256:AA273)</f>
        <v>-0.3477777777777778</v>
      </c>
      <c r="AF385" s="19"/>
      <c r="AJ385" s="24">
        <f>AVERAGE(AJ256:AJ273)</f>
        <v>28.650000000000006</v>
      </c>
      <c r="AK385" s="24">
        <f>AVERAGE(AK256:AK273)</f>
        <v>0.24166666666666667</v>
      </c>
      <c r="AL385" s="24">
        <f>AVERAGE(AL256:AL273)</f>
        <v>0.17433333333333331</v>
      </c>
      <c r="AY385" s="24">
        <f>AVERAGE(AY256:AY273)</f>
        <v>2.0405555555555552</v>
      </c>
      <c r="BB385" s="24">
        <f>AVERAGE(BB256:BB273)</f>
        <v>0.65777777777777779</v>
      </c>
      <c r="BC385" s="24">
        <f>AVERAGE(BC256:BC273)</f>
        <v>23.738888888888891</v>
      </c>
      <c r="BH385" s="24">
        <f>AVERAGE(BH256:BH273)</f>
        <v>-0.21333333333333326</v>
      </c>
      <c r="BK385" s="24">
        <f>AVERAGE(BK256:BK273)</f>
        <v>23.716666666666669</v>
      </c>
      <c r="BL385" s="24">
        <f>AVERAGE(BL256:BL273)</f>
        <v>0.26499999999999996</v>
      </c>
      <c r="BM385" s="24">
        <f>AVERAGE(BM256:BM273)</f>
        <v>0.15433333333333335</v>
      </c>
      <c r="CX385" s="24">
        <f>AVERAGE(CX256:CX273)</f>
        <v>1.8999999999999997</v>
      </c>
      <c r="DA385" s="24">
        <f>AVERAGE(DA256:DA273)</f>
        <v>0.91500000000000004</v>
      </c>
      <c r="DB385" s="24">
        <f>AVERAGE(DB256:DB273)</f>
        <v>32.833333333333336</v>
      </c>
      <c r="DG385" s="24">
        <f>AVERAGE(DG256:DG273)</f>
        <v>0.16166666666666665</v>
      </c>
      <c r="DJ385" s="24">
        <f>AVERAGE(DJ256:DJ273)</f>
        <v>16.216666666666669</v>
      </c>
      <c r="DK385" s="24">
        <f>AVERAGE(DK256:DK273)</f>
        <v>0.34</v>
      </c>
      <c r="DL385" s="24">
        <f>AVERAGE(DL256:DL273)</f>
        <v>8.7833333333333333E-2</v>
      </c>
      <c r="DY385" s="24">
        <f>AVERAGE(DY256:DY273)</f>
        <v>1.8383333333333336</v>
      </c>
      <c r="EB385" s="24">
        <f>AVERAGE(EB256:EB273)</f>
        <v>1.0466666666666666</v>
      </c>
      <c r="EC385" s="24">
        <f>AVERAGE(EC256:EC273)</f>
        <v>37.416666666666664</v>
      </c>
      <c r="EH385" s="24">
        <f>AVERAGE(EH256:EH273)</f>
        <v>0.3666666666666667</v>
      </c>
      <c r="EK385" s="24">
        <f>AVERAGE(EK256:EK273)</f>
        <v>7.7</v>
      </c>
      <c r="EL385" s="24">
        <f>AVERAGE(EL256:EL273)</f>
        <v>0.36166666666666664</v>
      </c>
      <c r="EM385" s="24">
        <f>AVERAGE(EM256:EM273)</f>
        <v>3.3499999999999995E-2</v>
      </c>
      <c r="EZ385" s="24">
        <f>AVERAGE(EZ256:EZ273)</f>
        <v>1.8166666666666667</v>
      </c>
      <c r="FC385" s="24">
        <f>AVERAGE(FC256:FC273)</f>
        <v>1.0958333333333334</v>
      </c>
      <c r="FD385" s="24">
        <f>AVERAGE(FD256:FD273)</f>
        <v>39.024999999999999</v>
      </c>
      <c r="FI385" s="24">
        <f>AVERAGE(FI256:FI273)</f>
        <v>0.46666666666666662</v>
      </c>
      <c r="FL385" s="24">
        <f>AVERAGE(FL256:FL273)</f>
        <v>7.4833333333333334</v>
      </c>
      <c r="FM385" s="24">
        <f>AVERAGE(FM256:FM273)</f>
        <v>0.39666666666666672</v>
      </c>
      <c r="FN385" s="24">
        <f>AVERAGE(FN256:FN273)</f>
        <v>3.3999999999999996E-2</v>
      </c>
      <c r="FR385" s="24">
        <f>AVERAGE(FR256:FR273)</f>
        <v>5.8999999999999995</v>
      </c>
      <c r="FS385" s="24">
        <f>AVERAGE(FS256:FS273)</f>
        <v>2.7333333333333331E-2</v>
      </c>
      <c r="GF385" s="24">
        <f>AVERAGE(GF256:GF273)</f>
        <v>1.8175000000000001</v>
      </c>
      <c r="GI385" s="24">
        <f>AVERAGE(GI256:GI273)</f>
        <v>1.1074999999999999</v>
      </c>
      <c r="GJ385" s="24">
        <f>AVERAGE(GJ256:GJ273)</f>
        <v>40.016666666666666</v>
      </c>
      <c r="GO385" s="24">
        <f>AVERAGE(GO256:GO273)</f>
        <v>0.51083333333333336</v>
      </c>
      <c r="GR385" s="24">
        <f>AVERAGE(GR256:GR273)</f>
        <v>6.8</v>
      </c>
      <c r="GS385" s="24">
        <f>AVERAGE(GS256:GS273)</f>
        <v>0.37999999999999995</v>
      </c>
      <c r="GT385" s="24">
        <f>AVERAGE(GT256:GT273)</f>
        <v>2.5833333333333333E-2</v>
      </c>
      <c r="GX385" s="24">
        <f>AVERAGE(GX256:GX273)</f>
        <v>5.2333333333333334</v>
      </c>
      <c r="GY385" s="24">
        <f>AVERAGE(GY256:GY273)</f>
        <v>1.6166666666666666E-2</v>
      </c>
    </row>
    <row r="386" spans="1:207" s="5" customFormat="1" ht="13.6" customHeight="1" x14ac:dyDescent="0.3">
      <c r="A386" s="18"/>
      <c r="B386" s="18"/>
      <c r="E386" s="5" t="str">
        <f>E274</f>
        <v>58_3г</v>
      </c>
      <c r="R386" s="24">
        <f>AVERAGE(R274:R286)</f>
        <v>1.847692307692308</v>
      </c>
      <c r="U386" s="24">
        <f>AVERAGE(U274:U286)</f>
        <v>1.0007692307692306</v>
      </c>
      <c r="V386" s="24">
        <f>AVERAGE(V274:V286)</f>
        <v>35.084615384615383</v>
      </c>
      <c r="AA386" s="24">
        <f>AVERAGE(AA274:AA286)</f>
        <v>0.30923076923076925</v>
      </c>
      <c r="AF386" s="19"/>
      <c r="AJ386" s="24">
        <f>AVERAGE(AJ274:AJ286)</f>
        <v>12.933333333333332</v>
      </c>
      <c r="AK386" s="24">
        <f>AVERAGE(AK274:AK286)</f>
        <v>0.38666666666666671</v>
      </c>
      <c r="AL386" s="24">
        <f>AVERAGE(AL274:AL286)</f>
        <v>6.7833333333333343E-2</v>
      </c>
      <c r="AY386" s="24">
        <f>AVERAGE(AY274:AY286)</f>
        <v>1.8469230769230767</v>
      </c>
      <c r="BB386" s="24">
        <f>AVERAGE(BB274:BB286)</f>
        <v>1.0315384615384615</v>
      </c>
      <c r="BC386" s="24">
        <f>AVERAGE(BC274:BC286)</f>
        <v>37.169230769230772</v>
      </c>
      <c r="BH386" s="24">
        <f>AVERAGE(BH274:BH286)</f>
        <v>0.4053846153846154</v>
      </c>
      <c r="BK386" s="24">
        <f>AVERAGE(BK274:BK286)</f>
        <v>10.166666666666666</v>
      </c>
      <c r="BL386" s="24">
        <f>AVERAGE(BL274:BL286)</f>
        <v>0.36666666666666664</v>
      </c>
      <c r="BM386" s="24">
        <f>AVERAGE(BM274:BM286)</f>
        <v>4.9666666666666665E-2</v>
      </c>
      <c r="CX386" s="24">
        <f>AVERAGE(CX274:CX286)</f>
        <v>1.835</v>
      </c>
      <c r="DA386" s="24">
        <f>AVERAGE(DA274:DA286)</f>
        <v>1.0633333333333335</v>
      </c>
      <c r="DB386" s="24">
        <f>AVERAGE(DB274:DB286)</f>
        <v>38.366666666666667</v>
      </c>
      <c r="DG386" s="24">
        <f>AVERAGE(DG274:DG286)</f>
        <v>0.46333333333333337</v>
      </c>
      <c r="DJ386" s="24">
        <f>AVERAGE(DJ274:DJ286)</f>
        <v>8.9500000000000011</v>
      </c>
      <c r="DK386" s="24">
        <f>AVERAGE(DK274:DK286)</f>
        <v>0.38833333333333336</v>
      </c>
      <c r="DL386" s="24">
        <f>AVERAGE(DL274:DL286)</f>
        <v>4.083333333333334E-2</v>
      </c>
      <c r="DY386" s="24">
        <f>AVERAGE(DY274:DY286)</f>
        <v>1.82</v>
      </c>
      <c r="EB386" s="24">
        <f>AVERAGE(EB274:EB286)</f>
        <v>1.095</v>
      </c>
      <c r="EC386" s="24">
        <f>AVERAGE(EC274:EC286)</f>
        <v>39.216666666666669</v>
      </c>
      <c r="EH386" s="24">
        <f>AVERAGE(EH274:EH286)</f>
        <v>0.49833333333333335</v>
      </c>
      <c r="EK386" s="24">
        <f>AVERAGE(EK274:EK286)</f>
        <v>5.666666666666667</v>
      </c>
      <c r="EL386" s="24">
        <f>AVERAGE(EL274:EL286)</f>
        <v>0.39500000000000002</v>
      </c>
      <c r="EM386" s="24">
        <f>AVERAGE(EM274:EM286)</f>
        <v>2.9166666666666664E-2</v>
      </c>
      <c r="EZ386" s="24">
        <f>AVERAGE(EZ274:EZ286)</f>
        <v>1.804285714285714</v>
      </c>
      <c r="FC386" s="24">
        <f>AVERAGE(FC274:FC286)</f>
        <v>1.1371428571428572</v>
      </c>
      <c r="FD386" s="24">
        <f>AVERAGE(FD274:FD286)</f>
        <v>40.714285714285715</v>
      </c>
      <c r="FI386" s="24">
        <f>AVERAGE(FI274:FI286)</f>
        <v>0.56857142857142862</v>
      </c>
      <c r="FL386" s="24">
        <f>AVERAGE(FL274:FL286)</f>
        <v>5.6166666666666671</v>
      </c>
      <c r="FM386" s="24">
        <f>AVERAGE(FM274:FM286)</f>
        <v>0.38833333333333336</v>
      </c>
      <c r="FN386" s="24">
        <f>AVERAGE(FN274:FN286)</f>
        <v>2.9333333333333333E-2</v>
      </c>
      <c r="FR386" s="24">
        <f>AVERAGE(FR274:FR286)</f>
        <v>4.8833333333333337</v>
      </c>
      <c r="FS386" s="24">
        <f>AVERAGE(FS274:FS286)</f>
        <v>2.2666666666666665E-2</v>
      </c>
      <c r="GF386" s="24">
        <f>AVERAGE(GF274:GF286)</f>
        <v>1.8085714285714289</v>
      </c>
      <c r="GI386" s="24">
        <f>AVERAGE(GI274:GI286)</f>
        <v>1.1385714285714286</v>
      </c>
      <c r="GJ386" s="24">
        <f>AVERAGE(GJ274:GJ286)</f>
        <v>41.085714285714289</v>
      </c>
      <c r="GO386" s="24">
        <f>AVERAGE(GO274:GO286)</f>
        <v>0.58714285714285719</v>
      </c>
      <c r="GR386" s="24">
        <f>AVERAGE(GR274:GR286)</f>
        <v>5.3666666666666671</v>
      </c>
      <c r="GS386" s="24">
        <f>AVERAGE(GS274:GS286)</f>
        <v>0.37333333333333335</v>
      </c>
      <c r="GT386" s="24">
        <f>AVERAGE(GT274:GT286)</f>
        <v>2.7166666666666669E-2</v>
      </c>
      <c r="GX386" s="24">
        <f>AVERAGE(GX274:GX286)</f>
        <v>4.25</v>
      </c>
      <c r="GY386" s="24">
        <f>AVERAGE(GY274:GY286)</f>
        <v>1.7833333333333333E-2</v>
      </c>
    </row>
    <row r="387" spans="1:207" s="5" customFormat="1" ht="13.6" customHeight="1" x14ac:dyDescent="0.3">
      <c r="A387" s="18"/>
      <c r="B387" s="18"/>
      <c r="E387" s="5" t="str">
        <f>E287</f>
        <v>58г_2а</v>
      </c>
      <c r="R387" s="24">
        <f>AVERAGE(R287:R298)</f>
        <v>2.1125000000000003</v>
      </c>
      <c r="U387" s="24">
        <f>AVERAGE(U287:U298)</f>
        <v>0.52333333333333332</v>
      </c>
      <c r="V387" s="24">
        <f>AVERAGE(V287:V298)</f>
        <v>18.116666666666667</v>
      </c>
      <c r="AA387" s="24">
        <f>AVERAGE(AA287:AA298)</f>
        <v>-0.2525</v>
      </c>
      <c r="AF387" s="19"/>
      <c r="AJ387" s="24">
        <f>AVERAGE(AJ287:AJ298)</f>
        <v>27.099999999999998</v>
      </c>
      <c r="AK387" s="24">
        <f>AVERAGE(AK287:AK298)</f>
        <v>0.255</v>
      </c>
      <c r="AL387" s="24">
        <f>AVERAGE(AL287:AL298)</f>
        <v>0.1501666666666667</v>
      </c>
      <c r="AY387" s="24">
        <f>AVERAGE(AY287:AY298)</f>
        <v>2.1091666666666664</v>
      </c>
      <c r="BB387" s="24">
        <f>AVERAGE(BB287:BB298)</f>
        <v>0.54916666666666669</v>
      </c>
      <c r="BC387" s="24">
        <f>AVERAGE(BC287:BC298)</f>
        <v>19.891666666666666</v>
      </c>
      <c r="BH387" s="24">
        <f>AVERAGE(BH287:BH298)</f>
        <v>-9.9999999999999992E-2</v>
      </c>
      <c r="BK387" s="24">
        <f>AVERAGE(BK287:BK298)</f>
        <v>22.133333333333336</v>
      </c>
      <c r="BL387" s="24">
        <f>AVERAGE(BL287:BL298)</f>
        <v>0.29833333333333334</v>
      </c>
      <c r="BM387" s="24">
        <f>AVERAGE(BM287:BM298)</f>
        <v>0.12516666666666668</v>
      </c>
      <c r="CX387" s="24">
        <f>AVERAGE(CX287:CX298)</f>
        <v>1.9983333333333331</v>
      </c>
      <c r="DA387" s="24">
        <f>AVERAGE(DA287:DA298)</f>
        <v>0.71333333333333337</v>
      </c>
      <c r="DB387" s="24">
        <f>AVERAGE(DB287:DB298)</f>
        <v>25.75</v>
      </c>
      <c r="DG387" s="24">
        <f>AVERAGE(DG287:DG298)</f>
        <v>0.35499999999999998</v>
      </c>
      <c r="DJ387" s="24">
        <f>AVERAGE(DJ287:DJ298)</f>
        <v>16.233333333333334</v>
      </c>
      <c r="DK387" s="24">
        <f>AVERAGE(DK287:DK298)</f>
        <v>0.34333333333333332</v>
      </c>
      <c r="DL387" s="24">
        <f>AVERAGE(DL287:DL298)</f>
        <v>7.3333333333333334E-2</v>
      </c>
      <c r="DY387" s="24">
        <f>AVERAGE(DY287:DY298)</f>
        <v>1.9533333333333334</v>
      </c>
      <c r="EB387" s="24">
        <f>AVERAGE(EB287:EB298)</f>
        <v>0.79500000000000004</v>
      </c>
      <c r="EC387" s="24">
        <f>AVERAGE(EC287:EC298)</f>
        <v>28.783333333333335</v>
      </c>
      <c r="EH387" s="24">
        <f>AVERAGE(EH287:EH298)</f>
        <v>0.59833333333333338</v>
      </c>
      <c r="EK387" s="24">
        <f>AVERAGE(EK287:EK298)</f>
        <v>5.3666666666666671</v>
      </c>
      <c r="EL387" s="24">
        <f>AVERAGE(EL287:EL298)</f>
        <v>0.37833333333333341</v>
      </c>
      <c r="EM387" s="24">
        <f>AVERAGE(EM287:EM298)</f>
        <v>1.9666666666666669E-2</v>
      </c>
      <c r="EZ387" s="24">
        <f>AVERAGE(EZ287:EZ298)</f>
        <v>1.9100000000000001</v>
      </c>
      <c r="FC387" s="24">
        <f>AVERAGE(FC287:FC298)</f>
        <v>0.87666666666666659</v>
      </c>
      <c r="FD387" s="24">
        <f>AVERAGE(FD287:FD298)</f>
        <v>31.533333333333331</v>
      </c>
      <c r="FI387" s="24">
        <f>AVERAGE(FI287:FI298)</f>
        <v>0.80166666666666675</v>
      </c>
      <c r="FL387" s="24">
        <f>AVERAGE(FL287:FL298)</f>
        <v>5.45</v>
      </c>
      <c r="FM387" s="24">
        <f>AVERAGE(FM287:FM298)</f>
        <v>0.41833333333333339</v>
      </c>
      <c r="FN387" s="24">
        <f>AVERAGE(FN287:FN298)</f>
        <v>1.95E-2</v>
      </c>
      <c r="FR387" s="24">
        <f>AVERAGE(FR287:FR298)</f>
        <v>4.1000000000000005</v>
      </c>
      <c r="FS387" s="24">
        <f>AVERAGE(FS287:FS298)</f>
        <v>1.2500000000000002E-2</v>
      </c>
      <c r="GF387" s="24">
        <f>AVERAGE(GF287:GF298)</f>
        <v>1.9066666666666665</v>
      </c>
      <c r="GI387" s="24">
        <f>AVERAGE(GI287:GI298)</f>
        <v>0.8866666666666666</v>
      </c>
      <c r="GJ387" s="24">
        <f>AVERAGE(GJ287:GJ298)</f>
        <v>32.033333333333331</v>
      </c>
      <c r="GO387" s="24">
        <f>AVERAGE(GO287:GO298)</f>
        <v>0.85166666666666657</v>
      </c>
      <c r="GR387" s="24">
        <f>AVERAGE(GR287:GR298)</f>
        <v>4.5666666666666664</v>
      </c>
      <c r="GS387" s="24">
        <f>AVERAGE(GS287:GS298)</f>
        <v>0.39666666666666672</v>
      </c>
      <c r="GT387" s="24">
        <f>AVERAGE(GT287:GT298)</f>
        <v>1.4666666666666666E-2</v>
      </c>
      <c r="GX387" s="24">
        <f>AVERAGE(GX287:GX298)</f>
        <v>3.2000000000000006</v>
      </c>
      <c r="GY387" s="24">
        <f>AVERAGE(GY287:GY298)</f>
        <v>8.0000000000000002E-3</v>
      </c>
    </row>
    <row r="388" spans="1:207" s="5" customFormat="1" ht="13.6" customHeight="1" x14ac:dyDescent="0.3">
      <c r="A388" s="18"/>
      <c r="B388" s="18"/>
      <c r="E388" s="5" t="str">
        <f>E299</f>
        <v>58г_2б</v>
      </c>
      <c r="R388" s="24">
        <f>AVERAGE(R299:R313)</f>
        <v>1.9786666666666666</v>
      </c>
      <c r="U388" s="24">
        <f>AVERAGE(U299:U313)</f>
        <v>0.70933333333333337</v>
      </c>
      <c r="V388" s="24">
        <f>AVERAGE(V299:V313)</f>
        <v>24.5</v>
      </c>
      <c r="AA388" s="24">
        <f>AVERAGE(AA299:AA313)</f>
        <v>-3.2666666666666663E-2</v>
      </c>
      <c r="AF388" s="19"/>
      <c r="AJ388" s="24">
        <f>AVERAGE(AJ299:AJ313)</f>
        <v>19.25</v>
      </c>
      <c r="AK388" s="24">
        <f>AVERAGE(AK299:AK313)</f>
        <v>0.3066666666666667</v>
      </c>
      <c r="AL388" s="24">
        <f>AVERAGE(AL299:AL313)</f>
        <v>0.11466666666666668</v>
      </c>
      <c r="AY388" s="24">
        <f>AVERAGE(AY299:AY313)</f>
        <v>1.9833333333333336</v>
      </c>
      <c r="BB388" s="24">
        <f>AVERAGE(BB299:BB313)</f>
        <v>0.73266666666666669</v>
      </c>
      <c r="BC388" s="24">
        <f>AVERAGE(BC299:BC313)</f>
        <v>26.573333333333331</v>
      </c>
      <c r="BH388" s="24">
        <f>AVERAGE(BH299:BH313)</f>
        <v>0.1486666666666667</v>
      </c>
      <c r="BK388" s="24">
        <f>AVERAGE(BK299:BK313)</f>
        <v>15.166666666666666</v>
      </c>
      <c r="BL388" s="24">
        <f>AVERAGE(BL299:BL313)</f>
        <v>0.32666666666666666</v>
      </c>
      <c r="BM388" s="24">
        <f>AVERAGE(BM299:BM313)</f>
        <v>7.6833333333333323E-2</v>
      </c>
      <c r="CX388" s="24">
        <f>AVERAGE(CX299:CX313)</f>
        <v>1.93</v>
      </c>
      <c r="DA388" s="24">
        <f>AVERAGE(DA299:DA313)</f>
        <v>0.84</v>
      </c>
      <c r="DB388" s="24">
        <f>AVERAGE(DB299:DB313)</f>
        <v>30.2</v>
      </c>
      <c r="DG388" s="24">
        <f>AVERAGE(DG299:DG313)</f>
        <v>0.53500000000000003</v>
      </c>
      <c r="DJ388" s="24">
        <f>AVERAGE(DJ299:DJ313)</f>
        <v>10.533333333333331</v>
      </c>
      <c r="DK388" s="24">
        <f>AVERAGE(DK299:DK313)</f>
        <v>0.36000000000000004</v>
      </c>
      <c r="DL388" s="24">
        <f>AVERAGE(DL299:DL313)</f>
        <v>4.9499999999999995E-2</v>
      </c>
      <c r="DY388" s="24">
        <f>AVERAGE(DY299:DY313)</f>
        <v>1.906666666666667</v>
      </c>
      <c r="EB388" s="24">
        <f>AVERAGE(EB299:EB313)</f>
        <v>0.88</v>
      </c>
      <c r="EC388" s="24">
        <f>AVERAGE(EC299:EC313)</f>
        <v>31.55</v>
      </c>
      <c r="EH388" s="24">
        <f>AVERAGE(EH299:EH313)</f>
        <v>0.65833333333333333</v>
      </c>
      <c r="EK388" s="24">
        <f>AVERAGE(EK299:EK313)</f>
        <v>4.3666666666666663</v>
      </c>
      <c r="EL388" s="24">
        <f>AVERAGE(EL299:EL313)</f>
        <v>0.36333333333333334</v>
      </c>
      <c r="EM388" s="24">
        <f>AVERAGE(EM299:EM313)</f>
        <v>2.0166666666666666E-2</v>
      </c>
      <c r="EZ388" s="24">
        <f>AVERAGE(EZ299:EZ313)</f>
        <v>1.902222222222222</v>
      </c>
      <c r="FC388" s="24">
        <f>AVERAGE(FC299:FC313)</f>
        <v>0.88888888888888884</v>
      </c>
      <c r="FD388" s="24">
        <f>AVERAGE(FD299:FD313)</f>
        <v>32.099999999999994</v>
      </c>
      <c r="FI388" s="24">
        <f>AVERAGE(FI299:FI313)</f>
        <v>0.76333333333333331</v>
      </c>
      <c r="FL388" s="24">
        <f>AVERAGE(FL299:FL313)</f>
        <v>4.2833333333333341</v>
      </c>
      <c r="FM388" s="24">
        <f>AVERAGE(FM299:FM313)</f>
        <v>0.40499999999999997</v>
      </c>
      <c r="FN388" s="24">
        <f>AVERAGE(FN299:FN313)</f>
        <v>2.0833333333333332E-2</v>
      </c>
      <c r="FR388" s="24">
        <f>AVERAGE(FR299:FR313)</f>
        <v>3.1166666666666667</v>
      </c>
      <c r="FS388" s="24">
        <f>AVERAGE(FS299:FS313)</f>
        <v>1.5666666666666666E-2</v>
      </c>
      <c r="GF388" s="24">
        <f>AVERAGE(GF299:GF313)</f>
        <v>1.8999999999999997</v>
      </c>
      <c r="GI388" s="24">
        <f>AVERAGE(GI299:GI313)</f>
        <v>0.89888888888888885</v>
      </c>
      <c r="GJ388" s="24">
        <f>AVERAGE(GJ299:GJ313)</f>
        <v>32.633333333333333</v>
      </c>
      <c r="GO388" s="24">
        <f>AVERAGE(GO299:GO313)</f>
        <v>0.81</v>
      </c>
      <c r="GR388" s="24">
        <f>AVERAGE(GR299:GR313)</f>
        <v>3.4333333333333336</v>
      </c>
      <c r="GS388" s="24">
        <f>AVERAGE(GS299:GS313)</f>
        <v>0.41</v>
      </c>
      <c r="GT388" s="24">
        <f>AVERAGE(GT299:GT313)</f>
        <v>1.4E-2</v>
      </c>
      <c r="GX388" s="24">
        <f>AVERAGE(GX299:GX313)</f>
        <v>2.3833333333333333</v>
      </c>
      <c r="GY388" s="24">
        <f>AVERAGE(GY299:GY313)</f>
        <v>1.0333333333333335E-2</v>
      </c>
    </row>
    <row r="389" spans="1:207" s="5" customFormat="1" ht="13.6" customHeight="1" x14ac:dyDescent="0.3">
      <c r="A389" s="18"/>
      <c r="B389" s="18"/>
      <c r="E389" s="5" t="str">
        <f>E314</f>
        <v>58г_2г.д</v>
      </c>
      <c r="R389" s="24">
        <f>AVERAGE(R314:R327)</f>
        <v>1.9407142857142856</v>
      </c>
      <c r="U389" s="24">
        <f>AVERAGE(U314:U327)</f>
        <v>0.81928571428571428</v>
      </c>
      <c r="V389" s="24">
        <f>AVERAGE(V314:V327)</f>
        <v>29.292857142857144</v>
      </c>
      <c r="AA389" s="24">
        <f>AVERAGE(AA314:AA327)</f>
        <v>0.45</v>
      </c>
      <c r="AF389" s="19"/>
      <c r="AJ389" s="24">
        <f>AVERAGE(AJ314:AJ327)</f>
        <v>13.716666666666669</v>
      </c>
      <c r="AK389" s="24">
        <f>AVERAGE(AK314:AK327)</f>
        <v>0.37166666666666665</v>
      </c>
      <c r="AL389" s="24">
        <f>AVERAGE(AL314:AL327)</f>
        <v>5.4833333333333324E-2</v>
      </c>
      <c r="AY389" s="24">
        <f>AVERAGE(AY314:AY327)</f>
        <v>1.9371428571428571</v>
      </c>
      <c r="BB389" s="24">
        <f>AVERAGE(BB314:BB327)</f>
        <v>0.83071428571428574</v>
      </c>
      <c r="BC389" s="24">
        <f>AVERAGE(BC314:BC327)</f>
        <v>29.88571428571429</v>
      </c>
      <c r="BH389" s="24">
        <f>AVERAGE(BH314:BH327)</f>
        <v>0.4871428571428571</v>
      </c>
      <c r="BK389" s="24">
        <f>AVERAGE(BK314:BK327)</f>
        <v>12.85</v>
      </c>
      <c r="BL389" s="24">
        <f>AVERAGE(BL314:BL327)</f>
        <v>0.36000000000000004</v>
      </c>
      <c r="BM389" s="24">
        <f>AVERAGE(BM314:BM327)</f>
        <v>5.1833333333333335E-2</v>
      </c>
      <c r="CX389" s="24">
        <f>AVERAGE(CX314:CX327)</f>
        <v>1.9166666666666667</v>
      </c>
      <c r="DA389" s="24">
        <f>AVERAGE(DA314:DA327)</f>
        <v>0.875</v>
      </c>
      <c r="DB389" s="24">
        <f>AVERAGE(DB314:DB327)</f>
        <v>31.500000000000004</v>
      </c>
      <c r="DG389" s="24">
        <f>AVERAGE(DG314:DG327)</f>
        <v>0.55666666666666664</v>
      </c>
      <c r="DJ389" s="24">
        <f>AVERAGE(DJ314:DJ327)</f>
        <v>10.516666666666667</v>
      </c>
      <c r="DK389" s="24">
        <f>AVERAGE(DK314:DK327)</f>
        <v>0.37333333333333329</v>
      </c>
      <c r="DL389" s="24">
        <f>AVERAGE(DL314:DL327)</f>
        <v>4.1000000000000002E-2</v>
      </c>
      <c r="DY389" s="24">
        <f>AVERAGE(DY314:DY327)</f>
        <v>1.8933333333333333</v>
      </c>
      <c r="EB389" s="24">
        <f>AVERAGE(EB314:EB327)</f>
        <v>0.91999999999999993</v>
      </c>
      <c r="EC389" s="24">
        <f>AVERAGE(EC314:EC327)</f>
        <v>33.06666666666667</v>
      </c>
      <c r="EH389" s="24">
        <f>AVERAGE(EH314:EH327)</f>
        <v>0.66333333333333333</v>
      </c>
      <c r="EK389" s="24">
        <f>AVERAGE(EK314:EK327)</f>
        <v>4.4000000000000004</v>
      </c>
      <c r="EL389" s="24">
        <f>AVERAGE(EL314:EL327)</f>
        <v>0.37333333333333329</v>
      </c>
      <c r="EM389" s="24">
        <f>AVERAGE(EM314:EM327)</f>
        <v>1.8166666666666664E-2</v>
      </c>
      <c r="EZ389" s="24">
        <f>AVERAGE(EZ314:EZ327)</f>
        <v>1.8650000000000002</v>
      </c>
      <c r="FC389" s="24">
        <f>AVERAGE(FC314:FC327)</f>
        <v>0.98</v>
      </c>
      <c r="FD389" s="24">
        <f>AVERAGE(FD314:FD327)</f>
        <v>35.0625</v>
      </c>
      <c r="FI389" s="24">
        <f>AVERAGE(FI314:FI327)</f>
        <v>0.8125</v>
      </c>
      <c r="FL389" s="24">
        <f>AVERAGE(FL314:FL327)</f>
        <v>4.3833333333333337</v>
      </c>
      <c r="FM389" s="24">
        <f>AVERAGE(FM314:FM327)</f>
        <v>0.38166666666666665</v>
      </c>
      <c r="FN389" s="24">
        <f>AVERAGE(FN314:FN327)</f>
        <v>1.8166666666666664E-2</v>
      </c>
      <c r="FR389" s="24">
        <f>AVERAGE(FR314:FR327)</f>
        <v>3.3666666666666667</v>
      </c>
      <c r="FS389" s="24">
        <f>AVERAGE(FS314:FS327)</f>
        <v>1.4666666666666666E-2</v>
      </c>
      <c r="GF389" s="24">
        <f>AVERAGE(GF314:GF327)</f>
        <v>1.87</v>
      </c>
      <c r="GI389" s="24">
        <f>AVERAGE(GI314:GI327)</f>
        <v>0.97750000000000004</v>
      </c>
      <c r="GJ389" s="24">
        <f>AVERAGE(GJ314:GJ327)</f>
        <v>35.324999999999996</v>
      </c>
      <c r="GO389" s="24">
        <f>AVERAGE(GO314:GO327)</f>
        <v>0.83125000000000004</v>
      </c>
      <c r="GR389" s="24">
        <f>AVERAGE(GR314:GR327)</f>
        <v>4.0166666666666666</v>
      </c>
      <c r="GS389" s="24">
        <f>AVERAGE(GS314:GS327)</f>
        <v>0.40499999999999997</v>
      </c>
      <c r="GT389" s="24">
        <f>AVERAGE(GT314:GT327)</f>
        <v>1.4666666666666666E-2</v>
      </c>
      <c r="GX389" s="24">
        <f>AVERAGE(GX314:GX327)</f>
        <v>2.9333333333333336</v>
      </c>
      <c r="GY389" s="24">
        <f>AVERAGE(GY314:GY327)</f>
        <v>1.2666666666666666E-2</v>
      </c>
    </row>
    <row r="390" spans="1:207" s="5" customFormat="1" ht="13.6" customHeight="1" x14ac:dyDescent="0.3">
      <c r="A390" s="18"/>
      <c r="B390" s="18"/>
      <c r="E390" s="5" t="str">
        <f>E328</f>
        <v>58д_2е</v>
      </c>
      <c r="R390" s="24">
        <f>AVERAGE(R328:R353)</f>
        <v>1.8757692307692309</v>
      </c>
      <c r="U390" s="24">
        <f>AVERAGE(U328:U353)</f>
        <v>0.88653846153846139</v>
      </c>
      <c r="V390" s="24">
        <f>AVERAGE(V328:V353)</f>
        <v>29.70384615384615</v>
      </c>
      <c r="AA390" s="24">
        <f>AVERAGE(AA328:AA353)</f>
        <v>0.8434615384615386</v>
      </c>
      <c r="AF390" s="19"/>
      <c r="AJ390" s="24">
        <f>AVERAGE(AJ328:AJ353)</f>
        <v>4.8999999999999995</v>
      </c>
      <c r="AK390" s="24">
        <f>AVERAGE(AK328:AK353)</f>
        <v>0.42</v>
      </c>
      <c r="AL390" s="24">
        <f>AVERAGE(AL328:AL353)</f>
        <v>0.02</v>
      </c>
      <c r="AY390" s="24">
        <f>AVERAGE(AY328:AY353)</f>
        <v>1.9177777777777776</v>
      </c>
      <c r="BB390" s="24">
        <f>AVERAGE(BB328:BB353)</f>
        <v>0.86611111111111116</v>
      </c>
      <c r="BC390" s="24">
        <f>AVERAGE(BC328:BC353)</f>
        <v>31.155555555555551</v>
      </c>
      <c r="BH390" s="24">
        <f>AVERAGE(BH328:BH353)</f>
        <v>0.95833333333333348</v>
      </c>
      <c r="BK390" s="24">
        <f>AVERAGE(BK328:BK353)</f>
        <v>4.3499999999999996</v>
      </c>
      <c r="BL390" s="24">
        <f>AVERAGE(BL328:BL353)</f>
        <v>0.44166666666666665</v>
      </c>
      <c r="BM390" s="24">
        <f>AVERAGE(BM328:BM353)</f>
        <v>1.7000000000000001E-2</v>
      </c>
      <c r="CX390" s="24">
        <f>AVERAGE(CX328:CX353)</f>
        <v>1.918333333333333</v>
      </c>
      <c r="DA390" s="24">
        <f>AVERAGE(DA328:DA353)</f>
        <v>0.86666666666666659</v>
      </c>
      <c r="DB390" s="24">
        <f>AVERAGE(DB328:DB353)</f>
        <v>31.183333333333334</v>
      </c>
      <c r="DG390" s="24">
        <f>AVERAGE(DG328:DG353)</f>
        <v>1.0016666666666667</v>
      </c>
      <c r="DJ390" s="24">
        <f>AVERAGE(DJ328:DJ353)</f>
        <v>3.9</v>
      </c>
      <c r="DK390" s="24">
        <f>AVERAGE(DK328:DK353)</f>
        <v>0.40333333333333338</v>
      </c>
      <c r="DL390" s="24">
        <f>AVERAGE(DL328:DL353)</f>
        <v>1.4166666666666666E-2</v>
      </c>
      <c r="DY390" s="24">
        <f>AVERAGE(DY328:DY353)</f>
        <v>1.9166666666666667</v>
      </c>
      <c r="EB390" s="24">
        <f>AVERAGE(EB328:EB353)</f>
        <v>0.87333333333333318</v>
      </c>
      <c r="EC390" s="24">
        <f>AVERAGE(EC328:EC353)</f>
        <v>31.299999999999997</v>
      </c>
      <c r="EH390" s="24">
        <f>AVERAGE(EH328:EH353)</f>
        <v>1.0166666666666668</v>
      </c>
      <c r="EK390" s="24">
        <f>AVERAGE(EK328:EK353)</f>
        <v>2.6833333333333336</v>
      </c>
      <c r="EL390" s="24">
        <f>AVERAGE(EL328:EL353)</f>
        <v>0.41166666666666663</v>
      </c>
      <c r="EM390" s="24">
        <f>AVERAGE(EM328:EM353)</f>
        <v>8.666666666666668E-3</v>
      </c>
      <c r="EZ390" s="24">
        <f>AVERAGE(EZ328:EZ353)</f>
        <v>1.9041666666666668</v>
      </c>
      <c r="FC390" s="24">
        <f>AVERAGE(FC328:FC353)</f>
        <v>0.89833333333333343</v>
      </c>
      <c r="FD390" s="24">
        <f>AVERAGE(FD328:FD353)</f>
        <v>32.233333333333334</v>
      </c>
      <c r="FI390" s="24">
        <f>AVERAGE(FI328:FI353)</f>
        <v>1.0816666666666668</v>
      </c>
      <c r="FL390" s="24">
        <f>AVERAGE(FL328:FL353)</f>
        <v>2.7166666666666668</v>
      </c>
      <c r="FM390" s="24">
        <f>AVERAGE(FM328:FM353)</f>
        <v>0.43333333333333335</v>
      </c>
      <c r="FN390" s="24">
        <f>AVERAGE(FN328:FN353)</f>
        <v>8.8333333333333337E-3</v>
      </c>
      <c r="FR390" s="24">
        <f>AVERAGE(FR328:FR353)</f>
        <v>2.1166666666666667</v>
      </c>
      <c r="FS390" s="24">
        <f>AVERAGE(FS328:FS353)</f>
        <v>6.3333333333333332E-3</v>
      </c>
      <c r="GF390" s="24">
        <f>AVERAGE(GF328:GF353)</f>
        <v>1.9091666666666667</v>
      </c>
      <c r="GI390" s="24">
        <f>AVERAGE(GI328:GI353)</f>
        <v>0.89583333333333337</v>
      </c>
      <c r="GJ390" s="24">
        <f>AVERAGE(GJ328:GJ353)</f>
        <v>32.44166666666667</v>
      </c>
      <c r="GO390" s="24">
        <f>AVERAGE(GO328:GO353)</f>
        <v>1.1016666666666666</v>
      </c>
      <c r="GR390" s="24">
        <f>AVERAGE(GR328:GR353)</f>
        <v>2.6833333333333331</v>
      </c>
      <c r="GS390" s="24">
        <f>AVERAGE(GS328:GS353)</f>
        <v>0.42833333333333329</v>
      </c>
      <c r="GT390" s="24">
        <f>AVERAGE(GT328:GT353)</f>
        <v>7.8333333333333328E-3</v>
      </c>
      <c r="GX390" s="24">
        <f>AVERAGE(GX328:GX353)</f>
        <v>1.9166666666666667</v>
      </c>
      <c r="GY390" s="24">
        <f>AVERAGE(GY328:GY353)</f>
        <v>4.5000000000000005E-3</v>
      </c>
    </row>
    <row r="391" spans="1:207" s="5" customFormat="1" ht="13.6" customHeight="1" x14ac:dyDescent="0.3">
      <c r="A391" s="18"/>
      <c r="B391" s="18"/>
      <c r="E391" s="5" t="str">
        <f>E354</f>
        <v>58д_4</v>
      </c>
      <c r="R391" s="24">
        <f>AVERAGE(R354:R363)</f>
        <v>1.9579999999999997</v>
      </c>
      <c r="U391" s="24">
        <f>AVERAGE(U354:U363)</f>
        <v>0.67100000000000004</v>
      </c>
      <c r="V391" s="24">
        <f>AVERAGE(V354:V363)</f>
        <v>21.87</v>
      </c>
      <c r="AA391" s="24">
        <f>AVERAGE(AA354:AA363)</f>
        <v>-0.16399999999999998</v>
      </c>
      <c r="AF391" s="19"/>
      <c r="AJ391" s="24">
        <f>AVERAGE(AJ354:AJ363)</f>
        <v>13.366666666666667</v>
      </c>
      <c r="AK391" s="24">
        <f>AVERAGE(AK354:AK363)</f>
        <v>0.23333333333333331</v>
      </c>
      <c r="AL391" s="24">
        <f>AVERAGE(AL354:AL363)</f>
        <v>4.9166666666666664E-2</v>
      </c>
      <c r="AY391" s="24">
        <f>AVERAGE(AY354:AY363)</f>
        <v>1.964</v>
      </c>
      <c r="BB391" s="24">
        <f>AVERAGE(BB354:BB363)</f>
        <v>0.73599999999999999</v>
      </c>
      <c r="BC391" s="24">
        <f>AVERAGE(BC354:BC363)</f>
        <v>27</v>
      </c>
      <c r="BH391" s="24">
        <f>AVERAGE(BH354:BH363)</f>
        <v>0.74499999999999988</v>
      </c>
      <c r="BK391" s="24">
        <f>AVERAGE(BK354:BK363)</f>
        <v>6.2666666666666666</v>
      </c>
      <c r="BL391" s="24">
        <f>AVERAGE(BL354:BL363)</f>
        <v>0.30833333333333335</v>
      </c>
      <c r="BM391" s="24">
        <f>AVERAGE(BM354:BM363)</f>
        <v>2.3333333333333331E-2</v>
      </c>
      <c r="CX391" s="24">
        <f>AVERAGE(CX354:CX363)</f>
        <v>1.9383333333333332</v>
      </c>
      <c r="DA391" s="24">
        <f>AVERAGE(DA354:DA363)</f>
        <v>0.77833333333333332</v>
      </c>
      <c r="DB391" s="24">
        <f>AVERAGE(DB354:DB363)</f>
        <v>28.400000000000002</v>
      </c>
      <c r="DG391" s="24">
        <f>AVERAGE(DG354:DG363)</f>
        <v>1.0149999999999999</v>
      </c>
      <c r="DJ391" s="24">
        <f>AVERAGE(DJ354:DJ363)</f>
        <v>3.9333333333333336</v>
      </c>
      <c r="DK391" s="24">
        <f>AVERAGE(DK354:DK363)</f>
        <v>0.32500000000000001</v>
      </c>
      <c r="DL391" s="24">
        <f>AVERAGE(DL354:DL363)</f>
        <v>1.6666666666666666E-2</v>
      </c>
      <c r="DY391" s="24">
        <f>AVERAGE(DY354:DY363)</f>
        <v>1.918333333333333</v>
      </c>
      <c r="EB391" s="24">
        <f>AVERAGE(EB354:EB363)</f>
        <v>0.80833333333333324</v>
      </c>
      <c r="EC391" s="24">
        <f>AVERAGE(EC354:EC363)</f>
        <v>29.3</v>
      </c>
      <c r="EH391" s="24">
        <f>AVERAGE(EH354:EH363)</f>
        <v>1.1666666666666667</v>
      </c>
      <c r="EK391" s="24">
        <f>AVERAGE(EK354:EK363)</f>
        <v>1.9000000000000001</v>
      </c>
      <c r="EL391" s="24">
        <f>AVERAGE(EL354:EL363)</f>
        <v>0.35666666666666669</v>
      </c>
      <c r="EM391" s="24">
        <f>AVERAGE(EM354:EM363)</f>
        <v>9.3333333333333341E-3</v>
      </c>
      <c r="EZ391" s="24">
        <f>AVERAGE(EZ354:EZ363)</f>
        <v>1.9133333333333331</v>
      </c>
      <c r="FC391" s="24">
        <f>AVERAGE(FC354:FC363)</f>
        <v>0.82</v>
      </c>
      <c r="FD391" s="24">
        <f>AVERAGE(FD354:FD363)</f>
        <v>29.833333333333332</v>
      </c>
      <c r="FI391" s="24">
        <f>AVERAGE(FI354:FI363)</f>
        <v>1.2566666666666668</v>
      </c>
      <c r="FL391" s="24">
        <f>AVERAGE(FL354:FL363)</f>
        <v>1.8666666666666665</v>
      </c>
      <c r="FM391" s="24">
        <f>AVERAGE(FM354:FM363)</f>
        <v>0.34166666666666662</v>
      </c>
      <c r="FN391" s="24">
        <f>AVERAGE(FN354:FN363)</f>
        <v>9.6666666666666672E-3</v>
      </c>
      <c r="FR391" s="24">
        <f>AVERAGE(FR354:FR363)</f>
        <v>1.1666666666666667</v>
      </c>
      <c r="FS391" s="24">
        <f>AVERAGE(FS354:FS363)</f>
        <v>6.6666666666666671E-3</v>
      </c>
      <c r="GF391" s="24">
        <f>AVERAGE(GF354:GF363)</f>
        <v>1.9166666666666663</v>
      </c>
      <c r="GI391" s="24">
        <f>AVERAGE(GI354:GI363)</f>
        <v>0.82666666666666677</v>
      </c>
      <c r="GJ391" s="24">
        <f>AVERAGE(GJ354:GJ363)</f>
        <v>30.233333333333334</v>
      </c>
      <c r="GO391" s="24">
        <f>AVERAGE(GO354:GO363)</f>
        <v>1.3299999999999998</v>
      </c>
      <c r="GR391" s="24">
        <f>AVERAGE(GR354:GR363)</f>
        <v>1.6333333333333335</v>
      </c>
      <c r="GS391" s="24">
        <f>AVERAGE(GS354:GS363)</f>
        <v>0.33</v>
      </c>
      <c r="GT391" s="24">
        <f>AVERAGE(GT354:GT363)</f>
        <v>7.0000000000000001E-3</v>
      </c>
      <c r="GX391" s="24">
        <f>AVERAGE(GX354:GX363)</f>
        <v>1</v>
      </c>
      <c r="GY391" s="24">
        <f>AVERAGE(GY354:GY363)</f>
        <v>4.8333333333333344E-3</v>
      </c>
    </row>
    <row r="392" spans="1:207" s="5" customFormat="1" ht="13.6" customHeight="1" x14ac:dyDescent="0.3">
      <c r="A392" s="18"/>
      <c r="B392" s="18"/>
      <c r="E392" s="5" t="str">
        <f>E364</f>
        <v>б</v>
      </c>
      <c r="R392" s="24">
        <f>AVERAGE(R364:R373)</f>
        <v>1.923</v>
      </c>
      <c r="U392" s="24">
        <f>AVERAGE(U364:U373)</f>
        <v>0.60099999999999987</v>
      </c>
      <c r="V392" s="24">
        <f>AVERAGE(V364:V373)</f>
        <v>15.469999999999999</v>
      </c>
      <c r="AA392" s="24">
        <f>AVERAGE(AA364:AA373)</f>
        <v>-0.48299999999999998</v>
      </c>
      <c r="AF392" s="19"/>
      <c r="AJ392" s="24">
        <f>AVERAGE(AJ364:AJ373)</f>
        <v>22.533333333333331</v>
      </c>
      <c r="AK392" s="24">
        <f>AVERAGE(AK364:AK373)</f>
        <v>0.26500000000000001</v>
      </c>
      <c r="AL392" s="24">
        <f>AVERAGE(AL364:AL373)</f>
        <v>8.1500000000000003E-2</v>
      </c>
      <c r="AY392" s="24">
        <f>AVERAGE(AY364:AY373)</f>
        <v>1.8433333333333337</v>
      </c>
      <c r="BB392" s="24">
        <f>AVERAGE(BB364:BB373)</f>
        <v>0.94333333333333325</v>
      </c>
      <c r="BC392" s="24">
        <f>AVERAGE(BC364:BC373)</f>
        <v>34.483333333333334</v>
      </c>
      <c r="BH392" s="24">
        <f>AVERAGE(BH364:BH373)</f>
        <v>0.71833333333333338</v>
      </c>
      <c r="BK392" s="24">
        <f>AVERAGE(BK364:BK373)</f>
        <v>4.75</v>
      </c>
      <c r="BL392" s="24">
        <f>AVERAGE(BL364:BL373)</f>
        <v>0.38833333333333336</v>
      </c>
      <c r="BM392" s="24">
        <f>AVERAGE(BM364:BM373)</f>
        <v>2.1500000000000002E-2</v>
      </c>
      <c r="CX392" s="24">
        <f>AVERAGE(CX364:CX373)</f>
        <v>1.7983333333333336</v>
      </c>
      <c r="DA392" s="24">
        <f>AVERAGE(DA364:DA373)</f>
        <v>1.0516666666666665</v>
      </c>
      <c r="DB392" s="24">
        <f>AVERAGE(DB364:DB373)</f>
        <v>38.533333333333339</v>
      </c>
      <c r="DG392" s="24">
        <f>AVERAGE(DG364:DG373)</f>
        <v>0.97666666666666668</v>
      </c>
      <c r="DJ392" s="24">
        <f>AVERAGE(DJ364:DJ373)</f>
        <v>3.1999999999999997</v>
      </c>
      <c r="DK392" s="24">
        <f>AVERAGE(DK364:DK373)</f>
        <v>0.4383333333333333</v>
      </c>
      <c r="DL392" s="24">
        <f>AVERAGE(DL364:DL373)</f>
        <v>1.4666666666666666E-2</v>
      </c>
      <c r="DY392" s="24">
        <f>AVERAGE(DY364:DY373)</f>
        <v>1.7800000000000002</v>
      </c>
      <c r="EB392" s="24">
        <f>AVERAGE(EB364:EB373)</f>
        <v>1.1000000000000001</v>
      </c>
      <c r="EC392" s="24">
        <f>AVERAGE(EC364:EC373)</f>
        <v>40.35</v>
      </c>
      <c r="EH392" s="24">
        <f>AVERAGE(EH364:EH373)</f>
        <v>1.0933333333333333</v>
      </c>
      <c r="EK392" s="24">
        <f>AVERAGE(EK364:EK373)</f>
        <v>1.5333333333333334</v>
      </c>
      <c r="EL392" s="24">
        <f>AVERAGE(EL364:EL373)</f>
        <v>0.41833333333333339</v>
      </c>
      <c r="EM392" s="24">
        <f>AVERAGE(EM364:EM373)</f>
        <v>5.6666666666666671E-3</v>
      </c>
      <c r="EZ392" s="24">
        <f>AVERAGE(EZ364:EZ373)</f>
        <v>1.7616666666666665</v>
      </c>
      <c r="FC392" s="24">
        <f>AVERAGE(FC364:FC373)</f>
        <v>1.1433333333333333</v>
      </c>
      <c r="FD392" s="24">
        <f>AVERAGE(FD364:FD373)</f>
        <v>41.866666666666667</v>
      </c>
      <c r="FI392" s="24">
        <f>AVERAGE(FI364:FI373)</f>
        <v>1.1916666666666667</v>
      </c>
      <c r="FL392" s="24">
        <f>AVERAGE(FL364:FL373)</f>
        <v>1.5999999999999999</v>
      </c>
      <c r="FM392" s="24">
        <f>AVERAGE(FM364:FM373)</f>
        <v>0.41833333333333339</v>
      </c>
      <c r="FN392" s="24">
        <f>AVERAGE(FN364:FN373)</f>
        <v>6.1666666666666667E-3</v>
      </c>
      <c r="FR392" s="24">
        <f>AVERAGE(FR364:FR373)</f>
        <v>1</v>
      </c>
      <c r="FS392" s="24">
        <f>AVERAGE(FS364:FS373)</f>
        <v>3.0000000000000005E-3</v>
      </c>
      <c r="GF392" s="24">
        <f>AVERAGE(GF364:GF373)</f>
        <v>1.7583333333333331</v>
      </c>
      <c r="GI392" s="24">
        <f>AVERAGE(GI364:GI373)</f>
        <v>1.1616666666666666</v>
      </c>
      <c r="GJ392" s="24">
        <f>AVERAGE(GJ364:GJ373)</f>
        <v>42.9</v>
      </c>
      <c r="GO392" s="24">
        <f>AVERAGE(GO364:GO373)</f>
        <v>1.2566666666666666</v>
      </c>
      <c r="GR392" s="24">
        <f>AVERAGE(GR364:GR373)</f>
        <v>0.89999999999999991</v>
      </c>
      <c r="GS392" s="24">
        <f>AVERAGE(GS364:GS373)</f>
        <v>0.43166666666666664</v>
      </c>
      <c r="GT392" s="24">
        <f>AVERAGE(GT364:GT373)</f>
        <v>3.3333333333333335E-3</v>
      </c>
      <c r="GX392" s="24">
        <f>AVERAGE(GX364:GX373)</f>
        <v>0.51666666666666672</v>
      </c>
      <c r="GY392" s="24">
        <f>AVERAGE(GY364:GY373)</f>
        <v>2.166666666666667E-3</v>
      </c>
    </row>
    <row r="393" spans="1:207" s="5" customFormat="1" ht="13.6" customHeight="1" x14ac:dyDescent="0.3">
      <c r="A393" s="18"/>
      <c r="B393" s="18"/>
      <c r="AF393" s="19"/>
    </row>
    <row r="394" spans="1:207" s="5" customFormat="1" ht="13.6" customHeight="1" x14ac:dyDescent="0.3">
      <c r="A394" s="18"/>
      <c r="B394" s="18"/>
      <c r="AF394" s="19"/>
    </row>
    <row r="395" spans="1:207" s="5" customFormat="1" ht="13.6" customHeight="1" x14ac:dyDescent="0.3">
      <c r="A395" s="18"/>
      <c r="B395" s="18"/>
      <c r="AF395" s="19"/>
    </row>
    <row r="396" spans="1:207" s="5" customFormat="1" ht="13.6" customHeight="1" x14ac:dyDescent="0.3">
      <c r="A396" s="18"/>
      <c r="B396" s="18"/>
      <c r="AF396" s="19"/>
    </row>
    <row r="397" spans="1:207" s="5" customFormat="1" ht="13.6" customHeight="1" x14ac:dyDescent="0.3">
      <c r="A397" s="22">
        <v>1</v>
      </c>
      <c r="B397" s="22">
        <v>2</v>
      </c>
      <c r="C397" s="5">
        <v>3</v>
      </c>
      <c r="D397" s="22">
        <v>4</v>
      </c>
      <c r="E397" s="22">
        <v>5</v>
      </c>
      <c r="F397" s="5">
        <v>6</v>
      </c>
      <c r="G397" s="22">
        <v>7</v>
      </c>
      <c r="H397" s="22">
        <v>8</v>
      </c>
      <c r="I397" s="5">
        <v>9</v>
      </c>
      <c r="J397" s="22">
        <v>10</v>
      </c>
      <c r="K397" s="22">
        <v>11</v>
      </c>
      <c r="L397" s="5">
        <v>12</v>
      </c>
      <c r="M397" s="22">
        <v>13</v>
      </c>
      <c r="N397" s="22">
        <v>14</v>
      </c>
      <c r="O397" s="5">
        <v>15</v>
      </c>
      <c r="P397" s="22">
        <v>16</v>
      </c>
      <c r="Q397" s="22">
        <v>17</v>
      </c>
      <c r="R397" s="5">
        <v>18</v>
      </c>
      <c r="S397" s="22">
        <v>19</v>
      </c>
      <c r="T397" s="22">
        <v>20</v>
      </c>
      <c r="U397" s="5">
        <v>21</v>
      </c>
      <c r="V397" s="22">
        <v>22</v>
      </c>
      <c r="W397" s="22">
        <v>23</v>
      </c>
      <c r="X397" s="22">
        <v>24</v>
      </c>
      <c r="Y397" s="22">
        <v>25</v>
      </c>
      <c r="Z397" s="5">
        <v>26</v>
      </c>
      <c r="AA397" s="22">
        <v>27</v>
      </c>
      <c r="AB397" s="22">
        <v>28</v>
      </c>
      <c r="AC397" s="5">
        <v>29</v>
      </c>
      <c r="AD397" s="22">
        <v>30</v>
      </c>
      <c r="AE397" s="22">
        <v>31</v>
      </c>
      <c r="AF397" s="5">
        <v>32</v>
      </c>
      <c r="AG397" s="22">
        <v>33</v>
      </c>
      <c r="AH397" s="22">
        <v>34</v>
      </c>
      <c r="AI397" s="5">
        <v>35</v>
      </c>
      <c r="AJ397" s="22">
        <v>36</v>
      </c>
      <c r="AK397" s="22">
        <v>37</v>
      </c>
      <c r="AL397" s="5">
        <v>38</v>
      </c>
      <c r="AM397" s="22">
        <v>39</v>
      </c>
      <c r="AN397" s="22">
        <v>40</v>
      </c>
      <c r="AO397" s="5">
        <v>41</v>
      </c>
      <c r="AP397" s="22">
        <v>42</v>
      </c>
      <c r="AQ397" s="22">
        <v>43</v>
      </c>
      <c r="AR397" s="5">
        <v>44</v>
      </c>
      <c r="AS397" s="22">
        <v>45</v>
      </c>
      <c r="AT397" s="22">
        <v>46</v>
      </c>
      <c r="AU397" s="22">
        <v>47</v>
      </c>
      <c r="AV397" s="22">
        <v>48</v>
      </c>
      <c r="AW397" s="5">
        <v>49</v>
      </c>
      <c r="AX397" s="22">
        <v>50</v>
      </c>
      <c r="AY397" s="22">
        <v>51</v>
      </c>
      <c r="AZ397" s="5">
        <v>52</v>
      </c>
      <c r="BA397" s="22">
        <v>53</v>
      </c>
      <c r="BB397" s="22">
        <v>54</v>
      </c>
      <c r="BC397" s="5">
        <v>55</v>
      </c>
      <c r="BD397" s="22">
        <v>56</v>
      </c>
      <c r="BE397" s="22">
        <v>57</v>
      </c>
      <c r="BF397" s="5">
        <v>58</v>
      </c>
      <c r="BG397" s="22">
        <v>59</v>
      </c>
      <c r="BH397" s="22">
        <v>60</v>
      </c>
      <c r="BI397" s="5">
        <v>61</v>
      </c>
      <c r="BJ397" s="22">
        <v>62</v>
      </c>
      <c r="BK397" s="22">
        <v>63</v>
      </c>
      <c r="BL397" s="5">
        <v>64</v>
      </c>
      <c r="BM397" s="22">
        <v>65</v>
      </c>
      <c r="BN397" s="22">
        <v>66</v>
      </c>
      <c r="BO397" s="5">
        <v>67</v>
      </c>
      <c r="BP397" s="22">
        <v>68</v>
      </c>
      <c r="BQ397" s="22">
        <v>69</v>
      </c>
      <c r="BR397" s="22">
        <v>70</v>
      </c>
      <c r="BS397" s="22">
        <v>71</v>
      </c>
      <c r="BT397" s="5">
        <v>72</v>
      </c>
      <c r="BU397" s="22">
        <v>73</v>
      </c>
      <c r="BV397" s="22">
        <v>74</v>
      </c>
      <c r="BW397" s="5">
        <v>75</v>
      </c>
      <c r="BX397" s="22">
        <v>76</v>
      </c>
      <c r="BY397" s="22">
        <v>77</v>
      </c>
      <c r="BZ397" s="5">
        <v>78</v>
      </c>
      <c r="CA397" s="22">
        <v>79</v>
      </c>
      <c r="CB397" s="22">
        <v>80</v>
      </c>
      <c r="CC397" s="5">
        <v>81</v>
      </c>
      <c r="CD397" s="22">
        <v>82</v>
      </c>
      <c r="CE397" s="22">
        <v>83</v>
      </c>
      <c r="CF397" s="5">
        <v>84</v>
      </c>
      <c r="CG397" s="22">
        <v>85</v>
      </c>
      <c r="CH397" s="22">
        <v>86</v>
      </c>
      <c r="CI397" s="5">
        <v>87</v>
      </c>
      <c r="CJ397" s="22">
        <v>88</v>
      </c>
      <c r="CK397" s="22">
        <v>89</v>
      </c>
      <c r="CL397" s="5">
        <v>90</v>
      </c>
      <c r="CM397" s="22">
        <v>91</v>
      </c>
      <c r="CN397" s="22">
        <v>92</v>
      </c>
      <c r="CO397" s="22">
        <v>93</v>
      </c>
      <c r="CP397" s="22">
        <v>94</v>
      </c>
      <c r="CQ397" s="5">
        <v>95</v>
      </c>
      <c r="CR397" s="22">
        <v>96</v>
      </c>
      <c r="CS397" s="22">
        <v>97</v>
      </c>
      <c r="CT397" s="5">
        <v>98</v>
      </c>
      <c r="CU397" s="22">
        <v>99</v>
      </c>
      <c r="CV397" s="22">
        <v>100</v>
      </c>
      <c r="CW397" s="5">
        <v>101</v>
      </c>
      <c r="CX397" s="22">
        <v>102</v>
      </c>
      <c r="CY397" s="22">
        <v>103</v>
      </c>
      <c r="CZ397" s="5">
        <v>104</v>
      </c>
      <c r="DA397" s="22">
        <v>105</v>
      </c>
      <c r="DB397" s="22">
        <v>106</v>
      </c>
      <c r="DC397" s="5">
        <v>107</v>
      </c>
      <c r="DD397" s="22">
        <v>108</v>
      </c>
      <c r="DE397" s="22">
        <v>109</v>
      </c>
      <c r="DF397" s="5">
        <v>110</v>
      </c>
      <c r="DG397" s="22">
        <v>111</v>
      </c>
      <c r="DH397" s="22">
        <v>112</v>
      </c>
      <c r="DI397" s="5">
        <v>113</v>
      </c>
      <c r="DJ397" s="22">
        <v>114</v>
      </c>
      <c r="DK397" s="22">
        <v>115</v>
      </c>
      <c r="DL397" s="22">
        <v>116</v>
      </c>
      <c r="DM397" s="22">
        <v>117</v>
      </c>
      <c r="DN397" s="5">
        <v>118</v>
      </c>
      <c r="DO397" s="22">
        <v>119</v>
      </c>
      <c r="DP397" s="22">
        <v>120</v>
      </c>
      <c r="DQ397" s="5">
        <v>121</v>
      </c>
      <c r="DR397" s="22">
        <v>122</v>
      </c>
      <c r="DS397" s="22">
        <v>123</v>
      </c>
      <c r="DT397" s="5">
        <v>124</v>
      </c>
      <c r="DU397" s="22">
        <v>125</v>
      </c>
      <c r="DV397" s="22">
        <v>126</v>
      </c>
      <c r="DW397" s="5">
        <v>127</v>
      </c>
      <c r="DX397" s="22">
        <v>128</v>
      </c>
      <c r="DY397" s="22">
        <v>129</v>
      </c>
      <c r="DZ397" s="5">
        <v>130</v>
      </c>
      <c r="EA397" s="22">
        <v>131</v>
      </c>
      <c r="EB397" s="22">
        <v>132</v>
      </c>
      <c r="EC397" s="5">
        <v>133</v>
      </c>
      <c r="ED397" s="22">
        <v>134</v>
      </c>
      <c r="EE397" s="22">
        <v>135</v>
      </c>
      <c r="EF397" s="5">
        <v>136</v>
      </c>
      <c r="EG397" s="22">
        <v>137</v>
      </c>
      <c r="EH397" s="22">
        <v>138</v>
      </c>
      <c r="EI397" s="22">
        <v>139</v>
      </c>
      <c r="EJ397" s="22">
        <v>140</v>
      </c>
      <c r="EK397" s="5">
        <v>141</v>
      </c>
      <c r="EL397" s="22">
        <v>142</v>
      </c>
      <c r="EM397" s="22">
        <v>143</v>
      </c>
      <c r="EN397" s="5">
        <v>144</v>
      </c>
      <c r="EO397" s="22">
        <v>145</v>
      </c>
      <c r="EP397" s="22">
        <v>146</v>
      </c>
      <c r="EQ397" s="5">
        <v>147</v>
      </c>
      <c r="ER397" s="22">
        <v>148</v>
      </c>
      <c r="ES397" s="22">
        <v>149</v>
      </c>
      <c r="ET397" s="5">
        <v>150</v>
      </c>
      <c r="EU397" s="22">
        <v>151</v>
      </c>
      <c r="EV397" s="22">
        <v>152</v>
      </c>
      <c r="EW397" s="5">
        <v>153</v>
      </c>
      <c r="EX397" s="22">
        <v>154</v>
      </c>
      <c r="EY397" s="22">
        <v>155</v>
      </c>
      <c r="EZ397" s="5">
        <v>156</v>
      </c>
      <c r="FA397" s="22">
        <v>157</v>
      </c>
      <c r="FB397" s="22">
        <v>158</v>
      </c>
      <c r="FC397" s="5">
        <v>159</v>
      </c>
      <c r="FD397" s="22">
        <v>160</v>
      </c>
      <c r="FE397" s="22">
        <v>161</v>
      </c>
      <c r="FF397" s="22">
        <v>162</v>
      </c>
      <c r="FG397" s="22">
        <v>163</v>
      </c>
      <c r="FH397" s="5">
        <v>164</v>
      </c>
      <c r="FI397" s="22">
        <v>165</v>
      </c>
      <c r="FJ397" s="22">
        <v>166</v>
      </c>
      <c r="FK397" s="5">
        <v>167</v>
      </c>
      <c r="FL397" s="22">
        <v>168</v>
      </c>
      <c r="FM397" s="22">
        <v>169</v>
      </c>
      <c r="FN397" s="5">
        <v>170</v>
      </c>
      <c r="FO397" s="22">
        <v>171</v>
      </c>
      <c r="FP397" s="22">
        <v>172</v>
      </c>
      <c r="FQ397" s="5">
        <v>173</v>
      </c>
      <c r="FR397" s="22">
        <v>174</v>
      </c>
      <c r="FS397" s="22">
        <v>175</v>
      </c>
      <c r="FT397" s="5">
        <v>176</v>
      </c>
      <c r="FU397" s="22">
        <v>177</v>
      </c>
      <c r="FV397" s="22">
        <v>178</v>
      </c>
      <c r="FW397" s="5">
        <v>179</v>
      </c>
      <c r="FX397" s="22">
        <v>180</v>
      </c>
      <c r="FY397" s="22">
        <v>181</v>
      </c>
      <c r="FZ397" s="5">
        <v>182</v>
      </c>
      <c r="GA397" s="22">
        <v>183</v>
      </c>
      <c r="GB397" s="22">
        <v>184</v>
      </c>
      <c r="GC397" s="22">
        <v>185</v>
      </c>
      <c r="GD397" s="22">
        <v>186</v>
      </c>
      <c r="GE397" s="5">
        <v>187</v>
      </c>
      <c r="GF397" s="22">
        <v>188</v>
      </c>
      <c r="GG397" s="22">
        <v>189</v>
      </c>
      <c r="GH397" s="5">
        <v>190</v>
      </c>
      <c r="GI397" s="22">
        <v>191</v>
      </c>
      <c r="GJ397" s="22">
        <v>192</v>
      </c>
      <c r="GK397" s="5">
        <v>193</v>
      </c>
      <c r="GL397" s="22">
        <v>194</v>
      </c>
      <c r="GM397" s="22">
        <v>195</v>
      </c>
      <c r="GN397" s="5">
        <v>196</v>
      </c>
      <c r="GO397" s="22">
        <v>197</v>
      </c>
      <c r="GP397" s="22">
        <v>198</v>
      </c>
      <c r="GQ397" s="5">
        <v>199</v>
      </c>
      <c r="GR397" s="22">
        <v>200</v>
      </c>
      <c r="GS397" s="22">
        <v>201</v>
      </c>
      <c r="GT397" s="5">
        <v>202</v>
      </c>
      <c r="GU397" s="22">
        <v>203</v>
      </c>
      <c r="GV397" s="22">
        <v>204</v>
      </c>
      <c r="GW397" s="5">
        <v>205</v>
      </c>
      <c r="GX397" s="22">
        <v>206</v>
      </c>
      <c r="GY397" s="22">
        <v>207</v>
      </c>
    </row>
    <row r="398" spans="1:207" s="93" customFormat="1" ht="13.6" customHeight="1" x14ac:dyDescent="0.3">
      <c r="A398" s="92"/>
      <c r="B398" s="92"/>
      <c r="D398" s="93">
        <v>1</v>
      </c>
      <c r="E398" s="93" t="str">
        <f>E377</f>
        <v>1a_t</v>
      </c>
      <c r="R398" s="94">
        <f>ROUND(R377,2)</f>
        <v>1.86</v>
      </c>
      <c r="S398" s="94"/>
      <c r="T398" s="94"/>
      <c r="U398" s="94">
        <f>ROUND(U377,2)</f>
        <v>0.78</v>
      </c>
      <c r="V398" s="95">
        <f>ROUND(V377,1)</f>
        <v>21.5</v>
      </c>
      <c r="AA398" s="94">
        <f t="shared" ref="AA398:AA413" si="36">ROUND(AA377,2)</f>
        <v>-0.11</v>
      </c>
      <c r="AF398" s="95"/>
      <c r="AJ398" s="95">
        <f>ROUND(AJ377,1)</f>
        <v>14.2</v>
      </c>
      <c r="AK398" s="94">
        <f>ROUND(AK377,2)</f>
        <v>0.28000000000000003</v>
      </c>
      <c r="AL398" s="96">
        <f>ROUND(AL377,3)</f>
        <v>6.6000000000000003E-2</v>
      </c>
      <c r="AY398" s="94">
        <f>ROUND(AY377,2)</f>
        <v>1.89</v>
      </c>
      <c r="AZ398" s="94"/>
      <c r="BA398" s="94"/>
      <c r="BB398" s="94">
        <f t="shared" ref="BB398:BB413" si="37">ROUND(BB377,2)</f>
        <v>0.86</v>
      </c>
      <c r="BC398" s="95">
        <f>ROUND(BC377,1)</f>
        <v>31.9</v>
      </c>
      <c r="BH398" s="94">
        <f>ROUND(BH377,2)</f>
        <v>0.16</v>
      </c>
      <c r="BK398" s="95">
        <f>ROUND(BK377,1)</f>
        <v>10.7</v>
      </c>
      <c r="BL398" s="94">
        <f t="shared" ref="BL398:BL413" si="38">ROUND(BL377,2)</f>
        <v>0.34</v>
      </c>
      <c r="BM398" s="96">
        <f>ROUND(BM377,3)</f>
        <v>4.8000000000000001E-2</v>
      </c>
      <c r="CX398" s="94">
        <f>ROUND(CX377,2)</f>
        <v>1.84</v>
      </c>
      <c r="CY398" s="94"/>
      <c r="CZ398" s="94"/>
      <c r="DA398" s="94">
        <f t="shared" ref="DA398:DA413" si="39">ROUND(DA377,2)</f>
        <v>0.95</v>
      </c>
      <c r="DB398" s="95">
        <f>ROUND(DB377,1)</f>
        <v>35.4</v>
      </c>
      <c r="DG398" s="94">
        <f>ROUND(DG377,2)</f>
        <v>0.46</v>
      </c>
      <c r="DJ398" s="95">
        <f>ROUND(DJ377,1)</f>
        <v>7.7</v>
      </c>
      <c r="DK398" s="94">
        <f t="shared" ref="DK398:DK413" si="40">ROUND(DK377,2)</f>
        <v>0.37</v>
      </c>
      <c r="DL398" s="96">
        <f>ROUND(DL377,3)</f>
        <v>4.2000000000000003E-2</v>
      </c>
      <c r="DY398" s="94">
        <f>ROUND(DY377,2)</f>
        <v>1.81</v>
      </c>
      <c r="DZ398" s="94"/>
      <c r="EA398" s="94"/>
      <c r="EB398" s="94">
        <f t="shared" ref="EB398:EB413" si="41">ROUND(EB377,2)</f>
        <v>1.03</v>
      </c>
      <c r="EC398" s="95">
        <f>ROUND(EC377,1)</f>
        <v>38.200000000000003</v>
      </c>
      <c r="EH398" s="94">
        <f>ROUND(EH377,2)</f>
        <v>0.62</v>
      </c>
      <c r="EK398" s="95">
        <f>ROUND(EK377,1)</f>
        <v>4.7</v>
      </c>
      <c r="EL398" s="94">
        <f t="shared" ref="EL398:EL413" si="42">ROUND(EL377,2)</f>
        <v>0.39</v>
      </c>
      <c r="EM398" s="96">
        <f>ROUND(EM377,3)</f>
        <v>2.5999999999999999E-2</v>
      </c>
      <c r="EZ398" s="94">
        <f>ROUND(EZ377,2)</f>
        <v>1.78</v>
      </c>
      <c r="FA398" s="94"/>
      <c r="FB398" s="94"/>
      <c r="FC398" s="94">
        <f t="shared" ref="FC398:FC413" si="43">ROUND(FC377,2)</f>
        <v>1.1000000000000001</v>
      </c>
      <c r="FD398" s="95">
        <f>ROUND(FD377,1)</f>
        <v>40.5</v>
      </c>
      <c r="FI398" s="94">
        <f>ROUND(FI377,2)</f>
        <v>0.74</v>
      </c>
      <c r="FL398" s="95">
        <f>ROUND(FL377,1)</f>
        <v>4.7</v>
      </c>
      <c r="FM398" s="94">
        <f t="shared" ref="FM398:FM413" si="44">ROUND(FM377,2)</f>
        <v>0.41</v>
      </c>
      <c r="FN398" s="96">
        <f>ROUND(FN377,3)</f>
        <v>2.5000000000000001E-2</v>
      </c>
      <c r="FR398" s="95">
        <f>ROUND(FR377,1)</f>
        <v>3.9</v>
      </c>
      <c r="FS398" s="96">
        <f>ROUND(FS377,3)</f>
        <v>2.1999999999999999E-2</v>
      </c>
      <c r="GF398" s="94">
        <f>ROUND(GF377,2)</f>
        <v>1.78</v>
      </c>
      <c r="GG398" s="94"/>
      <c r="GH398" s="94"/>
      <c r="GI398" s="94">
        <f t="shared" ref="GI398:GI413" si="45">ROUND(GI377,2)</f>
        <v>1.1100000000000001</v>
      </c>
      <c r="GJ398" s="95">
        <f>ROUND(GJ377,1)</f>
        <v>41.5</v>
      </c>
      <c r="GO398" s="94">
        <f>ROUND(GO377,2)</f>
        <v>0.79</v>
      </c>
      <c r="GR398" s="95">
        <f>ROUND(GR377,1)</f>
        <v>4</v>
      </c>
      <c r="GS398" s="94">
        <f t="shared" ref="GS398:GS413" si="46">ROUND(GS377,2)</f>
        <v>0.41</v>
      </c>
      <c r="GT398" s="96">
        <f>ROUND(GT377,3)</f>
        <v>2.3E-2</v>
      </c>
      <c r="GX398" s="95">
        <f>ROUND(GX377,1)</f>
        <v>3.1</v>
      </c>
      <c r="GY398" s="96">
        <f>ROUND(GY377,3)</f>
        <v>1.9E-2</v>
      </c>
    </row>
    <row r="399" spans="1:207" s="5" customFormat="1" ht="13.6" customHeight="1" x14ac:dyDescent="0.3">
      <c r="A399" s="18"/>
      <c r="B399" s="18"/>
      <c r="D399" s="5">
        <v>2</v>
      </c>
      <c r="E399" s="5" t="str">
        <f t="shared" ref="E399:E413" si="47">E378</f>
        <v>1д_1д.1</v>
      </c>
      <c r="R399" s="24">
        <f t="shared" ref="R399:R413" si="48">ROUND(R378,2)</f>
        <v>1.94</v>
      </c>
      <c r="S399" s="24"/>
      <c r="T399" s="24"/>
      <c r="U399" s="24">
        <f t="shared" ref="U399:U413" si="49">ROUND(U378,2)</f>
        <v>0.78</v>
      </c>
      <c r="V399" s="19">
        <f t="shared" ref="V399:V413" si="50">ROUND(V378,1)</f>
        <v>28.4</v>
      </c>
      <c r="AA399" s="24">
        <f t="shared" si="36"/>
        <v>0.92</v>
      </c>
      <c r="AF399" s="19"/>
      <c r="AJ399" s="19">
        <f t="shared" ref="AJ399:AJ413" si="51">ROUND(AJ378,1)</f>
        <v>4.5</v>
      </c>
      <c r="AK399" s="24">
        <f t="shared" ref="AK399:AK413" si="52">ROUND(AK378,2)</f>
        <v>0.34</v>
      </c>
      <c r="AL399" s="97">
        <f t="shared" ref="AL399:AL413" si="53">ROUND(AL378,3)</f>
        <v>1.7000000000000001E-2</v>
      </c>
      <c r="AY399" s="24">
        <f t="shared" ref="AY399:AY413" si="54">ROUND(AY378,2)</f>
        <v>1.94</v>
      </c>
      <c r="AZ399" s="24"/>
      <c r="BA399" s="24"/>
      <c r="BB399" s="24">
        <f t="shared" si="37"/>
        <v>0.78</v>
      </c>
      <c r="BC399" s="19">
        <f t="shared" ref="BC399:BC413" si="55">ROUND(BC378,1)</f>
        <v>29</v>
      </c>
      <c r="BH399" s="24">
        <f t="shared" ref="BH399:BH413" si="56">ROUND(BH378,2)</f>
        <v>1.04</v>
      </c>
      <c r="BK399" s="19">
        <f t="shared" ref="BK399:BK413" si="57">ROUND(BK378,1)</f>
        <v>4.7</v>
      </c>
      <c r="BL399" s="24">
        <f t="shared" si="38"/>
        <v>0.32</v>
      </c>
      <c r="BM399" s="97">
        <f t="shared" ref="BM399:BM413" si="58">ROUND(BM378,3)</f>
        <v>1.6E-2</v>
      </c>
      <c r="CX399" s="24">
        <f t="shared" ref="CX399:CX413" si="59">ROUND(CX378,2)</f>
        <v>1.93</v>
      </c>
      <c r="CY399" s="24"/>
      <c r="CZ399" s="24"/>
      <c r="DA399" s="24">
        <f t="shared" si="39"/>
        <v>0.8</v>
      </c>
      <c r="DB399" s="19">
        <f t="shared" ref="DB399:DB413" si="60">ROUND(DB378,1)</f>
        <v>29.4</v>
      </c>
      <c r="DG399" s="24">
        <f t="shared" ref="DG399:DG413" si="61">ROUND(DG378,2)</f>
        <v>1.1499999999999999</v>
      </c>
      <c r="DJ399" s="19">
        <f t="shared" ref="DJ399:DJ413" si="62">ROUND(DJ378,1)</f>
        <v>3.7</v>
      </c>
      <c r="DK399" s="24">
        <f t="shared" si="40"/>
        <v>0.34</v>
      </c>
      <c r="DL399" s="97">
        <f t="shared" ref="DL399:DL413" si="63">ROUND(DL378,3)</f>
        <v>1.2999999999999999E-2</v>
      </c>
      <c r="DY399" s="24">
        <f t="shared" ref="DY399:DY413" si="64">ROUND(DY378,2)</f>
        <v>1.92</v>
      </c>
      <c r="DZ399" s="24"/>
      <c r="EA399" s="24"/>
      <c r="EB399" s="24">
        <f t="shared" si="41"/>
        <v>0.82</v>
      </c>
      <c r="EC399" s="19">
        <f t="shared" ref="EC399:EC413" si="65">ROUND(EC378,1)</f>
        <v>30</v>
      </c>
      <c r="EH399" s="24">
        <f t="shared" ref="EH399:EH413" si="66">ROUND(EH378,2)</f>
        <v>1.25</v>
      </c>
      <c r="EK399" s="19">
        <f t="shared" ref="EK399:EK413" si="67">ROUND(EK378,1)</f>
        <v>2.1</v>
      </c>
      <c r="EL399" s="24">
        <f t="shared" si="42"/>
        <v>0.35</v>
      </c>
      <c r="EM399" s="97">
        <f t="shared" ref="EM399:EM413" si="68">ROUND(EM378,3)</f>
        <v>8.9999999999999993E-3</v>
      </c>
      <c r="EZ399" s="24">
        <f t="shared" ref="EZ399:EZ413" si="69">ROUND(EZ378,2)</f>
        <v>1.91</v>
      </c>
      <c r="FA399" s="24"/>
      <c r="FB399" s="24"/>
      <c r="FC399" s="24">
        <f t="shared" si="43"/>
        <v>0.84</v>
      </c>
      <c r="FD399" s="19">
        <f t="shared" ref="FD399:FD413" si="70">ROUND(FD378,1)</f>
        <v>30.7</v>
      </c>
      <c r="FI399" s="24">
        <f t="shared" ref="FI399:FI413" si="71">ROUND(FI378,2)</f>
        <v>1.35</v>
      </c>
      <c r="FL399" s="19">
        <f t="shared" ref="FL399:FL413" si="72">ROUND(FL378,1)</f>
        <v>2.1</v>
      </c>
      <c r="FM399" s="24">
        <f t="shared" si="44"/>
        <v>0.32</v>
      </c>
      <c r="FN399" s="97">
        <f t="shared" ref="FN399:FN413" si="73">ROUND(FN378,3)</f>
        <v>8.9999999999999993E-3</v>
      </c>
      <c r="FR399" s="19">
        <f t="shared" ref="FR399:FR413" si="74">ROUND(FR378,1)</f>
        <v>1.4</v>
      </c>
      <c r="FS399" s="97">
        <f t="shared" ref="FS399:FS413" si="75">ROUND(FS378,3)</f>
        <v>7.0000000000000001E-3</v>
      </c>
      <c r="GF399" s="24">
        <f t="shared" ref="GF399:GF413" si="76">ROUND(GF378,2)</f>
        <v>1.92</v>
      </c>
      <c r="GG399" s="24"/>
      <c r="GH399" s="24"/>
      <c r="GI399" s="24">
        <f t="shared" si="45"/>
        <v>0.83</v>
      </c>
      <c r="GJ399" s="19">
        <f t="shared" ref="GJ399:GJ413" si="77">ROUND(GJ378,1)</f>
        <v>30.8</v>
      </c>
      <c r="GO399" s="24">
        <f t="shared" ref="GO399:GO413" si="78">ROUND(GO378,2)</f>
        <v>1.37</v>
      </c>
      <c r="GR399" s="19">
        <f t="shared" ref="GR399:GR413" si="79">ROUND(GR378,1)</f>
        <v>1.8</v>
      </c>
      <c r="GS399" s="24">
        <f t="shared" si="46"/>
        <v>0.33</v>
      </c>
      <c r="GT399" s="97">
        <f t="shared" ref="GT399:GT413" si="80">ROUND(GT378,3)</f>
        <v>7.0000000000000001E-3</v>
      </c>
      <c r="GX399" s="19">
        <f t="shared" ref="GX399:GX413" si="81">ROUND(GX378,1)</f>
        <v>1.1000000000000001</v>
      </c>
      <c r="GY399" s="97">
        <f t="shared" ref="GY399:GY413" si="82">ROUND(GY378,3)</f>
        <v>5.0000000000000001E-3</v>
      </c>
    </row>
    <row r="400" spans="1:207" s="5" customFormat="1" ht="13.6" customHeight="1" x14ac:dyDescent="0.3">
      <c r="A400" s="18"/>
      <c r="B400" s="18"/>
      <c r="D400" s="5">
        <v>3</v>
      </c>
      <c r="E400" s="5" t="str">
        <f t="shared" si="47"/>
        <v>21а_1с</v>
      </c>
      <c r="R400" s="24">
        <f t="shared" si="48"/>
        <v>2.0299999999999998</v>
      </c>
      <c r="S400" s="24"/>
      <c r="T400" s="24"/>
      <c r="U400" s="24">
        <f t="shared" si="49"/>
        <v>0.64</v>
      </c>
      <c r="V400" s="19">
        <f t="shared" si="50"/>
        <v>22.1</v>
      </c>
      <c r="AA400" s="24">
        <f t="shared" si="36"/>
        <v>0.08</v>
      </c>
      <c r="AF400" s="19"/>
      <c r="AJ400" s="19">
        <f t="shared" si="51"/>
        <v>14.7</v>
      </c>
      <c r="AK400" s="24">
        <f t="shared" si="52"/>
        <v>0.3</v>
      </c>
      <c r="AL400" s="97">
        <f t="shared" si="53"/>
        <v>6.2E-2</v>
      </c>
      <c r="AY400" s="24">
        <f t="shared" si="54"/>
        <v>2.04</v>
      </c>
      <c r="AZ400" s="24"/>
      <c r="BA400" s="24"/>
      <c r="BB400" s="24">
        <f t="shared" si="37"/>
        <v>0.64</v>
      </c>
      <c r="BC400" s="19">
        <f t="shared" si="55"/>
        <v>23.3</v>
      </c>
      <c r="BH400" s="24">
        <f t="shared" si="56"/>
        <v>0.19</v>
      </c>
      <c r="BK400" s="19">
        <f t="shared" si="57"/>
        <v>11.8</v>
      </c>
      <c r="BL400" s="24">
        <f t="shared" si="38"/>
        <v>0.33</v>
      </c>
      <c r="BM400" s="97">
        <f t="shared" si="58"/>
        <v>0.05</v>
      </c>
      <c r="CX400" s="24">
        <f t="shared" si="59"/>
        <v>1.93</v>
      </c>
      <c r="CY400" s="24"/>
      <c r="CZ400" s="24"/>
      <c r="DA400" s="24">
        <f t="shared" si="39"/>
        <v>0.82</v>
      </c>
      <c r="DB400" s="19">
        <f t="shared" si="60"/>
        <v>29.5</v>
      </c>
      <c r="DG400" s="24">
        <f t="shared" si="61"/>
        <v>0.53</v>
      </c>
      <c r="DJ400" s="19">
        <f t="shared" si="62"/>
        <v>9.1999999999999993</v>
      </c>
      <c r="DK400" s="24">
        <f t="shared" si="40"/>
        <v>0.37</v>
      </c>
      <c r="DL400" s="97">
        <f t="shared" si="63"/>
        <v>3.9E-2</v>
      </c>
      <c r="DY400" s="24">
        <f t="shared" si="64"/>
        <v>1.89</v>
      </c>
      <c r="DZ400" s="24"/>
      <c r="EA400" s="24"/>
      <c r="EB400" s="24">
        <f t="shared" si="41"/>
        <v>0.91</v>
      </c>
      <c r="EC400" s="19">
        <f t="shared" si="65"/>
        <v>32.9</v>
      </c>
      <c r="EH400" s="24">
        <f t="shared" si="66"/>
        <v>0.75</v>
      </c>
      <c r="EK400" s="19">
        <f t="shared" si="67"/>
        <v>3.5</v>
      </c>
      <c r="EL400" s="24">
        <f t="shared" si="42"/>
        <v>0.4</v>
      </c>
      <c r="EM400" s="97">
        <f t="shared" si="68"/>
        <v>0.02</v>
      </c>
      <c r="EZ400" s="24">
        <f t="shared" si="69"/>
        <v>1.89</v>
      </c>
      <c r="FA400" s="24"/>
      <c r="FB400" s="24"/>
      <c r="FC400" s="24">
        <f t="shared" si="43"/>
        <v>0.91</v>
      </c>
      <c r="FD400" s="19">
        <f t="shared" si="70"/>
        <v>32.9</v>
      </c>
      <c r="FI400" s="24">
        <f t="shared" si="71"/>
        <v>0.86</v>
      </c>
      <c r="FL400" s="19">
        <f t="shared" si="72"/>
        <v>3.6</v>
      </c>
      <c r="FM400" s="24">
        <f t="shared" si="44"/>
        <v>0.41</v>
      </c>
      <c r="FN400" s="97">
        <f t="shared" si="73"/>
        <v>0.02</v>
      </c>
      <c r="FR400" s="19">
        <f t="shared" si="74"/>
        <v>2.6</v>
      </c>
      <c r="FS400" s="97">
        <f t="shared" si="75"/>
        <v>1.7000000000000001E-2</v>
      </c>
      <c r="GF400" s="24">
        <f t="shared" si="76"/>
        <v>1.89</v>
      </c>
      <c r="GG400" s="24"/>
      <c r="GH400" s="24"/>
      <c r="GI400" s="24">
        <f t="shared" si="45"/>
        <v>0.92</v>
      </c>
      <c r="GJ400" s="19">
        <f t="shared" si="77"/>
        <v>33.299999999999997</v>
      </c>
      <c r="GO400" s="24">
        <f t="shared" si="78"/>
        <v>0.9</v>
      </c>
      <c r="GR400" s="19">
        <f t="shared" si="79"/>
        <v>2.8</v>
      </c>
      <c r="GS400" s="24">
        <f t="shared" si="46"/>
        <v>0.42</v>
      </c>
      <c r="GT400" s="97">
        <f t="shared" si="80"/>
        <v>1.7000000000000001E-2</v>
      </c>
      <c r="GX400" s="19">
        <f t="shared" si="81"/>
        <v>2</v>
      </c>
      <c r="GY400" s="97">
        <f t="shared" si="82"/>
        <v>1.4E-2</v>
      </c>
    </row>
    <row r="401" spans="1:207" s="5" customFormat="1" ht="13.6" customHeight="1" x14ac:dyDescent="0.3">
      <c r="A401" s="18"/>
      <c r="B401" s="18"/>
      <c r="D401" s="5">
        <v>4</v>
      </c>
      <c r="E401" s="5" t="str">
        <f t="shared" si="47"/>
        <v>22а_1с_г.д</v>
      </c>
      <c r="R401" s="24">
        <f t="shared" si="48"/>
        <v>1.95</v>
      </c>
      <c r="S401" s="24"/>
      <c r="T401" s="24"/>
      <c r="U401" s="24">
        <f t="shared" si="49"/>
        <v>0.8</v>
      </c>
      <c r="V401" s="19">
        <f t="shared" si="50"/>
        <v>28.2</v>
      </c>
      <c r="AA401" s="24">
        <f t="shared" si="36"/>
        <v>0.42</v>
      </c>
      <c r="AF401" s="19"/>
      <c r="AJ401" s="19">
        <f t="shared" si="51"/>
        <v>9.6</v>
      </c>
      <c r="AK401" s="24">
        <f t="shared" si="52"/>
        <v>0.37</v>
      </c>
      <c r="AL401" s="97">
        <f t="shared" si="53"/>
        <v>4.2999999999999997E-2</v>
      </c>
      <c r="AY401" s="24">
        <f t="shared" si="54"/>
        <v>1.95</v>
      </c>
      <c r="AZ401" s="24"/>
      <c r="BA401" s="24"/>
      <c r="BB401" s="24">
        <f t="shared" si="37"/>
        <v>0.81</v>
      </c>
      <c r="BC401" s="19">
        <f t="shared" si="55"/>
        <v>29.5</v>
      </c>
      <c r="BH401" s="24">
        <f t="shared" si="56"/>
        <v>0.52</v>
      </c>
      <c r="BK401" s="19">
        <f t="shared" si="57"/>
        <v>8.8000000000000007</v>
      </c>
      <c r="BL401" s="24">
        <f t="shared" si="38"/>
        <v>0.37</v>
      </c>
      <c r="BM401" s="97">
        <f t="shared" si="58"/>
        <v>3.4000000000000002E-2</v>
      </c>
      <c r="CX401" s="24">
        <f t="shared" si="59"/>
        <v>1.9</v>
      </c>
      <c r="CY401" s="24"/>
      <c r="CZ401" s="24"/>
      <c r="DA401" s="24">
        <f t="shared" si="39"/>
        <v>0.9</v>
      </c>
      <c r="DB401" s="19">
        <f t="shared" si="60"/>
        <v>32.6</v>
      </c>
      <c r="DG401" s="24">
        <f t="shared" si="61"/>
        <v>0.75</v>
      </c>
      <c r="DJ401" s="19">
        <f t="shared" si="62"/>
        <v>6.9</v>
      </c>
      <c r="DK401" s="24">
        <f t="shared" si="40"/>
        <v>0.38</v>
      </c>
      <c r="DL401" s="97">
        <f t="shared" si="63"/>
        <v>2.5999999999999999E-2</v>
      </c>
      <c r="DY401" s="24">
        <f t="shared" si="64"/>
        <v>1.88</v>
      </c>
      <c r="DZ401" s="24"/>
      <c r="EA401" s="24"/>
      <c r="EB401" s="24">
        <f t="shared" si="41"/>
        <v>0.94</v>
      </c>
      <c r="EC401" s="19">
        <f t="shared" si="65"/>
        <v>33.799999999999997</v>
      </c>
      <c r="EH401" s="24">
        <f t="shared" si="66"/>
        <v>0.84</v>
      </c>
      <c r="EK401" s="19">
        <f t="shared" si="67"/>
        <v>2.4</v>
      </c>
      <c r="EL401" s="24">
        <f t="shared" si="42"/>
        <v>0.42</v>
      </c>
      <c r="EM401" s="97">
        <f t="shared" si="68"/>
        <v>1.6E-2</v>
      </c>
      <c r="EZ401" s="24">
        <f t="shared" si="69"/>
        <v>1.86</v>
      </c>
      <c r="FA401" s="24"/>
      <c r="FB401" s="24"/>
      <c r="FC401" s="24">
        <f t="shared" si="43"/>
        <v>0.99</v>
      </c>
      <c r="FD401" s="19">
        <f t="shared" si="70"/>
        <v>35.700000000000003</v>
      </c>
      <c r="FI401" s="24">
        <f t="shared" si="71"/>
        <v>0.9</v>
      </c>
      <c r="FL401" s="19">
        <f t="shared" si="72"/>
        <v>2.5</v>
      </c>
      <c r="FM401" s="24">
        <f t="shared" si="44"/>
        <v>0.42</v>
      </c>
      <c r="FN401" s="97">
        <f t="shared" si="73"/>
        <v>1.6E-2</v>
      </c>
      <c r="FR401" s="19">
        <f t="shared" si="74"/>
        <v>1.8</v>
      </c>
      <c r="FS401" s="97">
        <f t="shared" si="75"/>
        <v>1.4999999999999999E-2</v>
      </c>
      <c r="GF401" s="24">
        <f t="shared" si="76"/>
        <v>1.86</v>
      </c>
      <c r="GG401" s="24"/>
      <c r="GH401" s="24"/>
      <c r="GI401" s="24">
        <f t="shared" si="45"/>
        <v>1</v>
      </c>
      <c r="GJ401" s="19">
        <f t="shared" si="77"/>
        <v>36.299999999999997</v>
      </c>
      <c r="GO401" s="24">
        <f t="shared" si="78"/>
        <v>0.94</v>
      </c>
      <c r="GR401" s="19">
        <f t="shared" si="79"/>
        <v>2</v>
      </c>
      <c r="GS401" s="24">
        <f t="shared" si="46"/>
        <v>0.43</v>
      </c>
      <c r="GT401" s="97">
        <f t="shared" si="80"/>
        <v>1.4E-2</v>
      </c>
      <c r="GX401" s="19">
        <f t="shared" si="81"/>
        <v>1.3</v>
      </c>
      <c r="GY401" s="97">
        <f t="shared" si="82"/>
        <v>1.2E-2</v>
      </c>
    </row>
    <row r="402" spans="1:207" s="5" customFormat="1" ht="13.6" customHeight="1" x14ac:dyDescent="0.3">
      <c r="A402" s="18"/>
      <c r="B402" s="18"/>
      <c r="D402" s="5">
        <v>5</v>
      </c>
      <c r="E402" s="5" t="str">
        <f t="shared" si="47"/>
        <v>25_1</v>
      </c>
      <c r="R402" s="24">
        <f t="shared" si="48"/>
        <v>1.94</v>
      </c>
      <c r="S402" s="24"/>
      <c r="T402" s="24"/>
      <c r="U402" s="24">
        <f t="shared" si="49"/>
        <v>0.79</v>
      </c>
      <c r="V402" s="19">
        <f t="shared" si="50"/>
        <v>27.4</v>
      </c>
      <c r="AA402" s="24">
        <f t="shared" si="36"/>
        <v>0.01</v>
      </c>
      <c r="AF402" s="19"/>
      <c r="AJ402" s="19">
        <f t="shared" si="51"/>
        <v>18.8</v>
      </c>
      <c r="AK402" s="24">
        <f t="shared" si="52"/>
        <v>0.28999999999999998</v>
      </c>
      <c r="AL402" s="97">
        <f t="shared" si="53"/>
        <v>9.4E-2</v>
      </c>
      <c r="AY402" s="24">
        <f t="shared" si="54"/>
        <v>1.96</v>
      </c>
      <c r="AZ402" s="24"/>
      <c r="BA402" s="24"/>
      <c r="BB402" s="24">
        <f t="shared" si="37"/>
        <v>0.79</v>
      </c>
      <c r="BC402" s="19">
        <f t="shared" si="55"/>
        <v>28.3</v>
      </c>
      <c r="BH402" s="24">
        <f t="shared" si="56"/>
        <v>0.06</v>
      </c>
      <c r="BK402" s="19">
        <f t="shared" si="57"/>
        <v>15.8</v>
      </c>
      <c r="BL402" s="24">
        <f t="shared" si="38"/>
        <v>0.28000000000000003</v>
      </c>
      <c r="BM402" s="97">
        <f t="shared" si="58"/>
        <v>7.9000000000000001E-2</v>
      </c>
      <c r="CX402" s="24">
        <f t="shared" si="59"/>
        <v>1.92</v>
      </c>
      <c r="CY402" s="24"/>
      <c r="CZ402" s="24"/>
      <c r="DA402" s="24">
        <f t="shared" si="39"/>
        <v>0.86</v>
      </c>
      <c r="DB402" s="19">
        <f t="shared" si="60"/>
        <v>31.2</v>
      </c>
      <c r="DG402" s="24">
        <f t="shared" si="61"/>
        <v>0.2</v>
      </c>
      <c r="DJ402" s="19">
        <f t="shared" si="62"/>
        <v>15.1</v>
      </c>
      <c r="DK402" s="24">
        <f t="shared" si="40"/>
        <v>0.34</v>
      </c>
      <c r="DL402" s="97">
        <f t="shared" si="63"/>
        <v>6.7000000000000004E-2</v>
      </c>
      <c r="DY402" s="24">
        <f t="shared" si="64"/>
        <v>1.89</v>
      </c>
      <c r="DZ402" s="24"/>
      <c r="EA402" s="24"/>
      <c r="EB402" s="24">
        <f t="shared" si="41"/>
        <v>0.93</v>
      </c>
      <c r="EC402" s="19">
        <f t="shared" si="65"/>
        <v>33.299999999999997</v>
      </c>
      <c r="EH402" s="24">
        <f t="shared" si="66"/>
        <v>0.28999999999999998</v>
      </c>
      <c r="EK402" s="19">
        <f t="shared" si="67"/>
        <v>9.8000000000000007</v>
      </c>
      <c r="EL402" s="24">
        <f t="shared" si="42"/>
        <v>0.38</v>
      </c>
      <c r="EM402" s="97">
        <f t="shared" si="68"/>
        <v>3.7999999999999999E-2</v>
      </c>
      <c r="EZ402" s="24">
        <f t="shared" si="69"/>
        <v>1.85</v>
      </c>
      <c r="FA402" s="24"/>
      <c r="FB402" s="24"/>
      <c r="FC402" s="24">
        <f t="shared" si="43"/>
        <v>1.01</v>
      </c>
      <c r="FD402" s="19">
        <f t="shared" si="70"/>
        <v>36.5</v>
      </c>
      <c r="FI402" s="24">
        <f t="shared" si="71"/>
        <v>0.39</v>
      </c>
      <c r="FL402" s="19">
        <f t="shared" si="72"/>
        <v>9.8000000000000007</v>
      </c>
      <c r="FM402" s="24">
        <f t="shared" si="44"/>
        <v>0.37</v>
      </c>
      <c r="FN402" s="97">
        <f t="shared" si="73"/>
        <v>3.7999999999999999E-2</v>
      </c>
      <c r="FR402" s="19">
        <f t="shared" si="74"/>
        <v>8.4</v>
      </c>
      <c r="FS402" s="97">
        <f t="shared" si="75"/>
        <v>3.2000000000000001E-2</v>
      </c>
      <c r="GF402" s="24">
        <f t="shared" si="76"/>
        <v>1.84</v>
      </c>
      <c r="GG402" s="24"/>
      <c r="GH402" s="24"/>
      <c r="GI402" s="24">
        <f t="shared" si="45"/>
        <v>1.03</v>
      </c>
      <c r="GJ402" s="19">
        <f t="shared" si="77"/>
        <v>37.200000000000003</v>
      </c>
      <c r="GO402" s="24">
        <f t="shared" si="78"/>
        <v>0.42</v>
      </c>
      <c r="GR402" s="19">
        <f t="shared" si="79"/>
        <v>9.6999999999999993</v>
      </c>
      <c r="GS402" s="24">
        <f t="shared" si="46"/>
        <v>0.37</v>
      </c>
      <c r="GT402" s="97">
        <f t="shared" si="80"/>
        <v>3.3000000000000002E-2</v>
      </c>
      <c r="GX402" s="19">
        <f t="shared" si="81"/>
        <v>8</v>
      </c>
      <c r="GY402" s="97">
        <f t="shared" si="82"/>
        <v>2.9000000000000001E-2</v>
      </c>
    </row>
    <row r="403" spans="1:207" s="5" customFormat="1" ht="13.6" customHeight="1" x14ac:dyDescent="0.3">
      <c r="A403" s="18"/>
      <c r="B403" s="18"/>
      <c r="D403" s="5">
        <v>6</v>
      </c>
      <c r="E403" s="5" t="str">
        <f t="shared" si="47"/>
        <v>58_3а</v>
      </c>
      <c r="R403" s="24">
        <f t="shared" si="48"/>
        <v>2</v>
      </c>
      <c r="S403" s="24"/>
      <c r="T403" s="24"/>
      <c r="U403" s="24">
        <f t="shared" si="49"/>
        <v>0.71</v>
      </c>
      <c r="V403" s="19">
        <f t="shared" si="50"/>
        <v>24.8</v>
      </c>
      <c r="AA403" s="24">
        <f t="shared" si="36"/>
        <v>-0.25</v>
      </c>
      <c r="AF403" s="19"/>
      <c r="AJ403" s="19">
        <f t="shared" si="51"/>
        <v>26.4</v>
      </c>
      <c r="AK403" s="24">
        <f t="shared" si="52"/>
        <v>0.23</v>
      </c>
      <c r="AL403" s="97">
        <f t="shared" si="53"/>
        <v>0.16200000000000001</v>
      </c>
      <c r="AY403" s="24">
        <f t="shared" si="54"/>
        <v>1.98</v>
      </c>
      <c r="AZ403" s="24"/>
      <c r="BA403" s="24"/>
      <c r="BB403" s="24">
        <f t="shared" si="37"/>
        <v>0.76</v>
      </c>
      <c r="BC403" s="19">
        <f t="shared" si="55"/>
        <v>27.2</v>
      </c>
      <c r="BH403" s="24">
        <f t="shared" si="56"/>
        <v>-0.14000000000000001</v>
      </c>
      <c r="BK403" s="19">
        <f t="shared" si="57"/>
        <v>23.9</v>
      </c>
      <c r="BL403" s="24">
        <f t="shared" si="38"/>
        <v>0.25</v>
      </c>
      <c r="BM403" s="97">
        <f t="shared" si="58"/>
        <v>0.14599999999999999</v>
      </c>
      <c r="CX403" s="24">
        <f t="shared" si="59"/>
        <v>1.88</v>
      </c>
      <c r="CY403" s="24"/>
      <c r="CZ403" s="24"/>
      <c r="DA403" s="24">
        <f t="shared" si="39"/>
        <v>0.97</v>
      </c>
      <c r="DB403" s="19">
        <f t="shared" si="60"/>
        <v>34.9</v>
      </c>
      <c r="DG403" s="24">
        <f t="shared" si="61"/>
        <v>0.13</v>
      </c>
      <c r="DJ403" s="19">
        <f t="shared" si="62"/>
        <v>19</v>
      </c>
      <c r="DK403" s="24">
        <f t="shared" si="40"/>
        <v>0.32</v>
      </c>
      <c r="DL403" s="97">
        <f t="shared" si="63"/>
        <v>8.4000000000000005E-2</v>
      </c>
      <c r="DY403" s="24">
        <f t="shared" si="64"/>
        <v>1.83</v>
      </c>
      <c r="DZ403" s="24"/>
      <c r="EA403" s="24"/>
      <c r="EB403" s="24">
        <f t="shared" si="41"/>
        <v>1.05</v>
      </c>
      <c r="EC403" s="19">
        <f t="shared" si="65"/>
        <v>37.6</v>
      </c>
      <c r="EH403" s="24">
        <f t="shared" si="66"/>
        <v>0.24</v>
      </c>
      <c r="EK403" s="19">
        <f t="shared" si="67"/>
        <v>8.8000000000000007</v>
      </c>
      <c r="EL403" s="24">
        <f t="shared" si="42"/>
        <v>0.35</v>
      </c>
      <c r="EM403" s="97">
        <f t="shared" si="68"/>
        <v>3.6999999999999998E-2</v>
      </c>
      <c r="EZ403" s="24">
        <f t="shared" si="69"/>
        <v>1.79</v>
      </c>
      <c r="FA403" s="24"/>
      <c r="FB403" s="24"/>
      <c r="FC403" s="24">
        <f t="shared" si="43"/>
        <v>1.1599999999999999</v>
      </c>
      <c r="FD403" s="19">
        <f t="shared" si="70"/>
        <v>41.5</v>
      </c>
      <c r="FI403" s="24">
        <f t="shared" si="71"/>
        <v>0.47</v>
      </c>
      <c r="FL403" s="19">
        <f t="shared" si="72"/>
        <v>8.6999999999999993</v>
      </c>
      <c r="FM403" s="24">
        <f t="shared" si="44"/>
        <v>0.38</v>
      </c>
      <c r="FN403" s="97">
        <f t="shared" si="73"/>
        <v>3.5999999999999997E-2</v>
      </c>
      <c r="FR403" s="19">
        <f t="shared" si="74"/>
        <v>7</v>
      </c>
      <c r="FS403" s="97">
        <f t="shared" si="75"/>
        <v>2.5000000000000001E-2</v>
      </c>
      <c r="GF403" s="24">
        <f t="shared" si="76"/>
        <v>1.79</v>
      </c>
      <c r="GG403" s="24"/>
      <c r="GH403" s="24"/>
      <c r="GI403" s="24">
        <f t="shared" si="45"/>
        <v>1.18</v>
      </c>
      <c r="GJ403" s="19">
        <f t="shared" si="77"/>
        <v>42.4</v>
      </c>
      <c r="GO403" s="24">
        <f t="shared" si="78"/>
        <v>0.51</v>
      </c>
      <c r="GR403" s="19">
        <f t="shared" si="79"/>
        <v>8.4</v>
      </c>
      <c r="GS403" s="24">
        <f t="shared" si="46"/>
        <v>0.39</v>
      </c>
      <c r="GT403" s="97">
        <f t="shared" si="80"/>
        <v>2.8000000000000001E-2</v>
      </c>
      <c r="GX403" s="19">
        <f t="shared" si="81"/>
        <v>6.4</v>
      </c>
      <c r="GY403" s="97">
        <f t="shared" si="82"/>
        <v>2.1000000000000001E-2</v>
      </c>
    </row>
    <row r="404" spans="1:207" s="5" customFormat="1" ht="13.6" customHeight="1" x14ac:dyDescent="0.3">
      <c r="A404" s="18"/>
      <c r="B404" s="18"/>
      <c r="D404" s="5">
        <v>7</v>
      </c>
      <c r="E404" s="5" t="str">
        <f t="shared" si="47"/>
        <v>58_3б</v>
      </c>
      <c r="R404" s="24">
        <f t="shared" si="48"/>
        <v>1.93</v>
      </c>
      <c r="S404" s="24"/>
      <c r="T404" s="24"/>
      <c r="U404" s="24">
        <f t="shared" si="49"/>
        <v>0.83</v>
      </c>
      <c r="V404" s="19">
        <f t="shared" si="50"/>
        <v>28.6</v>
      </c>
      <c r="AA404" s="24">
        <f t="shared" si="36"/>
        <v>-0.09</v>
      </c>
      <c r="AF404" s="19"/>
      <c r="AJ404" s="19">
        <f t="shared" si="51"/>
        <v>20.2</v>
      </c>
      <c r="AK404" s="24">
        <f t="shared" si="52"/>
        <v>0.3</v>
      </c>
      <c r="AL404" s="97">
        <f t="shared" si="53"/>
        <v>0.11</v>
      </c>
      <c r="AY404" s="24">
        <f t="shared" si="54"/>
        <v>1.91</v>
      </c>
      <c r="AZ404" s="24"/>
      <c r="BA404" s="24"/>
      <c r="BB404" s="24">
        <f t="shared" si="37"/>
        <v>0.89</v>
      </c>
      <c r="BC404" s="19">
        <f t="shared" si="55"/>
        <v>31.9</v>
      </c>
      <c r="BH404" s="24">
        <f t="shared" si="56"/>
        <v>0.03</v>
      </c>
      <c r="BK404" s="19">
        <f t="shared" si="57"/>
        <v>16</v>
      </c>
      <c r="BL404" s="24">
        <f t="shared" si="38"/>
        <v>0.35</v>
      </c>
      <c r="BM404" s="97">
        <f t="shared" si="58"/>
        <v>0.09</v>
      </c>
      <c r="CX404" s="24">
        <f t="shared" si="59"/>
        <v>1.85</v>
      </c>
      <c r="CY404" s="24"/>
      <c r="CZ404" s="24"/>
      <c r="DA404" s="24">
        <f t="shared" si="39"/>
        <v>1.02</v>
      </c>
      <c r="DB404" s="19">
        <f t="shared" si="60"/>
        <v>36.799999999999997</v>
      </c>
      <c r="DG404" s="24">
        <f t="shared" si="61"/>
        <v>0.33</v>
      </c>
      <c r="DJ404" s="19">
        <f t="shared" si="62"/>
        <v>11.7</v>
      </c>
      <c r="DK404" s="24">
        <f t="shared" si="40"/>
        <v>0.37</v>
      </c>
      <c r="DL404" s="97">
        <f t="shared" si="63"/>
        <v>5.8999999999999997E-2</v>
      </c>
      <c r="DY404" s="24">
        <f t="shared" si="64"/>
        <v>1.82</v>
      </c>
      <c r="DZ404" s="24"/>
      <c r="EA404" s="24"/>
      <c r="EB404" s="24">
        <f t="shared" si="41"/>
        <v>1.1000000000000001</v>
      </c>
      <c r="EC404" s="19">
        <f t="shared" si="65"/>
        <v>39.4</v>
      </c>
      <c r="EH404" s="24">
        <f t="shared" si="66"/>
        <v>0.45</v>
      </c>
      <c r="EK404" s="19">
        <f t="shared" si="67"/>
        <v>7.4</v>
      </c>
      <c r="EL404" s="24">
        <f t="shared" si="42"/>
        <v>0.4</v>
      </c>
      <c r="EM404" s="97">
        <f t="shared" si="68"/>
        <v>0.03</v>
      </c>
      <c r="EZ404" s="24">
        <f t="shared" si="69"/>
        <v>1.79</v>
      </c>
      <c r="FA404" s="24"/>
      <c r="FB404" s="24"/>
      <c r="FC404" s="24">
        <f t="shared" si="43"/>
        <v>1.19</v>
      </c>
      <c r="FD404" s="19">
        <f t="shared" si="70"/>
        <v>42.7</v>
      </c>
      <c r="FI404" s="24">
        <f t="shared" si="71"/>
        <v>0.51</v>
      </c>
      <c r="FL404" s="19">
        <f t="shared" si="72"/>
        <v>7.5</v>
      </c>
      <c r="FM404" s="24">
        <f t="shared" si="44"/>
        <v>0.38</v>
      </c>
      <c r="FN404" s="97">
        <f t="shared" si="73"/>
        <v>0.03</v>
      </c>
      <c r="FR404" s="19">
        <f t="shared" si="74"/>
        <v>6.1</v>
      </c>
      <c r="FS404" s="97">
        <f t="shared" si="75"/>
        <v>2.5999999999999999E-2</v>
      </c>
      <c r="GF404" s="24">
        <f t="shared" si="76"/>
        <v>1.78</v>
      </c>
      <c r="GG404" s="24"/>
      <c r="GH404" s="24"/>
      <c r="GI404" s="24">
        <f t="shared" si="45"/>
        <v>1.21</v>
      </c>
      <c r="GJ404" s="19">
        <f t="shared" si="77"/>
        <v>43.6</v>
      </c>
      <c r="GO404" s="24">
        <f t="shared" si="78"/>
        <v>0.55000000000000004</v>
      </c>
      <c r="GR404" s="19">
        <f t="shared" si="79"/>
        <v>7</v>
      </c>
      <c r="GS404" s="24">
        <f t="shared" si="46"/>
        <v>0.38</v>
      </c>
      <c r="GT404" s="97">
        <f t="shared" si="80"/>
        <v>2.7E-2</v>
      </c>
      <c r="GX404" s="19">
        <f t="shared" si="81"/>
        <v>5.4</v>
      </c>
      <c r="GY404" s="97">
        <f t="shared" si="82"/>
        <v>2.1999999999999999E-2</v>
      </c>
    </row>
    <row r="405" spans="1:207" s="5" customFormat="1" ht="13.6" customHeight="1" x14ac:dyDescent="0.3">
      <c r="A405" s="18"/>
      <c r="B405" s="18"/>
      <c r="D405" s="5">
        <v>8</v>
      </c>
      <c r="E405" s="5" t="str">
        <f t="shared" si="47"/>
        <v>58_3б.1</v>
      </c>
      <c r="R405" s="24">
        <f t="shared" si="48"/>
        <v>1.86</v>
      </c>
      <c r="S405" s="24"/>
      <c r="T405" s="24"/>
      <c r="U405" s="24">
        <f t="shared" si="49"/>
        <v>0.96</v>
      </c>
      <c r="V405" s="19">
        <f t="shared" si="50"/>
        <v>33.4</v>
      </c>
      <c r="AA405" s="24">
        <f t="shared" si="36"/>
        <v>0.06</v>
      </c>
      <c r="AF405" s="19"/>
      <c r="AJ405" s="19">
        <f t="shared" si="51"/>
        <v>16.5</v>
      </c>
      <c r="AK405" s="24">
        <f t="shared" si="52"/>
        <v>0.34</v>
      </c>
      <c r="AL405" s="97">
        <f t="shared" si="53"/>
        <v>0.09</v>
      </c>
      <c r="AY405" s="24">
        <f t="shared" si="54"/>
        <v>1.87</v>
      </c>
      <c r="AZ405" s="24"/>
      <c r="BA405" s="24"/>
      <c r="BB405" s="24">
        <f t="shared" si="37"/>
        <v>0.98</v>
      </c>
      <c r="BC405" s="19">
        <f t="shared" si="55"/>
        <v>35.6</v>
      </c>
      <c r="BH405" s="24">
        <f t="shared" si="56"/>
        <v>0.15</v>
      </c>
      <c r="BK405" s="19">
        <f t="shared" si="57"/>
        <v>15</v>
      </c>
      <c r="BL405" s="24">
        <f t="shared" si="38"/>
        <v>0.36</v>
      </c>
      <c r="BM405" s="97">
        <f t="shared" si="58"/>
        <v>6.9000000000000006E-2</v>
      </c>
      <c r="CX405" s="24">
        <f t="shared" si="59"/>
        <v>1.81</v>
      </c>
      <c r="CY405" s="24"/>
      <c r="CZ405" s="24"/>
      <c r="DA405" s="24">
        <f t="shared" si="39"/>
        <v>1.1000000000000001</v>
      </c>
      <c r="DB405" s="19">
        <f t="shared" si="60"/>
        <v>39.299999999999997</v>
      </c>
      <c r="DG405" s="24">
        <f t="shared" si="61"/>
        <v>0.33</v>
      </c>
      <c r="DJ405" s="19">
        <f t="shared" si="62"/>
        <v>11.3</v>
      </c>
      <c r="DK405" s="24">
        <f t="shared" si="40"/>
        <v>0.39</v>
      </c>
      <c r="DL405" s="97">
        <f t="shared" si="63"/>
        <v>4.9000000000000002E-2</v>
      </c>
      <c r="DY405" s="24">
        <f t="shared" si="64"/>
        <v>1.79</v>
      </c>
      <c r="DZ405" s="24"/>
      <c r="EA405" s="24"/>
      <c r="EB405" s="24">
        <f t="shared" si="41"/>
        <v>1.1599999999999999</v>
      </c>
      <c r="EC405" s="19">
        <f t="shared" si="65"/>
        <v>41.8</v>
      </c>
      <c r="EH405" s="24">
        <f t="shared" si="66"/>
        <v>0.43</v>
      </c>
      <c r="EK405" s="19">
        <f t="shared" si="67"/>
        <v>6.9</v>
      </c>
      <c r="EL405" s="24">
        <f t="shared" si="42"/>
        <v>0.38</v>
      </c>
      <c r="EM405" s="97">
        <f t="shared" si="68"/>
        <v>3.1E-2</v>
      </c>
      <c r="EZ405" s="24">
        <f t="shared" si="69"/>
        <v>1.77</v>
      </c>
      <c r="FA405" s="24"/>
      <c r="FB405" s="24"/>
      <c r="FC405" s="24">
        <f t="shared" si="43"/>
        <v>1.22</v>
      </c>
      <c r="FD405" s="19">
        <f t="shared" si="70"/>
        <v>43.7</v>
      </c>
      <c r="FI405" s="24">
        <f t="shared" si="71"/>
        <v>0.51</v>
      </c>
      <c r="FL405" s="19">
        <f t="shared" si="72"/>
        <v>6.7</v>
      </c>
      <c r="FM405" s="24">
        <f t="shared" si="44"/>
        <v>0.37</v>
      </c>
      <c r="FN405" s="97">
        <f t="shared" si="73"/>
        <v>3.2000000000000001E-2</v>
      </c>
      <c r="FR405" s="19">
        <f t="shared" si="74"/>
        <v>4.9000000000000004</v>
      </c>
      <c r="FS405" s="97">
        <f t="shared" si="75"/>
        <v>2.4E-2</v>
      </c>
      <c r="GF405" s="24">
        <f t="shared" si="76"/>
        <v>1.77</v>
      </c>
      <c r="GG405" s="24"/>
      <c r="GH405" s="24"/>
      <c r="GI405" s="24">
        <f t="shared" si="45"/>
        <v>1.24</v>
      </c>
      <c r="GJ405" s="19">
        <f t="shared" si="77"/>
        <v>44.7</v>
      </c>
      <c r="GO405" s="24">
        <f t="shared" si="78"/>
        <v>0.55000000000000004</v>
      </c>
      <c r="GR405" s="19">
        <f t="shared" si="79"/>
        <v>6.7</v>
      </c>
      <c r="GS405" s="24">
        <f t="shared" si="46"/>
        <v>0.37</v>
      </c>
      <c r="GT405" s="97">
        <f t="shared" si="80"/>
        <v>2.8000000000000001E-2</v>
      </c>
      <c r="GX405" s="19">
        <f t="shared" si="81"/>
        <v>4.7</v>
      </c>
      <c r="GY405" s="97">
        <f t="shared" si="82"/>
        <v>0.02</v>
      </c>
    </row>
    <row r="406" spans="1:207" s="5" customFormat="1" ht="13.6" customHeight="1" x14ac:dyDescent="0.3">
      <c r="A406" s="18"/>
      <c r="B406" s="18"/>
      <c r="D406" s="5">
        <v>9</v>
      </c>
      <c r="E406" s="5" t="str">
        <f t="shared" si="47"/>
        <v>58_3в</v>
      </c>
      <c r="R406" s="24">
        <f t="shared" si="48"/>
        <v>2.09</v>
      </c>
      <c r="S406" s="24"/>
      <c r="T406" s="24"/>
      <c r="U406" s="24">
        <f t="shared" si="49"/>
        <v>0.57999999999999996</v>
      </c>
      <c r="V406" s="19">
        <f t="shared" si="50"/>
        <v>20.7</v>
      </c>
      <c r="AA406" s="24">
        <f t="shared" si="36"/>
        <v>-0.35</v>
      </c>
      <c r="AF406" s="19"/>
      <c r="AJ406" s="19">
        <f t="shared" si="51"/>
        <v>28.7</v>
      </c>
      <c r="AK406" s="24">
        <f t="shared" si="52"/>
        <v>0.24</v>
      </c>
      <c r="AL406" s="97">
        <f t="shared" si="53"/>
        <v>0.17399999999999999</v>
      </c>
      <c r="AY406" s="24">
        <f t="shared" si="54"/>
        <v>2.04</v>
      </c>
      <c r="AZ406" s="24"/>
      <c r="BA406" s="24"/>
      <c r="BB406" s="24">
        <f t="shared" si="37"/>
        <v>0.66</v>
      </c>
      <c r="BC406" s="19">
        <f t="shared" si="55"/>
        <v>23.7</v>
      </c>
      <c r="BH406" s="24">
        <f t="shared" si="56"/>
        <v>-0.21</v>
      </c>
      <c r="BK406" s="19">
        <f t="shared" si="57"/>
        <v>23.7</v>
      </c>
      <c r="BL406" s="24">
        <f t="shared" si="38"/>
        <v>0.27</v>
      </c>
      <c r="BM406" s="97">
        <f t="shared" si="58"/>
        <v>0.154</v>
      </c>
      <c r="CX406" s="24">
        <f t="shared" si="59"/>
        <v>1.9</v>
      </c>
      <c r="CY406" s="24"/>
      <c r="CZ406" s="24"/>
      <c r="DA406" s="24">
        <f t="shared" si="39"/>
        <v>0.92</v>
      </c>
      <c r="DB406" s="19">
        <f t="shared" si="60"/>
        <v>32.799999999999997</v>
      </c>
      <c r="DG406" s="24">
        <f t="shared" si="61"/>
        <v>0.16</v>
      </c>
      <c r="DJ406" s="19">
        <f t="shared" si="62"/>
        <v>16.2</v>
      </c>
      <c r="DK406" s="24">
        <f t="shared" si="40"/>
        <v>0.34</v>
      </c>
      <c r="DL406" s="97">
        <f t="shared" si="63"/>
        <v>8.7999999999999995E-2</v>
      </c>
      <c r="DY406" s="24">
        <f t="shared" si="64"/>
        <v>1.84</v>
      </c>
      <c r="DZ406" s="24"/>
      <c r="EA406" s="24"/>
      <c r="EB406" s="24">
        <f t="shared" si="41"/>
        <v>1.05</v>
      </c>
      <c r="EC406" s="19">
        <f t="shared" si="65"/>
        <v>37.4</v>
      </c>
      <c r="EH406" s="24">
        <f t="shared" si="66"/>
        <v>0.37</v>
      </c>
      <c r="EK406" s="19">
        <f t="shared" si="67"/>
        <v>7.7</v>
      </c>
      <c r="EL406" s="24">
        <f t="shared" si="42"/>
        <v>0.36</v>
      </c>
      <c r="EM406" s="97">
        <f t="shared" si="68"/>
        <v>3.4000000000000002E-2</v>
      </c>
      <c r="EZ406" s="24">
        <f t="shared" si="69"/>
        <v>1.82</v>
      </c>
      <c r="FA406" s="24"/>
      <c r="FB406" s="24"/>
      <c r="FC406" s="24">
        <f t="shared" si="43"/>
        <v>1.1000000000000001</v>
      </c>
      <c r="FD406" s="19">
        <f t="shared" si="70"/>
        <v>39</v>
      </c>
      <c r="FI406" s="24">
        <f t="shared" si="71"/>
        <v>0.47</v>
      </c>
      <c r="FL406" s="19">
        <f t="shared" si="72"/>
        <v>7.5</v>
      </c>
      <c r="FM406" s="24">
        <f t="shared" si="44"/>
        <v>0.4</v>
      </c>
      <c r="FN406" s="97">
        <f t="shared" si="73"/>
        <v>3.4000000000000002E-2</v>
      </c>
      <c r="FR406" s="19">
        <f t="shared" si="74"/>
        <v>5.9</v>
      </c>
      <c r="FS406" s="97">
        <f t="shared" si="75"/>
        <v>2.7E-2</v>
      </c>
      <c r="GF406" s="24">
        <f t="shared" si="76"/>
        <v>1.82</v>
      </c>
      <c r="GG406" s="24"/>
      <c r="GH406" s="24"/>
      <c r="GI406" s="24">
        <f t="shared" si="45"/>
        <v>1.1100000000000001</v>
      </c>
      <c r="GJ406" s="19">
        <f t="shared" si="77"/>
        <v>40</v>
      </c>
      <c r="GO406" s="24">
        <f t="shared" si="78"/>
        <v>0.51</v>
      </c>
      <c r="GR406" s="19">
        <f t="shared" si="79"/>
        <v>6.8</v>
      </c>
      <c r="GS406" s="24">
        <f t="shared" si="46"/>
        <v>0.38</v>
      </c>
      <c r="GT406" s="97">
        <f t="shared" si="80"/>
        <v>2.5999999999999999E-2</v>
      </c>
      <c r="GX406" s="19">
        <f t="shared" si="81"/>
        <v>5.2</v>
      </c>
      <c r="GY406" s="97">
        <f t="shared" si="82"/>
        <v>1.6E-2</v>
      </c>
    </row>
    <row r="407" spans="1:207" s="5" customFormat="1" ht="13.6" customHeight="1" x14ac:dyDescent="0.3">
      <c r="A407" s="18"/>
      <c r="B407" s="18"/>
      <c r="D407" s="5">
        <v>10</v>
      </c>
      <c r="E407" s="5" t="str">
        <f t="shared" si="47"/>
        <v>58_3г</v>
      </c>
      <c r="R407" s="24">
        <f t="shared" si="48"/>
        <v>1.85</v>
      </c>
      <c r="S407" s="24"/>
      <c r="T407" s="24"/>
      <c r="U407" s="24">
        <f t="shared" si="49"/>
        <v>1</v>
      </c>
      <c r="V407" s="19">
        <f t="shared" si="50"/>
        <v>35.1</v>
      </c>
      <c r="AA407" s="24">
        <f t="shared" si="36"/>
        <v>0.31</v>
      </c>
      <c r="AF407" s="19"/>
      <c r="AJ407" s="19">
        <f t="shared" si="51"/>
        <v>12.9</v>
      </c>
      <c r="AK407" s="24">
        <f t="shared" si="52"/>
        <v>0.39</v>
      </c>
      <c r="AL407" s="97">
        <f t="shared" si="53"/>
        <v>6.8000000000000005E-2</v>
      </c>
      <c r="AY407" s="24">
        <f t="shared" si="54"/>
        <v>1.85</v>
      </c>
      <c r="AZ407" s="24"/>
      <c r="BA407" s="24"/>
      <c r="BB407" s="24">
        <f t="shared" si="37"/>
        <v>1.03</v>
      </c>
      <c r="BC407" s="19">
        <f t="shared" si="55"/>
        <v>37.200000000000003</v>
      </c>
      <c r="BH407" s="24">
        <f t="shared" si="56"/>
        <v>0.41</v>
      </c>
      <c r="BK407" s="19">
        <f t="shared" si="57"/>
        <v>10.199999999999999</v>
      </c>
      <c r="BL407" s="24">
        <f t="shared" si="38"/>
        <v>0.37</v>
      </c>
      <c r="BM407" s="97">
        <f t="shared" si="58"/>
        <v>0.05</v>
      </c>
      <c r="CX407" s="24">
        <f t="shared" si="59"/>
        <v>1.84</v>
      </c>
      <c r="CY407" s="24"/>
      <c r="CZ407" s="24"/>
      <c r="DA407" s="24">
        <f t="shared" si="39"/>
        <v>1.06</v>
      </c>
      <c r="DB407" s="19">
        <f t="shared" si="60"/>
        <v>38.4</v>
      </c>
      <c r="DG407" s="24">
        <f t="shared" si="61"/>
        <v>0.46</v>
      </c>
      <c r="DJ407" s="19">
        <f t="shared" si="62"/>
        <v>9</v>
      </c>
      <c r="DK407" s="24">
        <f t="shared" si="40"/>
        <v>0.39</v>
      </c>
      <c r="DL407" s="97">
        <f t="shared" si="63"/>
        <v>4.1000000000000002E-2</v>
      </c>
      <c r="DY407" s="24">
        <f t="shared" si="64"/>
        <v>1.82</v>
      </c>
      <c r="DZ407" s="24"/>
      <c r="EA407" s="24"/>
      <c r="EB407" s="24">
        <f t="shared" si="41"/>
        <v>1.1000000000000001</v>
      </c>
      <c r="EC407" s="19">
        <f t="shared" si="65"/>
        <v>39.200000000000003</v>
      </c>
      <c r="EH407" s="24">
        <f t="shared" si="66"/>
        <v>0.5</v>
      </c>
      <c r="EK407" s="19">
        <f t="shared" si="67"/>
        <v>5.7</v>
      </c>
      <c r="EL407" s="24">
        <f t="shared" si="42"/>
        <v>0.4</v>
      </c>
      <c r="EM407" s="97">
        <f t="shared" si="68"/>
        <v>2.9000000000000001E-2</v>
      </c>
      <c r="EZ407" s="24">
        <f t="shared" si="69"/>
        <v>1.8</v>
      </c>
      <c r="FA407" s="24"/>
      <c r="FB407" s="24"/>
      <c r="FC407" s="24">
        <f t="shared" si="43"/>
        <v>1.1399999999999999</v>
      </c>
      <c r="FD407" s="19">
        <f t="shared" si="70"/>
        <v>40.700000000000003</v>
      </c>
      <c r="FI407" s="24">
        <f t="shared" si="71"/>
        <v>0.56999999999999995</v>
      </c>
      <c r="FL407" s="19">
        <f t="shared" si="72"/>
        <v>5.6</v>
      </c>
      <c r="FM407" s="24">
        <f t="shared" si="44"/>
        <v>0.39</v>
      </c>
      <c r="FN407" s="97">
        <f t="shared" si="73"/>
        <v>2.9000000000000001E-2</v>
      </c>
      <c r="FR407" s="19">
        <f t="shared" si="74"/>
        <v>4.9000000000000004</v>
      </c>
      <c r="FS407" s="97">
        <f t="shared" si="75"/>
        <v>2.3E-2</v>
      </c>
      <c r="GF407" s="24">
        <f t="shared" si="76"/>
        <v>1.81</v>
      </c>
      <c r="GG407" s="24"/>
      <c r="GH407" s="24"/>
      <c r="GI407" s="24">
        <f t="shared" si="45"/>
        <v>1.1399999999999999</v>
      </c>
      <c r="GJ407" s="19">
        <f t="shared" si="77"/>
        <v>41.1</v>
      </c>
      <c r="GO407" s="24">
        <f t="shared" si="78"/>
        <v>0.59</v>
      </c>
      <c r="GR407" s="19">
        <f t="shared" si="79"/>
        <v>5.4</v>
      </c>
      <c r="GS407" s="24">
        <f t="shared" si="46"/>
        <v>0.37</v>
      </c>
      <c r="GT407" s="97">
        <f t="shared" si="80"/>
        <v>2.7E-2</v>
      </c>
      <c r="GX407" s="19">
        <f t="shared" si="81"/>
        <v>4.3</v>
      </c>
      <c r="GY407" s="97">
        <f t="shared" si="82"/>
        <v>1.7999999999999999E-2</v>
      </c>
    </row>
    <row r="408" spans="1:207" s="5" customFormat="1" ht="13.6" customHeight="1" x14ac:dyDescent="0.3">
      <c r="A408" s="18"/>
      <c r="B408" s="18"/>
      <c r="D408" s="5">
        <v>11</v>
      </c>
      <c r="E408" s="5" t="str">
        <f t="shared" si="47"/>
        <v>58г_2а</v>
      </c>
      <c r="R408" s="24">
        <f t="shared" si="48"/>
        <v>2.11</v>
      </c>
      <c r="S408" s="24"/>
      <c r="T408" s="24"/>
      <c r="U408" s="24">
        <f t="shared" si="49"/>
        <v>0.52</v>
      </c>
      <c r="V408" s="19">
        <f t="shared" si="50"/>
        <v>18.100000000000001</v>
      </c>
      <c r="AA408" s="24">
        <f t="shared" si="36"/>
        <v>-0.25</v>
      </c>
      <c r="AF408" s="19"/>
      <c r="AJ408" s="19">
        <f t="shared" si="51"/>
        <v>27.1</v>
      </c>
      <c r="AK408" s="24">
        <f t="shared" si="52"/>
        <v>0.26</v>
      </c>
      <c r="AL408" s="97">
        <f t="shared" si="53"/>
        <v>0.15</v>
      </c>
      <c r="AY408" s="24">
        <f t="shared" si="54"/>
        <v>2.11</v>
      </c>
      <c r="AZ408" s="24"/>
      <c r="BA408" s="24"/>
      <c r="BB408" s="24">
        <f t="shared" si="37"/>
        <v>0.55000000000000004</v>
      </c>
      <c r="BC408" s="19">
        <f t="shared" si="55"/>
        <v>19.899999999999999</v>
      </c>
      <c r="BH408" s="24">
        <f t="shared" si="56"/>
        <v>-0.1</v>
      </c>
      <c r="BK408" s="19">
        <f t="shared" si="57"/>
        <v>22.1</v>
      </c>
      <c r="BL408" s="24">
        <f t="shared" si="38"/>
        <v>0.3</v>
      </c>
      <c r="BM408" s="97">
        <f t="shared" si="58"/>
        <v>0.125</v>
      </c>
      <c r="CX408" s="24">
        <f t="shared" si="59"/>
        <v>2</v>
      </c>
      <c r="CY408" s="24"/>
      <c r="CZ408" s="24"/>
      <c r="DA408" s="24">
        <f t="shared" si="39"/>
        <v>0.71</v>
      </c>
      <c r="DB408" s="19">
        <f t="shared" si="60"/>
        <v>25.8</v>
      </c>
      <c r="DG408" s="24">
        <f t="shared" si="61"/>
        <v>0.36</v>
      </c>
      <c r="DJ408" s="19">
        <f t="shared" si="62"/>
        <v>16.2</v>
      </c>
      <c r="DK408" s="24">
        <f t="shared" si="40"/>
        <v>0.34</v>
      </c>
      <c r="DL408" s="97">
        <f t="shared" si="63"/>
        <v>7.2999999999999995E-2</v>
      </c>
      <c r="DY408" s="24">
        <f t="shared" si="64"/>
        <v>1.95</v>
      </c>
      <c r="DZ408" s="24"/>
      <c r="EA408" s="24"/>
      <c r="EB408" s="24">
        <f t="shared" si="41"/>
        <v>0.8</v>
      </c>
      <c r="EC408" s="19">
        <f t="shared" si="65"/>
        <v>28.8</v>
      </c>
      <c r="EH408" s="24">
        <f t="shared" si="66"/>
        <v>0.6</v>
      </c>
      <c r="EK408" s="19">
        <f t="shared" si="67"/>
        <v>5.4</v>
      </c>
      <c r="EL408" s="24">
        <f t="shared" si="42"/>
        <v>0.38</v>
      </c>
      <c r="EM408" s="97">
        <f t="shared" si="68"/>
        <v>0.02</v>
      </c>
      <c r="EZ408" s="24">
        <f t="shared" si="69"/>
        <v>1.91</v>
      </c>
      <c r="FA408" s="24"/>
      <c r="FB408" s="24"/>
      <c r="FC408" s="24">
        <f t="shared" si="43"/>
        <v>0.88</v>
      </c>
      <c r="FD408" s="19">
        <f t="shared" si="70"/>
        <v>31.5</v>
      </c>
      <c r="FI408" s="24">
        <f t="shared" si="71"/>
        <v>0.8</v>
      </c>
      <c r="FL408" s="19">
        <f t="shared" si="72"/>
        <v>5.5</v>
      </c>
      <c r="FM408" s="24">
        <f t="shared" si="44"/>
        <v>0.42</v>
      </c>
      <c r="FN408" s="97">
        <f t="shared" si="73"/>
        <v>0.02</v>
      </c>
      <c r="FR408" s="19">
        <f t="shared" si="74"/>
        <v>4.0999999999999996</v>
      </c>
      <c r="FS408" s="97">
        <f t="shared" si="75"/>
        <v>1.2999999999999999E-2</v>
      </c>
      <c r="GF408" s="24">
        <f t="shared" si="76"/>
        <v>1.91</v>
      </c>
      <c r="GG408" s="24"/>
      <c r="GH408" s="24"/>
      <c r="GI408" s="24">
        <f t="shared" si="45"/>
        <v>0.89</v>
      </c>
      <c r="GJ408" s="19">
        <f t="shared" si="77"/>
        <v>32</v>
      </c>
      <c r="GO408" s="24">
        <f t="shared" si="78"/>
        <v>0.85</v>
      </c>
      <c r="GR408" s="19">
        <f t="shared" si="79"/>
        <v>4.5999999999999996</v>
      </c>
      <c r="GS408" s="24">
        <f t="shared" si="46"/>
        <v>0.4</v>
      </c>
      <c r="GT408" s="97">
        <f t="shared" si="80"/>
        <v>1.4999999999999999E-2</v>
      </c>
      <c r="GX408" s="19">
        <f t="shared" si="81"/>
        <v>3.2</v>
      </c>
      <c r="GY408" s="97">
        <f t="shared" si="82"/>
        <v>8.0000000000000002E-3</v>
      </c>
    </row>
    <row r="409" spans="1:207" s="5" customFormat="1" ht="13.6" customHeight="1" x14ac:dyDescent="0.3">
      <c r="A409" s="18"/>
      <c r="B409" s="18"/>
      <c r="D409" s="5">
        <v>12</v>
      </c>
      <c r="E409" s="5" t="str">
        <f t="shared" si="47"/>
        <v>58г_2б</v>
      </c>
      <c r="R409" s="24">
        <f t="shared" si="48"/>
        <v>1.98</v>
      </c>
      <c r="S409" s="24"/>
      <c r="T409" s="24"/>
      <c r="U409" s="24">
        <f t="shared" si="49"/>
        <v>0.71</v>
      </c>
      <c r="V409" s="19">
        <f t="shared" si="50"/>
        <v>24.5</v>
      </c>
      <c r="AA409" s="24">
        <f t="shared" si="36"/>
        <v>-0.03</v>
      </c>
      <c r="AF409" s="19"/>
      <c r="AJ409" s="19">
        <f t="shared" si="51"/>
        <v>19.3</v>
      </c>
      <c r="AK409" s="24">
        <f t="shared" si="52"/>
        <v>0.31</v>
      </c>
      <c r="AL409" s="97">
        <f t="shared" si="53"/>
        <v>0.115</v>
      </c>
      <c r="AY409" s="24">
        <f t="shared" si="54"/>
        <v>1.98</v>
      </c>
      <c r="AZ409" s="24"/>
      <c r="BA409" s="24"/>
      <c r="BB409" s="24">
        <f t="shared" si="37"/>
        <v>0.73</v>
      </c>
      <c r="BC409" s="19">
        <f t="shared" si="55"/>
        <v>26.6</v>
      </c>
      <c r="BH409" s="24">
        <f t="shared" si="56"/>
        <v>0.15</v>
      </c>
      <c r="BK409" s="19">
        <f t="shared" si="57"/>
        <v>15.2</v>
      </c>
      <c r="BL409" s="24">
        <f t="shared" si="38"/>
        <v>0.33</v>
      </c>
      <c r="BM409" s="97">
        <f t="shared" si="58"/>
        <v>7.6999999999999999E-2</v>
      </c>
      <c r="CX409" s="24">
        <f t="shared" si="59"/>
        <v>1.93</v>
      </c>
      <c r="CY409" s="24"/>
      <c r="CZ409" s="24"/>
      <c r="DA409" s="24">
        <f t="shared" si="39"/>
        <v>0.84</v>
      </c>
      <c r="DB409" s="19">
        <f t="shared" si="60"/>
        <v>30.2</v>
      </c>
      <c r="DG409" s="24">
        <f t="shared" si="61"/>
        <v>0.54</v>
      </c>
      <c r="DJ409" s="19">
        <f t="shared" si="62"/>
        <v>10.5</v>
      </c>
      <c r="DK409" s="24">
        <f t="shared" si="40"/>
        <v>0.36</v>
      </c>
      <c r="DL409" s="97">
        <f t="shared" si="63"/>
        <v>0.05</v>
      </c>
      <c r="DY409" s="24">
        <f t="shared" si="64"/>
        <v>1.91</v>
      </c>
      <c r="DZ409" s="24"/>
      <c r="EA409" s="24"/>
      <c r="EB409" s="24">
        <f t="shared" si="41"/>
        <v>0.88</v>
      </c>
      <c r="EC409" s="19">
        <f t="shared" si="65"/>
        <v>31.6</v>
      </c>
      <c r="EH409" s="24">
        <f t="shared" si="66"/>
        <v>0.66</v>
      </c>
      <c r="EK409" s="19">
        <f t="shared" si="67"/>
        <v>4.4000000000000004</v>
      </c>
      <c r="EL409" s="24">
        <f t="shared" si="42"/>
        <v>0.36</v>
      </c>
      <c r="EM409" s="97">
        <f t="shared" si="68"/>
        <v>0.02</v>
      </c>
      <c r="EZ409" s="24">
        <f t="shared" si="69"/>
        <v>1.9</v>
      </c>
      <c r="FA409" s="24"/>
      <c r="FB409" s="24"/>
      <c r="FC409" s="24">
        <f t="shared" si="43"/>
        <v>0.89</v>
      </c>
      <c r="FD409" s="19">
        <f t="shared" si="70"/>
        <v>32.1</v>
      </c>
      <c r="FI409" s="24">
        <f t="shared" si="71"/>
        <v>0.76</v>
      </c>
      <c r="FL409" s="19">
        <f t="shared" si="72"/>
        <v>4.3</v>
      </c>
      <c r="FM409" s="24">
        <f t="shared" si="44"/>
        <v>0.41</v>
      </c>
      <c r="FN409" s="97">
        <f t="shared" si="73"/>
        <v>2.1000000000000001E-2</v>
      </c>
      <c r="FR409" s="19">
        <f t="shared" si="74"/>
        <v>3.1</v>
      </c>
      <c r="FS409" s="97">
        <f t="shared" si="75"/>
        <v>1.6E-2</v>
      </c>
      <c r="GF409" s="24">
        <f t="shared" si="76"/>
        <v>1.9</v>
      </c>
      <c r="GG409" s="24"/>
      <c r="GH409" s="24"/>
      <c r="GI409" s="24">
        <f t="shared" si="45"/>
        <v>0.9</v>
      </c>
      <c r="GJ409" s="19">
        <f t="shared" si="77"/>
        <v>32.6</v>
      </c>
      <c r="GO409" s="24">
        <f t="shared" si="78"/>
        <v>0.81</v>
      </c>
      <c r="GR409" s="19">
        <f t="shared" si="79"/>
        <v>3.4</v>
      </c>
      <c r="GS409" s="24">
        <f t="shared" si="46"/>
        <v>0.41</v>
      </c>
      <c r="GT409" s="97">
        <f t="shared" si="80"/>
        <v>1.4E-2</v>
      </c>
      <c r="GX409" s="19">
        <f t="shared" si="81"/>
        <v>2.4</v>
      </c>
      <c r="GY409" s="97">
        <f t="shared" si="82"/>
        <v>0.01</v>
      </c>
    </row>
    <row r="410" spans="1:207" s="5" customFormat="1" ht="13.6" customHeight="1" x14ac:dyDescent="0.3">
      <c r="A410" s="18"/>
      <c r="B410" s="18"/>
      <c r="D410" s="5">
        <v>13</v>
      </c>
      <c r="E410" s="5" t="str">
        <f t="shared" si="47"/>
        <v>58г_2г.д</v>
      </c>
      <c r="R410" s="24">
        <f t="shared" si="48"/>
        <v>1.94</v>
      </c>
      <c r="S410" s="24"/>
      <c r="T410" s="24"/>
      <c r="U410" s="24">
        <f t="shared" si="49"/>
        <v>0.82</v>
      </c>
      <c r="V410" s="19">
        <f t="shared" si="50"/>
        <v>29.3</v>
      </c>
      <c r="AA410" s="24">
        <f t="shared" si="36"/>
        <v>0.45</v>
      </c>
      <c r="AF410" s="19"/>
      <c r="AJ410" s="19">
        <f t="shared" si="51"/>
        <v>13.7</v>
      </c>
      <c r="AK410" s="24">
        <f t="shared" si="52"/>
        <v>0.37</v>
      </c>
      <c r="AL410" s="97">
        <f t="shared" si="53"/>
        <v>5.5E-2</v>
      </c>
      <c r="AY410" s="24">
        <f t="shared" si="54"/>
        <v>1.94</v>
      </c>
      <c r="AZ410" s="24"/>
      <c r="BA410" s="24"/>
      <c r="BB410" s="24">
        <f t="shared" si="37"/>
        <v>0.83</v>
      </c>
      <c r="BC410" s="19">
        <f t="shared" si="55"/>
        <v>29.9</v>
      </c>
      <c r="BH410" s="24">
        <f t="shared" si="56"/>
        <v>0.49</v>
      </c>
      <c r="BK410" s="19">
        <f t="shared" si="57"/>
        <v>12.9</v>
      </c>
      <c r="BL410" s="24">
        <f t="shared" si="38"/>
        <v>0.36</v>
      </c>
      <c r="BM410" s="97">
        <f t="shared" si="58"/>
        <v>5.1999999999999998E-2</v>
      </c>
      <c r="CX410" s="24">
        <f t="shared" si="59"/>
        <v>1.92</v>
      </c>
      <c r="CY410" s="24"/>
      <c r="CZ410" s="24"/>
      <c r="DA410" s="24">
        <f t="shared" si="39"/>
        <v>0.88</v>
      </c>
      <c r="DB410" s="19">
        <f t="shared" si="60"/>
        <v>31.5</v>
      </c>
      <c r="DG410" s="24">
        <f t="shared" si="61"/>
        <v>0.56000000000000005</v>
      </c>
      <c r="DJ410" s="19">
        <f t="shared" si="62"/>
        <v>10.5</v>
      </c>
      <c r="DK410" s="24">
        <f t="shared" si="40"/>
        <v>0.37</v>
      </c>
      <c r="DL410" s="97">
        <f t="shared" si="63"/>
        <v>4.1000000000000002E-2</v>
      </c>
      <c r="DY410" s="24">
        <f t="shared" si="64"/>
        <v>1.89</v>
      </c>
      <c r="DZ410" s="24"/>
      <c r="EA410" s="24"/>
      <c r="EB410" s="24">
        <f t="shared" si="41"/>
        <v>0.92</v>
      </c>
      <c r="EC410" s="19">
        <f t="shared" si="65"/>
        <v>33.1</v>
      </c>
      <c r="EH410" s="24">
        <f t="shared" si="66"/>
        <v>0.66</v>
      </c>
      <c r="EK410" s="19">
        <f t="shared" si="67"/>
        <v>4.4000000000000004</v>
      </c>
      <c r="EL410" s="24">
        <f t="shared" si="42"/>
        <v>0.37</v>
      </c>
      <c r="EM410" s="97">
        <f t="shared" si="68"/>
        <v>1.7999999999999999E-2</v>
      </c>
      <c r="EZ410" s="24">
        <f t="shared" si="69"/>
        <v>1.87</v>
      </c>
      <c r="FA410" s="24"/>
      <c r="FB410" s="24"/>
      <c r="FC410" s="24">
        <f t="shared" si="43"/>
        <v>0.98</v>
      </c>
      <c r="FD410" s="19">
        <f t="shared" si="70"/>
        <v>35.1</v>
      </c>
      <c r="FI410" s="24">
        <f t="shared" si="71"/>
        <v>0.81</v>
      </c>
      <c r="FL410" s="19">
        <f t="shared" si="72"/>
        <v>4.4000000000000004</v>
      </c>
      <c r="FM410" s="24">
        <f t="shared" si="44"/>
        <v>0.38</v>
      </c>
      <c r="FN410" s="97">
        <f t="shared" si="73"/>
        <v>1.7999999999999999E-2</v>
      </c>
      <c r="FR410" s="19">
        <f t="shared" si="74"/>
        <v>3.4</v>
      </c>
      <c r="FS410" s="97">
        <f t="shared" si="75"/>
        <v>1.4999999999999999E-2</v>
      </c>
      <c r="GF410" s="24">
        <f t="shared" si="76"/>
        <v>1.87</v>
      </c>
      <c r="GG410" s="24"/>
      <c r="GH410" s="24"/>
      <c r="GI410" s="24">
        <f t="shared" si="45"/>
        <v>0.98</v>
      </c>
      <c r="GJ410" s="19">
        <f t="shared" si="77"/>
        <v>35.299999999999997</v>
      </c>
      <c r="GO410" s="24">
        <f t="shared" si="78"/>
        <v>0.83</v>
      </c>
      <c r="GR410" s="19">
        <f t="shared" si="79"/>
        <v>4</v>
      </c>
      <c r="GS410" s="24">
        <f t="shared" si="46"/>
        <v>0.41</v>
      </c>
      <c r="GT410" s="97">
        <f t="shared" si="80"/>
        <v>1.4999999999999999E-2</v>
      </c>
      <c r="GX410" s="19">
        <f t="shared" si="81"/>
        <v>2.9</v>
      </c>
      <c r="GY410" s="97">
        <f t="shared" si="82"/>
        <v>1.2999999999999999E-2</v>
      </c>
    </row>
    <row r="411" spans="1:207" s="5" customFormat="1" ht="13.6" customHeight="1" x14ac:dyDescent="0.3">
      <c r="A411" s="18"/>
      <c r="B411" s="18"/>
      <c r="D411" s="5">
        <v>14</v>
      </c>
      <c r="E411" s="5" t="str">
        <f t="shared" si="47"/>
        <v>58д_2е</v>
      </c>
      <c r="R411" s="24">
        <f t="shared" si="48"/>
        <v>1.88</v>
      </c>
      <c r="S411" s="24"/>
      <c r="T411" s="24"/>
      <c r="U411" s="24">
        <f t="shared" si="49"/>
        <v>0.89</v>
      </c>
      <c r="V411" s="19">
        <f t="shared" si="50"/>
        <v>29.7</v>
      </c>
      <c r="AA411" s="24">
        <f t="shared" si="36"/>
        <v>0.84</v>
      </c>
      <c r="AF411" s="19"/>
      <c r="AJ411" s="19">
        <f t="shared" si="51"/>
        <v>4.9000000000000004</v>
      </c>
      <c r="AK411" s="24">
        <f t="shared" si="52"/>
        <v>0.42</v>
      </c>
      <c r="AL411" s="97">
        <f t="shared" si="53"/>
        <v>0.02</v>
      </c>
      <c r="AY411" s="24">
        <f t="shared" si="54"/>
        <v>1.92</v>
      </c>
      <c r="AZ411" s="24"/>
      <c r="BA411" s="24"/>
      <c r="BB411" s="24">
        <f t="shared" si="37"/>
        <v>0.87</v>
      </c>
      <c r="BC411" s="19">
        <f t="shared" si="55"/>
        <v>31.2</v>
      </c>
      <c r="BH411" s="24">
        <f t="shared" si="56"/>
        <v>0.96</v>
      </c>
      <c r="BK411" s="19">
        <f t="shared" si="57"/>
        <v>4.4000000000000004</v>
      </c>
      <c r="BL411" s="24">
        <f t="shared" si="38"/>
        <v>0.44</v>
      </c>
      <c r="BM411" s="97">
        <f t="shared" si="58"/>
        <v>1.7000000000000001E-2</v>
      </c>
      <c r="CX411" s="24">
        <f t="shared" si="59"/>
        <v>1.92</v>
      </c>
      <c r="CY411" s="24"/>
      <c r="CZ411" s="24"/>
      <c r="DA411" s="24">
        <f t="shared" si="39"/>
        <v>0.87</v>
      </c>
      <c r="DB411" s="19">
        <f t="shared" si="60"/>
        <v>31.2</v>
      </c>
      <c r="DG411" s="24">
        <f t="shared" si="61"/>
        <v>1</v>
      </c>
      <c r="DJ411" s="19">
        <f t="shared" si="62"/>
        <v>3.9</v>
      </c>
      <c r="DK411" s="24">
        <f t="shared" si="40"/>
        <v>0.4</v>
      </c>
      <c r="DL411" s="97">
        <f t="shared" si="63"/>
        <v>1.4E-2</v>
      </c>
      <c r="DY411" s="24">
        <f t="shared" si="64"/>
        <v>1.92</v>
      </c>
      <c r="DZ411" s="24"/>
      <c r="EA411" s="24"/>
      <c r="EB411" s="24">
        <f t="shared" si="41"/>
        <v>0.87</v>
      </c>
      <c r="EC411" s="19">
        <f t="shared" si="65"/>
        <v>31.3</v>
      </c>
      <c r="EH411" s="24">
        <f t="shared" si="66"/>
        <v>1.02</v>
      </c>
      <c r="EK411" s="19">
        <f t="shared" si="67"/>
        <v>2.7</v>
      </c>
      <c r="EL411" s="24">
        <f t="shared" si="42"/>
        <v>0.41</v>
      </c>
      <c r="EM411" s="97">
        <f t="shared" si="68"/>
        <v>8.9999999999999993E-3</v>
      </c>
      <c r="EZ411" s="24">
        <f t="shared" si="69"/>
        <v>1.9</v>
      </c>
      <c r="FA411" s="24"/>
      <c r="FB411" s="24"/>
      <c r="FC411" s="24">
        <f t="shared" si="43"/>
        <v>0.9</v>
      </c>
      <c r="FD411" s="19">
        <f t="shared" si="70"/>
        <v>32.200000000000003</v>
      </c>
      <c r="FI411" s="24">
        <f t="shared" si="71"/>
        <v>1.08</v>
      </c>
      <c r="FL411" s="19">
        <f t="shared" si="72"/>
        <v>2.7</v>
      </c>
      <c r="FM411" s="24">
        <f t="shared" si="44"/>
        <v>0.43</v>
      </c>
      <c r="FN411" s="97">
        <f t="shared" si="73"/>
        <v>8.9999999999999993E-3</v>
      </c>
      <c r="FR411" s="19">
        <f t="shared" si="74"/>
        <v>2.1</v>
      </c>
      <c r="FS411" s="97">
        <f t="shared" si="75"/>
        <v>6.0000000000000001E-3</v>
      </c>
      <c r="GF411" s="24">
        <f t="shared" si="76"/>
        <v>1.91</v>
      </c>
      <c r="GG411" s="24"/>
      <c r="GH411" s="24"/>
      <c r="GI411" s="24">
        <f t="shared" si="45"/>
        <v>0.9</v>
      </c>
      <c r="GJ411" s="19">
        <f t="shared" si="77"/>
        <v>32.4</v>
      </c>
      <c r="GO411" s="24">
        <f t="shared" si="78"/>
        <v>1.1000000000000001</v>
      </c>
      <c r="GR411" s="19">
        <f t="shared" si="79"/>
        <v>2.7</v>
      </c>
      <c r="GS411" s="24">
        <f t="shared" si="46"/>
        <v>0.43</v>
      </c>
      <c r="GT411" s="97">
        <f t="shared" si="80"/>
        <v>8.0000000000000002E-3</v>
      </c>
      <c r="GX411" s="19">
        <f t="shared" si="81"/>
        <v>1.9</v>
      </c>
      <c r="GY411" s="97">
        <f t="shared" si="82"/>
        <v>5.0000000000000001E-3</v>
      </c>
    </row>
    <row r="412" spans="1:207" s="5" customFormat="1" ht="13.6" customHeight="1" x14ac:dyDescent="0.3">
      <c r="A412" s="18"/>
      <c r="B412" s="18"/>
      <c r="D412" s="5">
        <v>15</v>
      </c>
      <c r="E412" s="5" t="str">
        <f t="shared" si="47"/>
        <v>58д_4</v>
      </c>
      <c r="R412" s="24">
        <f t="shared" si="48"/>
        <v>1.96</v>
      </c>
      <c r="S412" s="24"/>
      <c r="T412" s="24"/>
      <c r="U412" s="24">
        <f t="shared" si="49"/>
        <v>0.67</v>
      </c>
      <c r="V412" s="19">
        <f t="shared" si="50"/>
        <v>21.9</v>
      </c>
      <c r="AA412" s="24">
        <f t="shared" si="36"/>
        <v>-0.16</v>
      </c>
      <c r="AF412" s="19"/>
      <c r="AJ412" s="19">
        <f t="shared" si="51"/>
        <v>13.4</v>
      </c>
      <c r="AK412" s="24">
        <f t="shared" si="52"/>
        <v>0.23</v>
      </c>
      <c r="AL412" s="97">
        <f t="shared" si="53"/>
        <v>4.9000000000000002E-2</v>
      </c>
      <c r="AY412" s="24">
        <f t="shared" si="54"/>
        <v>1.96</v>
      </c>
      <c r="AZ412" s="24"/>
      <c r="BA412" s="24"/>
      <c r="BB412" s="24">
        <f t="shared" si="37"/>
        <v>0.74</v>
      </c>
      <c r="BC412" s="19">
        <f t="shared" si="55"/>
        <v>27</v>
      </c>
      <c r="BH412" s="24">
        <f t="shared" si="56"/>
        <v>0.75</v>
      </c>
      <c r="BK412" s="19">
        <f t="shared" si="57"/>
        <v>6.3</v>
      </c>
      <c r="BL412" s="24">
        <f t="shared" si="38"/>
        <v>0.31</v>
      </c>
      <c r="BM412" s="97">
        <f t="shared" si="58"/>
        <v>2.3E-2</v>
      </c>
      <c r="CX412" s="24">
        <f t="shared" si="59"/>
        <v>1.94</v>
      </c>
      <c r="CY412" s="24"/>
      <c r="CZ412" s="24"/>
      <c r="DA412" s="24">
        <f t="shared" si="39"/>
        <v>0.78</v>
      </c>
      <c r="DB412" s="19">
        <f t="shared" si="60"/>
        <v>28.4</v>
      </c>
      <c r="DG412" s="24">
        <f t="shared" si="61"/>
        <v>1.02</v>
      </c>
      <c r="DJ412" s="19">
        <f t="shared" si="62"/>
        <v>3.9</v>
      </c>
      <c r="DK412" s="24">
        <f t="shared" si="40"/>
        <v>0.33</v>
      </c>
      <c r="DL412" s="97">
        <f t="shared" si="63"/>
        <v>1.7000000000000001E-2</v>
      </c>
      <c r="DY412" s="24">
        <f t="shared" si="64"/>
        <v>1.92</v>
      </c>
      <c r="DZ412" s="24"/>
      <c r="EA412" s="24"/>
      <c r="EB412" s="24">
        <f t="shared" si="41"/>
        <v>0.81</v>
      </c>
      <c r="EC412" s="19">
        <f t="shared" si="65"/>
        <v>29.3</v>
      </c>
      <c r="EH412" s="24">
        <f t="shared" si="66"/>
        <v>1.17</v>
      </c>
      <c r="EK412" s="19">
        <f t="shared" si="67"/>
        <v>1.9</v>
      </c>
      <c r="EL412" s="24">
        <f t="shared" si="42"/>
        <v>0.36</v>
      </c>
      <c r="EM412" s="97">
        <f t="shared" si="68"/>
        <v>8.9999999999999993E-3</v>
      </c>
      <c r="EZ412" s="24">
        <f t="shared" si="69"/>
        <v>1.91</v>
      </c>
      <c r="FA412" s="24"/>
      <c r="FB412" s="24"/>
      <c r="FC412" s="24">
        <f t="shared" si="43"/>
        <v>0.82</v>
      </c>
      <c r="FD412" s="19">
        <f t="shared" si="70"/>
        <v>29.8</v>
      </c>
      <c r="FI412" s="24">
        <f t="shared" si="71"/>
        <v>1.26</v>
      </c>
      <c r="FL412" s="19">
        <f t="shared" si="72"/>
        <v>1.9</v>
      </c>
      <c r="FM412" s="24">
        <f t="shared" si="44"/>
        <v>0.34</v>
      </c>
      <c r="FN412" s="97">
        <f t="shared" si="73"/>
        <v>0.01</v>
      </c>
      <c r="FR412" s="19">
        <f t="shared" si="74"/>
        <v>1.2</v>
      </c>
      <c r="FS412" s="97">
        <f t="shared" si="75"/>
        <v>7.0000000000000001E-3</v>
      </c>
      <c r="GF412" s="24">
        <f t="shared" si="76"/>
        <v>1.92</v>
      </c>
      <c r="GG412" s="24"/>
      <c r="GH412" s="24"/>
      <c r="GI412" s="24">
        <f t="shared" si="45"/>
        <v>0.83</v>
      </c>
      <c r="GJ412" s="19">
        <f t="shared" si="77"/>
        <v>30.2</v>
      </c>
      <c r="GO412" s="24">
        <f t="shared" si="78"/>
        <v>1.33</v>
      </c>
      <c r="GR412" s="19">
        <f t="shared" si="79"/>
        <v>1.6</v>
      </c>
      <c r="GS412" s="24">
        <f t="shared" si="46"/>
        <v>0.33</v>
      </c>
      <c r="GT412" s="97">
        <f t="shared" si="80"/>
        <v>7.0000000000000001E-3</v>
      </c>
      <c r="GX412" s="19">
        <f t="shared" si="81"/>
        <v>1</v>
      </c>
      <c r="GY412" s="97">
        <f t="shared" si="82"/>
        <v>5.0000000000000001E-3</v>
      </c>
    </row>
    <row r="413" spans="1:207" s="5" customFormat="1" ht="13.6" customHeight="1" x14ac:dyDescent="0.3">
      <c r="A413" s="18"/>
      <c r="B413" s="18"/>
      <c r="D413" s="5">
        <v>16</v>
      </c>
      <c r="E413" s="5" t="str">
        <f t="shared" si="47"/>
        <v>б</v>
      </c>
      <c r="R413" s="24">
        <f t="shared" si="48"/>
        <v>1.92</v>
      </c>
      <c r="S413" s="24"/>
      <c r="T413" s="24"/>
      <c r="U413" s="24">
        <f t="shared" si="49"/>
        <v>0.6</v>
      </c>
      <c r="V413" s="19">
        <f t="shared" si="50"/>
        <v>15.5</v>
      </c>
      <c r="AA413" s="24">
        <f t="shared" si="36"/>
        <v>-0.48</v>
      </c>
      <c r="AF413" s="19"/>
      <c r="AJ413" s="19">
        <f t="shared" si="51"/>
        <v>22.5</v>
      </c>
      <c r="AK413" s="24">
        <f t="shared" si="52"/>
        <v>0.27</v>
      </c>
      <c r="AL413" s="97">
        <f t="shared" si="53"/>
        <v>8.2000000000000003E-2</v>
      </c>
      <c r="AY413" s="24">
        <f t="shared" si="54"/>
        <v>1.84</v>
      </c>
      <c r="AZ413" s="24"/>
      <c r="BA413" s="24"/>
      <c r="BB413" s="24">
        <f t="shared" si="37"/>
        <v>0.94</v>
      </c>
      <c r="BC413" s="19">
        <f t="shared" si="55"/>
        <v>34.5</v>
      </c>
      <c r="BH413" s="24">
        <f t="shared" si="56"/>
        <v>0.72</v>
      </c>
      <c r="BK413" s="19">
        <f t="shared" si="57"/>
        <v>4.8</v>
      </c>
      <c r="BL413" s="24">
        <f t="shared" si="38"/>
        <v>0.39</v>
      </c>
      <c r="BM413" s="97">
        <f t="shared" si="58"/>
        <v>2.1999999999999999E-2</v>
      </c>
      <c r="CX413" s="24">
        <f t="shared" si="59"/>
        <v>1.8</v>
      </c>
      <c r="CY413" s="24"/>
      <c r="CZ413" s="24"/>
      <c r="DA413" s="24">
        <f t="shared" si="39"/>
        <v>1.05</v>
      </c>
      <c r="DB413" s="19">
        <f t="shared" si="60"/>
        <v>38.5</v>
      </c>
      <c r="DG413" s="24">
        <f t="shared" si="61"/>
        <v>0.98</v>
      </c>
      <c r="DJ413" s="19">
        <f t="shared" si="62"/>
        <v>3.2</v>
      </c>
      <c r="DK413" s="24">
        <f t="shared" si="40"/>
        <v>0.44</v>
      </c>
      <c r="DL413" s="97">
        <f t="shared" si="63"/>
        <v>1.4999999999999999E-2</v>
      </c>
      <c r="DY413" s="24">
        <f t="shared" si="64"/>
        <v>1.78</v>
      </c>
      <c r="DZ413" s="24"/>
      <c r="EA413" s="24"/>
      <c r="EB413" s="24">
        <f t="shared" si="41"/>
        <v>1.1000000000000001</v>
      </c>
      <c r="EC413" s="19">
        <f t="shared" si="65"/>
        <v>40.4</v>
      </c>
      <c r="EH413" s="24">
        <f t="shared" si="66"/>
        <v>1.0900000000000001</v>
      </c>
      <c r="EK413" s="19">
        <f t="shared" si="67"/>
        <v>1.5</v>
      </c>
      <c r="EL413" s="24">
        <f t="shared" si="42"/>
        <v>0.42</v>
      </c>
      <c r="EM413" s="97">
        <f t="shared" si="68"/>
        <v>6.0000000000000001E-3</v>
      </c>
      <c r="EZ413" s="24">
        <f t="shared" si="69"/>
        <v>1.76</v>
      </c>
      <c r="FA413" s="24"/>
      <c r="FB413" s="24"/>
      <c r="FC413" s="24">
        <f t="shared" si="43"/>
        <v>1.1399999999999999</v>
      </c>
      <c r="FD413" s="19">
        <f t="shared" si="70"/>
        <v>41.9</v>
      </c>
      <c r="FI413" s="24">
        <f t="shared" si="71"/>
        <v>1.19</v>
      </c>
      <c r="FL413" s="19">
        <f t="shared" si="72"/>
        <v>1.6</v>
      </c>
      <c r="FM413" s="24">
        <f t="shared" si="44"/>
        <v>0.42</v>
      </c>
      <c r="FN413" s="97">
        <f t="shared" si="73"/>
        <v>6.0000000000000001E-3</v>
      </c>
      <c r="FR413" s="19">
        <f t="shared" si="74"/>
        <v>1</v>
      </c>
      <c r="FS413" s="97">
        <f t="shared" si="75"/>
        <v>3.0000000000000001E-3</v>
      </c>
      <c r="GF413" s="24">
        <f t="shared" si="76"/>
        <v>1.76</v>
      </c>
      <c r="GG413" s="24"/>
      <c r="GH413" s="24"/>
      <c r="GI413" s="24">
        <f t="shared" si="45"/>
        <v>1.1599999999999999</v>
      </c>
      <c r="GJ413" s="19">
        <f t="shared" si="77"/>
        <v>42.9</v>
      </c>
      <c r="GO413" s="24">
        <f t="shared" si="78"/>
        <v>1.26</v>
      </c>
      <c r="GR413" s="19">
        <f t="shared" si="79"/>
        <v>0.9</v>
      </c>
      <c r="GS413" s="24">
        <f t="shared" si="46"/>
        <v>0.43</v>
      </c>
      <c r="GT413" s="97">
        <f t="shared" si="80"/>
        <v>3.0000000000000001E-3</v>
      </c>
      <c r="GX413" s="19">
        <f t="shared" si="81"/>
        <v>0.5</v>
      </c>
      <c r="GY413" s="97">
        <f t="shared" si="82"/>
        <v>2E-3</v>
      </c>
    </row>
    <row r="414" spans="1:207" s="5" customFormat="1" ht="13.6" customHeight="1" x14ac:dyDescent="0.3">
      <c r="A414" s="18"/>
      <c r="B414" s="18"/>
      <c r="AF414" s="19"/>
    </row>
    <row r="415" spans="1:207" s="5" customFormat="1" ht="13.6" customHeight="1" x14ac:dyDescent="0.3">
      <c r="A415" s="18"/>
      <c r="B415" s="18"/>
      <c r="AF415" s="19"/>
    </row>
    <row r="416" spans="1:207" s="5" customFormat="1" ht="13.6" customHeight="1" x14ac:dyDescent="0.3">
      <c r="A416" s="18"/>
      <c r="B416" s="18"/>
      <c r="AF416" s="19"/>
    </row>
    <row r="417" spans="1:51" s="5" customFormat="1" ht="13.6" customHeight="1" x14ac:dyDescent="0.3">
      <c r="A417" s="18"/>
      <c r="B417" s="18"/>
      <c r="AF417" s="19"/>
    </row>
    <row r="418" spans="1:51" s="5" customFormat="1" ht="13.6" customHeight="1" x14ac:dyDescent="0.3">
      <c r="A418" s="18"/>
      <c r="B418" s="18"/>
      <c r="AF418" s="19"/>
    </row>
    <row r="419" spans="1:51" s="5" customFormat="1" ht="13.6" customHeight="1" x14ac:dyDescent="0.3">
      <c r="A419" s="18"/>
      <c r="B419" s="18"/>
      <c r="AF419" s="19"/>
    </row>
    <row r="420" spans="1:51" s="5" customFormat="1" ht="145.5" customHeight="1" x14ac:dyDescent="0.3">
      <c r="A420" s="18"/>
      <c r="B420" s="18"/>
      <c r="M420" s="98"/>
      <c r="N420" s="98"/>
      <c r="O420" s="98"/>
      <c r="P420" s="98"/>
      <c r="Q420" s="98"/>
      <c r="R420" s="101" t="s">
        <v>503</v>
      </c>
      <c r="S420" s="101" t="s">
        <v>22</v>
      </c>
      <c r="T420" s="101" t="s">
        <v>23</v>
      </c>
      <c r="U420" s="101" t="s">
        <v>28</v>
      </c>
      <c r="V420" s="101" t="s">
        <v>531</v>
      </c>
      <c r="W420" s="101" t="s">
        <v>533</v>
      </c>
      <c r="X420" s="101" t="s">
        <v>532</v>
      </c>
      <c r="Y420" s="101" t="s">
        <v>563</v>
      </c>
      <c r="Z420" s="101" t="s">
        <v>561</v>
      </c>
      <c r="AA420" s="98"/>
      <c r="AB420" s="101"/>
      <c r="AC420" s="101"/>
      <c r="AD420" s="101"/>
      <c r="AE420" s="101"/>
      <c r="AF420" s="101"/>
      <c r="AG420" s="101"/>
      <c r="AH420" s="101"/>
      <c r="AS420" s="98"/>
      <c r="AT420" s="98"/>
      <c r="AU420" s="98"/>
      <c r="AV420" s="98"/>
      <c r="AW420" s="98"/>
      <c r="AX420" s="98"/>
      <c r="AY420" s="98"/>
    </row>
    <row r="421" spans="1:51" s="5" customFormat="1" ht="13.6" customHeight="1" x14ac:dyDescent="0.3">
      <c r="A421" s="18"/>
      <c r="B421" s="18"/>
      <c r="M421" s="98"/>
      <c r="N421" s="98"/>
      <c r="O421" s="98"/>
      <c r="P421" s="98"/>
      <c r="Q421" s="98"/>
      <c r="R421" s="102" t="s">
        <v>36</v>
      </c>
      <c r="S421" s="102" t="s">
        <v>38</v>
      </c>
      <c r="T421" s="102" t="s">
        <v>39</v>
      </c>
      <c r="U421" s="102" t="s">
        <v>522</v>
      </c>
      <c r="V421" s="102" t="s">
        <v>41</v>
      </c>
      <c r="W421" s="103" t="s">
        <v>475</v>
      </c>
      <c r="X421" s="102" t="s">
        <v>530</v>
      </c>
      <c r="Y421" s="102" t="s">
        <v>574</v>
      </c>
      <c r="Z421" s="102" t="s">
        <v>530</v>
      </c>
      <c r="AA421" s="98"/>
      <c r="AB421" s="102"/>
      <c r="AC421" s="102"/>
      <c r="AD421" s="102"/>
      <c r="AE421" s="102"/>
      <c r="AF421" s="102"/>
      <c r="AG421" s="102"/>
      <c r="AH421" s="102"/>
      <c r="AS421" s="98"/>
      <c r="AT421" s="98"/>
      <c r="AU421" s="98"/>
      <c r="AV421" s="98"/>
      <c r="AW421" s="98"/>
      <c r="AX421" s="98"/>
      <c r="AY421" s="98"/>
    </row>
    <row r="422" spans="1:51" s="5" customFormat="1" ht="13.6" customHeight="1" x14ac:dyDescent="0.3">
      <c r="A422" s="18"/>
      <c r="B422" s="18"/>
      <c r="M422" s="98"/>
      <c r="N422" s="98"/>
      <c r="O422" s="98"/>
      <c r="P422" s="98"/>
      <c r="Q422" s="98" t="s">
        <v>564</v>
      </c>
      <c r="R422" s="98">
        <v>18</v>
      </c>
      <c r="S422" s="98">
        <v>21</v>
      </c>
      <c r="T422" s="98">
        <v>22</v>
      </c>
      <c r="U422" s="98">
        <v>27</v>
      </c>
      <c r="V422" s="98">
        <v>36</v>
      </c>
      <c r="W422" s="98">
        <v>37</v>
      </c>
      <c r="X422" s="98">
        <v>38</v>
      </c>
      <c r="Y422" s="98" t="s">
        <v>570</v>
      </c>
      <c r="Z422" s="98" t="s">
        <v>570</v>
      </c>
      <c r="AA422" s="98"/>
      <c r="AB422" s="98"/>
      <c r="AC422" s="98"/>
      <c r="AD422" s="98"/>
      <c r="AE422" s="98"/>
      <c r="AF422" s="99"/>
      <c r="AG422" s="98"/>
      <c r="AH422" s="98"/>
      <c r="AS422" s="98"/>
      <c r="AT422" s="98"/>
      <c r="AU422" s="98"/>
      <c r="AV422" s="98"/>
      <c r="AW422" s="98"/>
      <c r="AX422" s="98"/>
      <c r="AY422" s="98"/>
    </row>
    <row r="423" spans="1:51" s="5" customFormat="1" ht="13.6" customHeight="1" x14ac:dyDescent="0.3">
      <c r="A423" s="18"/>
      <c r="B423" s="18"/>
      <c r="M423" s="98"/>
      <c r="N423" s="98"/>
      <c r="O423" s="98"/>
      <c r="P423" s="98"/>
      <c r="Q423" s="98" t="s">
        <v>565</v>
      </c>
      <c r="R423" s="98">
        <v>51</v>
      </c>
      <c r="S423" s="98">
        <v>54</v>
      </c>
      <c r="T423" s="98">
        <v>55</v>
      </c>
      <c r="U423" s="98">
        <v>60</v>
      </c>
      <c r="V423" s="98">
        <v>63</v>
      </c>
      <c r="W423" s="98">
        <v>64</v>
      </c>
      <c r="X423" s="98">
        <v>65</v>
      </c>
      <c r="Y423" s="98" t="s">
        <v>570</v>
      </c>
      <c r="Z423" s="98" t="s">
        <v>570</v>
      </c>
      <c r="AA423" s="98"/>
      <c r="AB423" s="98"/>
      <c r="AC423" s="98"/>
      <c r="AD423" s="98"/>
      <c r="AE423" s="98"/>
      <c r="AF423" s="99"/>
      <c r="AG423" s="98"/>
      <c r="AH423" s="98"/>
      <c r="AS423" s="98"/>
      <c r="AT423" s="98"/>
      <c r="AU423" s="98"/>
      <c r="AV423" s="98"/>
      <c r="AW423" s="98"/>
      <c r="AX423" s="98"/>
      <c r="AY423" s="98"/>
    </row>
    <row r="424" spans="1:51" s="5" customFormat="1" ht="13.6" customHeight="1" x14ac:dyDescent="0.3">
      <c r="A424" s="18"/>
      <c r="B424" s="18"/>
      <c r="M424" s="98"/>
      <c r="N424" s="98"/>
      <c r="O424" s="98"/>
      <c r="P424" s="98"/>
      <c r="Q424" s="98" t="s">
        <v>566</v>
      </c>
      <c r="R424" s="98">
        <v>102</v>
      </c>
      <c r="S424" s="98">
        <v>105</v>
      </c>
      <c r="T424" s="98">
        <v>106</v>
      </c>
      <c r="U424" s="98">
        <v>111</v>
      </c>
      <c r="V424" s="98">
        <v>114</v>
      </c>
      <c r="W424" s="98">
        <v>115</v>
      </c>
      <c r="X424" s="98">
        <v>116</v>
      </c>
      <c r="Y424" s="98" t="s">
        <v>570</v>
      </c>
      <c r="Z424" s="98" t="s">
        <v>570</v>
      </c>
      <c r="AA424" s="98"/>
      <c r="AB424" s="98"/>
      <c r="AC424" s="98"/>
      <c r="AD424" s="98"/>
      <c r="AE424" s="98"/>
      <c r="AF424" s="99"/>
      <c r="AG424" s="98"/>
      <c r="AH424" s="98"/>
      <c r="AS424" s="98"/>
      <c r="AT424" s="98"/>
      <c r="AU424" s="98"/>
      <c r="AV424" s="98"/>
      <c r="AW424" s="98"/>
      <c r="AX424" s="98"/>
      <c r="AY424" s="98"/>
    </row>
    <row r="425" spans="1:51" s="5" customFormat="1" ht="13.6" customHeight="1" x14ac:dyDescent="0.3">
      <c r="A425" s="18"/>
      <c r="B425" s="18"/>
      <c r="M425" s="98"/>
      <c r="N425" s="98"/>
      <c r="O425" s="98"/>
      <c r="P425" s="98"/>
      <c r="Q425" s="98" t="s">
        <v>567</v>
      </c>
      <c r="R425" s="98">
        <v>129</v>
      </c>
      <c r="S425" s="98">
        <v>132</v>
      </c>
      <c r="T425" s="98">
        <v>133</v>
      </c>
      <c r="U425" s="98">
        <v>138</v>
      </c>
      <c r="V425" s="98">
        <v>141</v>
      </c>
      <c r="W425" s="98">
        <v>142</v>
      </c>
      <c r="X425" s="98">
        <v>143</v>
      </c>
      <c r="Y425" s="98" t="s">
        <v>570</v>
      </c>
      <c r="Z425" s="98" t="s">
        <v>570</v>
      </c>
      <c r="AA425" s="98"/>
      <c r="AB425" s="98"/>
      <c r="AC425" s="98"/>
      <c r="AD425" s="98"/>
      <c r="AE425" s="98"/>
      <c r="AF425" s="99"/>
      <c r="AG425" s="98"/>
      <c r="AH425" s="98"/>
      <c r="AS425" s="98"/>
      <c r="AT425" s="98"/>
      <c r="AU425" s="98"/>
      <c r="AV425" s="98"/>
      <c r="AW425" s="98"/>
      <c r="AX425" s="98"/>
      <c r="AY425" s="98"/>
    </row>
    <row r="426" spans="1:51" s="5" customFormat="1" ht="13.6" customHeight="1" x14ac:dyDescent="0.3">
      <c r="A426" s="18"/>
      <c r="B426" s="18"/>
      <c r="M426" s="98"/>
      <c r="N426" s="98"/>
      <c r="O426" s="98"/>
      <c r="P426" s="98"/>
      <c r="Q426" s="98" t="s">
        <v>568</v>
      </c>
      <c r="R426" s="98">
        <v>156</v>
      </c>
      <c r="S426" s="98">
        <v>159</v>
      </c>
      <c r="T426" s="98">
        <v>160</v>
      </c>
      <c r="U426" s="98">
        <v>165</v>
      </c>
      <c r="V426" s="98">
        <v>168</v>
      </c>
      <c r="W426" s="98">
        <v>169</v>
      </c>
      <c r="X426" s="98">
        <v>170</v>
      </c>
      <c r="Y426" s="98">
        <v>174</v>
      </c>
      <c r="Z426" s="98">
        <v>175</v>
      </c>
      <c r="AA426" s="98"/>
      <c r="AB426" s="98"/>
      <c r="AC426" s="98"/>
      <c r="AD426" s="98"/>
      <c r="AE426" s="98"/>
      <c r="AF426" s="99"/>
      <c r="AG426" s="98"/>
      <c r="AH426" s="98"/>
      <c r="AS426" s="98"/>
      <c r="AT426" s="98"/>
      <c r="AU426" s="98"/>
      <c r="AV426" s="98"/>
      <c r="AW426" s="98"/>
      <c r="AX426" s="98"/>
      <c r="AY426" s="98"/>
    </row>
    <row r="427" spans="1:51" s="5" customFormat="1" ht="13.6" customHeight="1" x14ac:dyDescent="0.3">
      <c r="A427" s="18"/>
      <c r="B427" s="18"/>
      <c r="M427" s="98"/>
      <c r="N427" s="98"/>
      <c r="O427" s="98"/>
      <c r="P427" s="98"/>
      <c r="Q427" s="98" t="s">
        <v>569</v>
      </c>
      <c r="R427" s="98">
        <v>188</v>
      </c>
      <c r="S427" s="98">
        <v>191</v>
      </c>
      <c r="T427" s="98">
        <v>192</v>
      </c>
      <c r="U427" s="98">
        <v>197</v>
      </c>
      <c r="V427" s="98">
        <v>200</v>
      </c>
      <c r="W427" s="98">
        <v>201</v>
      </c>
      <c r="X427" s="98">
        <v>202</v>
      </c>
      <c r="Y427" s="98">
        <v>206</v>
      </c>
      <c r="Z427" s="98">
        <v>207</v>
      </c>
      <c r="AA427" s="98"/>
      <c r="AB427" s="98"/>
      <c r="AC427" s="98"/>
      <c r="AD427" s="98"/>
      <c r="AE427" s="98"/>
      <c r="AF427" s="99"/>
      <c r="AG427" s="98"/>
      <c r="AH427" s="98"/>
      <c r="AS427" s="98"/>
      <c r="AT427" s="98"/>
      <c r="AU427" s="98"/>
      <c r="AV427" s="98"/>
      <c r="AW427" s="98"/>
      <c r="AX427" s="98"/>
      <c r="AY427" s="98"/>
    </row>
    <row r="428" spans="1:51" s="5" customFormat="1" ht="13.6" customHeight="1" x14ac:dyDescent="0.3">
      <c r="A428" s="18"/>
      <c r="B428" s="1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9"/>
      <c r="AG428" s="98"/>
      <c r="AH428" s="98"/>
      <c r="AS428" s="98"/>
      <c r="AT428" s="98"/>
      <c r="AU428" s="98"/>
      <c r="AV428" s="98"/>
      <c r="AW428" s="98"/>
      <c r="AX428" s="98"/>
      <c r="AY428" s="98"/>
    </row>
    <row r="429" spans="1:51" s="5" customFormat="1" ht="13.6" customHeight="1" x14ac:dyDescent="0.3">
      <c r="A429" s="18"/>
      <c r="B429" s="1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9"/>
      <c r="AG429" s="98"/>
      <c r="AH429" s="98"/>
      <c r="AS429" s="98"/>
      <c r="AT429" s="98"/>
      <c r="AU429" s="98"/>
      <c r="AV429" s="98"/>
      <c r="AW429" s="98"/>
      <c r="AX429" s="98"/>
      <c r="AY429" s="98"/>
    </row>
    <row r="430" spans="1:51" s="5" customFormat="1" ht="13.6" customHeight="1" x14ac:dyDescent="0.3">
      <c r="A430" s="18"/>
      <c r="B430" s="1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9"/>
      <c r="AG430" s="98"/>
      <c r="AH430" s="98"/>
      <c r="AS430" s="98"/>
      <c r="AT430" s="98"/>
      <c r="AU430" s="98"/>
      <c r="AV430" s="98"/>
      <c r="AW430" s="98"/>
      <c r="AX430" s="98"/>
      <c r="AY430" s="98"/>
    </row>
    <row r="431" spans="1:51" s="5" customFormat="1" ht="13.6" customHeight="1" x14ac:dyDescent="0.3">
      <c r="A431" s="18"/>
      <c r="B431" s="18"/>
      <c r="M431" s="98"/>
      <c r="N431" s="98"/>
      <c r="O431" s="98"/>
      <c r="P431" s="98"/>
      <c r="Q431" s="98">
        <v>1</v>
      </c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9"/>
      <c r="AG431" s="98"/>
      <c r="AH431" s="98"/>
      <c r="AS431" s="98"/>
      <c r="AT431" s="98"/>
      <c r="AU431" s="98"/>
      <c r="AV431" s="98"/>
      <c r="AW431" s="98"/>
      <c r="AX431" s="98"/>
      <c r="AY431" s="98"/>
    </row>
    <row r="432" spans="1:51" s="5" customFormat="1" ht="146.30000000000001" customHeight="1" x14ac:dyDescent="0.3">
      <c r="A432" s="18"/>
      <c r="B432" s="18"/>
      <c r="M432" s="98"/>
      <c r="N432" s="98"/>
      <c r="O432" s="98"/>
      <c r="P432" s="98"/>
      <c r="Q432" s="125"/>
      <c r="R432" s="104" t="s">
        <v>571</v>
      </c>
      <c r="S432" s="104" t="s">
        <v>22</v>
      </c>
      <c r="T432" s="104" t="s">
        <v>23</v>
      </c>
      <c r="U432" s="104" t="s">
        <v>28</v>
      </c>
      <c r="V432" s="104" t="s">
        <v>531</v>
      </c>
      <c r="W432" s="104" t="s">
        <v>533</v>
      </c>
      <c r="X432" s="104" t="s">
        <v>532</v>
      </c>
      <c r="Y432" s="104" t="s">
        <v>563</v>
      </c>
      <c r="Z432" s="104" t="s">
        <v>561</v>
      </c>
      <c r="AA432" s="100"/>
      <c r="AB432" s="98"/>
      <c r="AC432" s="98"/>
      <c r="AD432" s="98"/>
      <c r="AE432" s="98"/>
      <c r="AF432" s="99"/>
      <c r="AG432" s="98"/>
      <c r="AH432" s="98"/>
      <c r="AS432" s="98"/>
      <c r="AT432" s="98"/>
      <c r="AU432" s="98"/>
      <c r="AV432" s="98"/>
      <c r="AW432" s="98"/>
      <c r="AX432" s="98"/>
      <c r="AY432" s="98"/>
    </row>
    <row r="433" spans="1:51" s="5" customFormat="1" ht="20.95" customHeight="1" x14ac:dyDescent="0.3">
      <c r="A433" s="18"/>
      <c r="B433" s="18"/>
      <c r="M433" s="98"/>
      <c r="N433" s="98"/>
      <c r="O433" s="98"/>
      <c r="P433" s="98"/>
      <c r="Q433" s="125"/>
      <c r="R433" s="105" t="s">
        <v>36</v>
      </c>
      <c r="S433" s="105" t="s">
        <v>38</v>
      </c>
      <c r="T433" s="105" t="s">
        <v>39</v>
      </c>
      <c r="U433" s="105" t="s">
        <v>572</v>
      </c>
      <c r="V433" s="105" t="s">
        <v>41</v>
      </c>
      <c r="W433" s="106" t="s">
        <v>475</v>
      </c>
      <c r="X433" s="105" t="s">
        <v>573</v>
      </c>
      <c r="Y433" s="102" t="s">
        <v>574</v>
      </c>
      <c r="Z433" s="105" t="s">
        <v>573</v>
      </c>
      <c r="AA433" s="100"/>
      <c r="AB433" s="98"/>
      <c r="AC433" s="98"/>
      <c r="AD433" s="98"/>
      <c r="AE433" s="98"/>
      <c r="AF433" s="99"/>
      <c r="AG433" s="98"/>
      <c r="AH433" s="98"/>
      <c r="AS433" s="98"/>
      <c r="AT433" s="98"/>
      <c r="AU433" s="98"/>
      <c r="AV433" s="98"/>
      <c r="AW433" s="98"/>
      <c r="AX433" s="98"/>
      <c r="AY433" s="98"/>
    </row>
    <row r="434" spans="1:51" s="5" customFormat="1" ht="13.6" customHeight="1" x14ac:dyDescent="0.3">
      <c r="A434" s="18"/>
      <c r="B434" s="18"/>
      <c r="M434" s="98"/>
      <c r="N434" s="98"/>
      <c r="O434" s="98"/>
      <c r="P434" s="98"/>
      <c r="Q434" s="100" t="s">
        <v>564</v>
      </c>
      <c r="R434" s="100">
        <f t="shared" ref="R434:X434" si="83">INDEX($A$398:$GY$413,$Q431,R$422)</f>
        <v>1.86</v>
      </c>
      <c r="S434" s="100">
        <f t="shared" si="83"/>
        <v>0.78</v>
      </c>
      <c r="T434" s="100">
        <f t="shared" si="83"/>
        <v>21.5</v>
      </c>
      <c r="U434" s="100">
        <f t="shared" si="83"/>
        <v>-0.11</v>
      </c>
      <c r="V434" s="100">
        <f t="shared" si="83"/>
        <v>14.2</v>
      </c>
      <c r="W434" s="100">
        <f t="shared" si="83"/>
        <v>0.28000000000000003</v>
      </c>
      <c r="X434" s="100">
        <f t="shared" si="83"/>
        <v>6.6000000000000003E-2</v>
      </c>
      <c r="Y434" s="100" t="s">
        <v>570</v>
      </c>
      <c r="Z434" s="100" t="s">
        <v>570</v>
      </c>
      <c r="AA434" s="100"/>
      <c r="AB434" s="98"/>
      <c r="AC434" s="98"/>
      <c r="AD434" s="98"/>
      <c r="AE434" s="98"/>
      <c r="AF434" s="99"/>
      <c r="AG434" s="98"/>
      <c r="AH434" s="98"/>
      <c r="AS434" s="98"/>
      <c r="AT434" s="98"/>
      <c r="AU434" s="98"/>
      <c r="AV434" s="98"/>
      <c r="AW434" s="98"/>
      <c r="AX434" s="98"/>
      <c r="AY434" s="98"/>
    </row>
    <row r="435" spans="1:51" s="5" customFormat="1" ht="13.6" customHeight="1" x14ac:dyDescent="0.3">
      <c r="A435" s="18"/>
      <c r="B435" s="18"/>
      <c r="M435" s="98"/>
      <c r="N435" s="98"/>
      <c r="O435" s="98"/>
      <c r="P435" s="98"/>
      <c r="Q435" s="100" t="s">
        <v>565</v>
      </c>
      <c r="R435" s="100">
        <f t="shared" ref="R435:X435" si="84">INDEX($A$398:$GY$413,$Q431,R$423)</f>
        <v>1.89</v>
      </c>
      <c r="S435" s="100">
        <f t="shared" si="84"/>
        <v>0.86</v>
      </c>
      <c r="T435" s="100">
        <f t="shared" si="84"/>
        <v>31.9</v>
      </c>
      <c r="U435" s="100">
        <f t="shared" si="84"/>
        <v>0.16</v>
      </c>
      <c r="V435" s="100">
        <f t="shared" si="84"/>
        <v>10.7</v>
      </c>
      <c r="W435" s="100">
        <f t="shared" si="84"/>
        <v>0.34</v>
      </c>
      <c r="X435" s="100">
        <f t="shared" si="84"/>
        <v>4.8000000000000001E-2</v>
      </c>
      <c r="Y435" s="100" t="s">
        <v>570</v>
      </c>
      <c r="Z435" s="100" t="s">
        <v>570</v>
      </c>
      <c r="AA435" s="100"/>
      <c r="AB435" s="98"/>
      <c r="AC435" s="98"/>
      <c r="AD435" s="98"/>
      <c r="AE435" s="98"/>
      <c r="AF435" s="99"/>
      <c r="AG435" s="98"/>
      <c r="AH435" s="98"/>
      <c r="AS435" s="98"/>
      <c r="AT435" s="98"/>
      <c r="AU435" s="98"/>
      <c r="AV435" s="98"/>
      <c r="AW435" s="98"/>
      <c r="AX435" s="98"/>
      <c r="AY435" s="98"/>
    </row>
    <row r="436" spans="1:51" s="5" customFormat="1" ht="13.6" customHeight="1" x14ac:dyDescent="0.3">
      <c r="A436" s="18"/>
      <c r="B436" s="18"/>
      <c r="M436" s="98"/>
      <c r="N436" s="98"/>
      <c r="O436" s="98"/>
      <c r="P436" s="98"/>
      <c r="Q436" s="100" t="s">
        <v>566</v>
      </c>
      <c r="R436" s="100">
        <f t="shared" ref="R436:X436" si="85">INDEX($A$398:$GY$413,$Q431,R$424)</f>
        <v>1.84</v>
      </c>
      <c r="S436" s="100">
        <f t="shared" si="85"/>
        <v>0.95</v>
      </c>
      <c r="T436" s="100">
        <f t="shared" si="85"/>
        <v>35.4</v>
      </c>
      <c r="U436" s="100">
        <f t="shared" si="85"/>
        <v>0.46</v>
      </c>
      <c r="V436" s="100">
        <f t="shared" si="85"/>
        <v>7.7</v>
      </c>
      <c r="W436" s="100">
        <f t="shared" si="85"/>
        <v>0.37</v>
      </c>
      <c r="X436" s="100">
        <f t="shared" si="85"/>
        <v>4.2000000000000003E-2</v>
      </c>
      <c r="Y436" s="100" t="s">
        <v>570</v>
      </c>
      <c r="Z436" s="100" t="s">
        <v>570</v>
      </c>
      <c r="AA436" s="100"/>
      <c r="AB436" s="98"/>
      <c r="AC436" s="98"/>
      <c r="AD436" s="98"/>
      <c r="AE436" s="98"/>
      <c r="AF436" s="99"/>
      <c r="AG436" s="98"/>
      <c r="AH436" s="98"/>
      <c r="AS436" s="98"/>
      <c r="AT436" s="98"/>
      <c r="AU436" s="98"/>
      <c r="AV436" s="98"/>
      <c r="AW436" s="98"/>
      <c r="AX436" s="98"/>
      <c r="AY436" s="98"/>
    </row>
    <row r="437" spans="1:51" s="5" customFormat="1" ht="13.6" customHeight="1" x14ac:dyDescent="0.3">
      <c r="A437" s="18"/>
      <c r="B437" s="18"/>
      <c r="M437" s="98"/>
      <c r="N437" s="98"/>
      <c r="O437" s="98"/>
      <c r="P437" s="98"/>
      <c r="Q437" s="100" t="s">
        <v>567</v>
      </c>
      <c r="R437" s="100">
        <f t="shared" ref="R437:X437" si="86">INDEX($A$398:$GY$413,$Q431,R$425)</f>
        <v>1.81</v>
      </c>
      <c r="S437" s="100">
        <f t="shared" si="86"/>
        <v>1.03</v>
      </c>
      <c r="T437" s="100">
        <f t="shared" si="86"/>
        <v>38.200000000000003</v>
      </c>
      <c r="U437" s="100">
        <f t="shared" si="86"/>
        <v>0.62</v>
      </c>
      <c r="V437" s="100">
        <f t="shared" si="86"/>
        <v>4.7</v>
      </c>
      <c r="W437" s="100">
        <f t="shared" si="86"/>
        <v>0.39</v>
      </c>
      <c r="X437" s="100">
        <f t="shared" si="86"/>
        <v>2.5999999999999999E-2</v>
      </c>
      <c r="Y437" s="100" t="s">
        <v>570</v>
      </c>
      <c r="Z437" s="100" t="s">
        <v>570</v>
      </c>
      <c r="AA437" s="100"/>
      <c r="AB437" s="98"/>
      <c r="AC437" s="98"/>
      <c r="AD437" s="98"/>
      <c r="AE437" s="98"/>
      <c r="AF437" s="99"/>
      <c r="AG437" s="98"/>
      <c r="AH437" s="98"/>
      <c r="AS437" s="98"/>
      <c r="AT437" s="98"/>
      <c r="AU437" s="98"/>
      <c r="AV437" s="98"/>
      <c r="AW437" s="98"/>
      <c r="AX437" s="98"/>
      <c r="AY437" s="98"/>
    </row>
    <row r="438" spans="1:51" s="5" customFormat="1" ht="13.6" customHeight="1" x14ac:dyDescent="0.3">
      <c r="A438" s="18"/>
      <c r="B438" s="18"/>
      <c r="M438" s="98"/>
      <c r="N438" s="98"/>
      <c r="O438" s="98"/>
      <c r="P438" s="98"/>
      <c r="Q438" s="100" t="s">
        <v>568</v>
      </c>
      <c r="R438" s="100">
        <f t="shared" ref="R438:Z438" si="87">INDEX($A$398:$GY$413,$Q431,R$426)</f>
        <v>1.78</v>
      </c>
      <c r="S438" s="100">
        <f t="shared" si="87"/>
        <v>1.1000000000000001</v>
      </c>
      <c r="T438" s="100">
        <f t="shared" si="87"/>
        <v>40.5</v>
      </c>
      <c r="U438" s="100">
        <f t="shared" si="87"/>
        <v>0.74</v>
      </c>
      <c r="V438" s="100">
        <f t="shared" si="87"/>
        <v>4.7</v>
      </c>
      <c r="W438" s="100">
        <f t="shared" si="87"/>
        <v>0.41</v>
      </c>
      <c r="X438" s="100">
        <f t="shared" si="87"/>
        <v>2.5000000000000001E-2</v>
      </c>
      <c r="Y438" s="100">
        <f t="shared" si="87"/>
        <v>3.9</v>
      </c>
      <c r="Z438" s="100">
        <f t="shared" si="87"/>
        <v>2.1999999999999999E-2</v>
      </c>
      <c r="AA438" s="100"/>
      <c r="AB438" s="98"/>
      <c r="AC438" s="98"/>
      <c r="AD438" s="98"/>
      <c r="AE438" s="98"/>
      <c r="AF438" s="99"/>
      <c r="AG438" s="98"/>
      <c r="AH438" s="98"/>
      <c r="AS438" s="98"/>
      <c r="AT438" s="98"/>
      <c r="AU438" s="98"/>
      <c r="AV438" s="98"/>
      <c r="AW438" s="98"/>
      <c r="AX438" s="98"/>
      <c r="AY438" s="98"/>
    </row>
    <row r="439" spans="1:51" s="5" customFormat="1" ht="13.6" customHeight="1" x14ac:dyDescent="0.3">
      <c r="A439" s="18"/>
      <c r="B439" s="18"/>
      <c r="M439" s="98"/>
      <c r="N439" s="98"/>
      <c r="O439" s="98"/>
      <c r="P439" s="98"/>
      <c r="Q439" s="100" t="s">
        <v>569</v>
      </c>
      <c r="R439" s="100">
        <f t="shared" ref="R439:Z439" si="88">INDEX($A$398:$GY$413,$Q431,R$427)</f>
        <v>1.78</v>
      </c>
      <c r="S439" s="100">
        <f t="shared" si="88"/>
        <v>1.1100000000000001</v>
      </c>
      <c r="T439" s="100">
        <f t="shared" si="88"/>
        <v>41.5</v>
      </c>
      <c r="U439" s="100">
        <f t="shared" si="88"/>
        <v>0.79</v>
      </c>
      <c r="V439" s="100">
        <f t="shared" si="88"/>
        <v>4</v>
      </c>
      <c r="W439" s="100">
        <f t="shared" si="88"/>
        <v>0.41</v>
      </c>
      <c r="X439" s="100">
        <f t="shared" si="88"/>
        <v>2.3E-2</v>
      </c>
      <c r="Y439" s="100">
        <f t="shared" si="88"/>
        <v>3.1</v>
      </c>
      <c r="Z439" s="100">
        <f t="shared" si="88"/>
        <v>1.9E-2</v>
      </c>
      <c r="AA439" s="100"/>
      <c r="AB439" s="98"/>
      <c r="AC439" s="98"/>
      <c r="AD439" s="98"/>
      <c r="AE439" s="98"/>
      <c r="AF439" s="99"/>
      <c r="AG439" s="98"/>
      <c r="AH439" s="98"/>
      <c r="AS439" s="98"/>
      <c r="AT439" s="98"/>
      <c r="AU439" s="98"/>
      <c r="AV439" s="98"/>
      <c r="AW439" s="98"/>
      <c r="AX439" s="98"/>
      <c r="AY439" s="98"/>
    </row>
    <row r="440" spans="1:51" s="5" customFormat="1" ht="13.6" customHeight="1" x14ac:dyDescent="0.3">
      <c r="A440" s="18"/>
      <c r="B440" s="18"/>
      <c r="M440" s="98"/>
      <c r="N440" s="98"/>
      <c r="O440" s="98"/>
      <c r="P440" s="98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98"/>
      <c r="AC440" s="98"/>
      <c r="AD440" s="98"/>
      <c r="AE440" s="98"/>
      <c r="AF440" s="99"/>
      <c r="AG440" s="98"/>
      <c r="AH440" s="98"/>
      <c r="AS440" s="98"/>
      <c r="AT440" s="98"/>
      <c r="AU440" s="98"/>
      <c r="AV440" s="98"/>
      <c r="AW440" s="98"/>
      <c r="AX440" s="98"/>
      <c r="AY440" s="98"/>
    </row>
    <row r="441" spans="1:51" s="5" customFormat="1" ht="13.6" customHeight="1" x14ac:dyDescent="0.3">
      <c r="A441" s="18"/>
      <c r="B441" s="18"/>
      <c r="M441" s="98"/>
      <c r="N441" s="98"/>
      <c r="O441" s="98"/>
      <c r="P441" s="98"/>
      <c r="Q441" s="100">
        <f>Q431+1</f>
        <v>2</v>
      </c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98"/>
      <c r="AC441" s="98"/>
      <c r="AD441" s="98"/>
      <c r="AE441" s="98"/>
      <c r="AF441" s="99"/>
      <c r="AG441" s="98"/>
      <c r="AH441" s="98"/>
      <c r="AS441" s="98"/>
      <c r="AT441" s="98"/>
      <c r="AU441" s="98"/>
      <c r="AV441" s="98"/>
      <c r="AW441" s="98"/>
      <c r="AX441" s="98"/>
      <c r="AY441" s="98"/>
    </row>
    <row r="442" spans="1:51" s="5" customFormat="1" ht="84.8" customHeight="1" x14ac:dyDescent="0.3">
      <c r="A442" s="18"/>
      <c r="B442" s="18"/>
      <c r="M442" s="98"/>
      <c r="N442" s="98"/>
      <c r="O442" s="98"/>
      <c r="P442" s="98"/>
      <c r="Q442" s="125"/>
      <c r="R442" s="104" t="s">
        <v>571</v>
      </c>
      <c r="S442" s="104" t="s">
        <v>22</v>
      </c>
      <c r="T442" s="104" t="s">
        <v>23</v>
      </c>
      <c r="U442" s="104" t="s">
        <v>28</v>
      </c>
      <c r="V442" s="104" t="s">
        <v>531</v>
      </c>
      <c r="W442" s="104" t="s">
        <v>533</v>
      </c>
      <c r="X442" s="104" t="s">
        <v>532</v>
      </c>
      <c r="Y442" s="104" t="s">
        <v>563</v>
      </c>
      <c r="Z442" s="104" t="s">
        <v>561</v>
      </c>
      <c r="AA442" s="100"/>
      <c r="AB442" s="98"/>
      <c r="AC442" s="98"/>
      <c r="AD442" s="98"/>
      <c r="AE442" s="98"/>
      <c r="AF442" s="99"/>
      <c r="AG442" s="98"/>
      <c r="AH442" s="98"/>
      <c r="AS442" s="98"/>
      <c r="AT442" s="98"/>
      <c r="AU442" s="98"/>
      <c r="AV442" s="98"/>
      <c r="AW442" s="98"/>
      <c r="AX442" s="98"/>
      <c r="AY442" s="98"/>
    </row>
    <row r="443" spans="1:51" s="5" customFormat="1" ht="20.95" customHeight="1" x14ac:dyDescent="0.3">
      <c r="A443" s="18"/>
      <c r="B443" s="18"/>
      <c r="M443" s="98"/>
      <c r="N443" s="98"/>
      <c r="O443" s="98"/>
      <c r="P443" s="98"/>
      <c r="Q443" s="125"/>
      <c r="R443" s="105" t="s">
        <v>36</v>
      </c>
      <c r="S443" s="105" t="s">
        <v>38</v>
      </c>
      <c r="T443" s="105" t="s">
        <v>39</v>
      </c>
      <c r="U443" s="105" t="s">
        <v>572</v>
      </c>
      <c r="V443" s="105" t="s">
        <v>41</v>
      </c>
      <c r="W443" s="106" t="s">
        <v>475</v>
      </c>
      <c r="X443" s="105" t="s">
        <v>573</v>
      </c>
      <c r="Y443" s="102" t="s">
        <v>574</v>
      </c>
      <c r="Z443" s="105" t="s">
        <v>573</v>
      </c>
      <c r="AA443" s="100"/>
      <c r="AB443" s="98"/>
      <c r="AC443" s="98"/>
      <c r="AD443" s="98"/>
      <c r="AE443" s="98"/>
      <c r="AF443" s="99"/>
      <c r="AG443" s="98"/>
      <c r="AH443" s="98"/>
      <c r="AS443" s="98"/>
      <c r="AT443" s="98"/>
      <c r="AU443" s="98"/>
      <c r="AV443" s="98"/>
      <c r="AW443" s="98"/>
      <c r="AX443" s="98"/>
      <c r="AY443" s="98"/>
    </row>
    <row r="444" spans="1:51" s="5" customFormat="1" ht="13.6" customHeight="1" x14ac:dyDescent="0.3">
      <c r="A444" s="18"/>
      <c r="B444" s="18"/>
      <c r="M444" s="98"/>
      <c r="N444" s="98"/>
      <c r="O444" s="98"/>
      <c r="P444" s="98"/>
      <c r="Q444" s="100" t="s">
        <v>564</v>
      </c>
      <c r="R444" s="100">
        <f t="shared" ref="R444:X444" si="89">INDEX($A$398:$GY$413,$Q441,R$422)</f>
        <v>1.94</v>
      </c>
      <c r="S444" s="100">
        <f t="shared" si="89"/>
        <v>0.78</v>
      </c>
      <c r="T444" s="100">
        <f t="shared" si="89"/>
        <v>28.4</v>
      </c>
      <c r="U444" s="100">
        <f t="shared" si="89"/>
        <v>0.92</v>
      </c>
      <c r="V444" s="100">
        <f t="shared" si="89"/>
        <v>4.5</v>
      </c>
      <c r="W444" s="100">
        <f t="shared" si="89"/>
        <v>0.34</v>
      </c>
      <c r="X444" s="100">
        <f t="shared" si="89"/>
        <v>1.7000000000000001E-2</v>
      </c>
      <c r="Y444" s="100" t="s">
        <v>570</v>
      </c>
      <c r="Z444" s="100" t="s">
        <v>570</v>
      </c>
      <c r="AA444" s="100"/>
      <c r="AB444" s="98"/>
      <c r="AC444" s="98"/>
      <c r="AD444" s="98"/>
      <c r="AE444" s="98"/>
      <c r="AF444" s="99"/>
      <c r="AG444" s="98"/>
      <c r="AH444" s="98"/>
      <c r="AS444" s="98"/>
      <c r="AT444" s="98"/>
      <c r="AU444" s="98"/>
      <c r="AV444" s="98"/>
      <c r="AW444" s="98"/>
      <c r="AX444" s="98"/>
      <c r="AY444" s="98"/>
    </row>
    <row r="445" spans="1:51" s="5" customFormat="1" ht="13.6" customHeight="1" x14ac:dyDescent="0.3">
      <c r="A445" s="18"/>
      <c r="B445" s="18"/>
      <c r="M445" s="98"/>
      <c r="N445" s="98"/>
      <c r="O445" s="98"/>
      <c r="P445" s="98"/>
      <c r="Q445" s="100" t="s">
        <v>565</v>
      </c>
      <c r="R445" s="100">
        <f t="shared" ref="R445:X445" si="90">INDEX($A$398:$GY$413,$Q441,R$423)</f>
        <v>1.94</v>
      </c>
      <c r="S445" s="100">
        <f t="shared" si="90"/>
        <v>0.78</v>
      </c>
      <c r="T445" s="100">
        <f t="shared" si="90"/>
        <v>29</v>
      </c>
      <c r="U445" s="100">
        <f t="shared" si="90"/>
        <v>1.04</v>
      </c>
      <c r="V445" s="100">
        <f t="shared" si="90"/>
        <v>4.7</v>
      </c>
      <c r="W445" s="100">
        <f t="shared" si="90"/>
        <v>0.32</v>
      </c>
      <c r="X445" s="100">
        <f t="shared" si="90"/>
        <v>1.6E-2</v>
      </c>
      <c r="Y445" s="100" t="s">
        <v>570</v>
      </c>
      <c r="Z445" s="100" t="s">
        <v>570</v>
      </c>
      <c r="AA445" s="100"/>
      <c r="AB445" s="98"/>
      <c r="AC445" s="98"/>
      <c r="AD445" s="98"/>
      <c r="AE445" s="98"/>
      <c r="AF445" s="99"/>
      <c r="AG445" s="98"/>
      <c r="AH445" s="98"/>
      <c r="AS445" s="98"/>
      <c r="AT445" s="98"/>
      <c r="AU445" s="98"/>
      <c r="AV445" s="98"/>
      <c r="AW445" s="98"/>
      <c r="AX445" s="98"/>
      <c r="AY445" s="98"/>
    </row>
    <row r="446" spans="1:51" s="5" customFormat="1" ht="13.6" customHeight="1" x14ac:dyDescent="0.3">
      <c r="A446" s="18"/>
      <c r="B446" s="18"/>
      <c r="M446" s="98"/>
      <c r="N446" s="98"/>
      <c r="O446" s="98"/>
      <c r="P446" s="98"/>
      <c r="Q446" s="100" t="s">
        <v>566</v>
      </c>
      <c r="R446" s="100">
        <f t="shared" ref="R446:X446" si="91">INDEX($A$398:$GY$413,$Q441,R$424)</f>
        <v>1.93</v>
      </c>
      <c r="S446" s="100">
        <f t="shared" si="91"/>
        <v>0.8</v>
      </c>
      <c r="T446" s="100">
        <f t="shared" si="91"/>
        <v>29.4</v>
      </c>
      <c r="U446" s="100">
        <f t="shared" si="91"/>
        <v>1.1499999999999999</v>
      </c>
      <c r="V446" s="100">
        <f t="shared" si="91"/>
        <v>3.7</v>
      </c>
      <c r="W446" s="100">
        <f t="shared" si="91"/>
        <v>0.34</v>
      </c>
      <c r="X446" s="100">
        <f t="shared" si="91"/>
        <v>1.2999999999999999E-2</v>
      </c>
      <c r="Y446" s="100" t="s">
        <v>570</v>
      </c>
      <c r="Z446" s="100" t="s">
        <v>570</v>
      </c>
      <c r="AA446" s="100"/>
      <c r="AB446" s="98"/>
      <c r="AC446" s="98"/>
      <c r="AD446" s="98"/>
      <c r="AE446" s="98"/>
      <c r="AF446" s="99"/>
      <c r="AG446" s="98"/>
      <c r="AH446" s="98"/>
      <c r="AS446" s="98"/>
      <c r="AT446" s="98"/>
      <c r="AU446" s="98"/>
      <c r="AV446" s="98"/>
      <c r="AW446" s="98"/>
      <c r="AX446" s="98"/>
      <c r="AY446" s="98"/>
    </row>
    <row r="447" spans="1:51" s="5" customFormat="1" ht="13.6" customHeight="1" x14ac:dyDescent="0.3">
      <c r="A447" s="18"/>
      <c r="B447" s="18"/>
      <c r="M447" s="98"/>
      <c r="N447" s="98"/>
      <c r="O447" s="98"/>
      <c r="P447" s="98"/>
      <c r="Q447" s="100" t="s">
        <v>567</v>
      </c>
      <c r="R447" s="100">
        <f t="shared" ref="R447:X447" si="92">INDEX($A$398:$GY$413,$Q441,R$425)</f>
        <v>1.92</v>
      </c>
      <c r="S447" s="100">
        <f t="shared" si="92"/>
        <v>0.82</v>
      </c>
      <c r="T447" s="100">
        <f t="shared" si="92"/>
        <v>30</v>
      </c>
      <c r="U447" s="100">
        <f t="shared" si="92"/>
        <v>1.25</v>
      </c>
      <c r="V447" s="100">
        <f t="shared" si="92"/>
        <v>2.1</v>
      </c>
      <c r="W447" s="100">
        <f t="shared" si="92"/>
        <v>0.35</v>
      </c>
      <c r="X447" s="100">
        <f t="shared" si="92"/>
        <v>8.9999999999999993E-3</v>
      </c>
      <c r="Y447" s="100" t="s">
        <v>570</v>
      </c>
      <c r="Z447" s="100" t="s">
        <v>570</v>
      </c>
      <c r="AA447" s="100"/>
      <c r="AB447" s="98"/>
      <c r="AC447" s="98"/>
      <c r="AD447" s="98"/>
      <c r="AE447" s="98"/>
      <c r="AF447" s="99"/>
      <c r="AG447" s="98"/>
      <c r="AH447" s="98"/>
      <c r="AS447" s="98"/>
      <c r="AT447" s="98"/>
      <c r="AU447" s="98"/>
      <c r="AV447" s="98"/>
      <c r="AW447" s="98"/>
      <c r="AX447" s="98"/>
      <c r="AY447" s="98"/>
    </row>
    <row r="448" spans="1:51" s="5" customFormat="1" ht="13.6" customHeight="1" x14ac:dyDescent="0.3">
      <c r="A448" s="18"/>
      <c r="B448" s="18"/>
      <c r="M448" s="98"/>
      <c r="N448" s="98"/>
      <c r="O448" s="98"/>
      <c r="P448" s="98"/>
      <c r="Q448" s="100" t="s">
        <v>568</v>
      </c>
      <c r="R448" s="100">
        <f t="shared" ref="R448:Z448" si="93">INDEX($A$398:$GY$413,$Q441,R$426)</f>
        <v>1.91</v>
      </c>
      <c r="S448" s="100">
        <f t="shared" si="93"/>
        <v>0.84</v>
      </c>
      <c r="T448" s="100">
        <f t="shared" si="93"/>
        <v>30.7</v>
      </c>
      <c r="U448" s="100">
        <f t="shared" si="93"/>
        <v>1.35</v>
      </c>
      <c r="V448" s="100">
        <f t="shared" si="93"/>
        <v>2.1</v>
      </c>
      <c r="W448" s="100">
        <f t="shared" si="93"/>
        <v>0.32</v>
      </c>
      <c r="X448" s="100">
        <f t="shared" si="93"/>
        <v>8.9999999999999993E-3</v>
      </c>
      <c r="Y448" s="100">
        <f t="shared" si="93"/>
        <v>1.4</v>
      </c>
      <c r="Z448" s="100">
        <f t="shared" si="93"/>
        <v>7.0000000000000001E-3</v>
      </c>
      <c r="AA448" s="100"/>
      <c r="AB448" s="98"/>
      <c r="AC448" s="98"/>
      <c r="AD448" s="98"/>
      <c r="AE448" s="98"/>
      <c r="AF448" s="99"/>
      <c r="AG448" s="98"/>
      <c r="AH448" s="98"/>
      <c r="AS448" s="98"/>
      <c r="AT448" s="98"/>
      <c r="AU448" s="98"/>
      <c r="AV448" s="98"/>
      <c r="AW448" s="98"/>
      <c r="AX448" s="98"/>
      <c r="AY448" s="98"/>
    </row>
    <row r="449" spans="1:51" s="5" customFormat="1" ht="13.6" customHeight="1" x14ac:dyDescent="0.3">
      <c r="A449" s="18"/>
      <c r="B449" s="18"/>
      <c r="M449" s="98"/>
      <c r="N449" s="98"/>
      <c r="O449" s="98"/>
      <c r="P449" s="98"/>
      <c r="Q449" s="100" t="s">
        <v>569</v>
      </c>
      <c r="R449" s="100">
        <f t="shared" ref="R449:Z449" si="94">INDEX($A$398:$GY$413,$Q441,R$427)</f>
        <v>1.92</v>
      </c>
      <c r="S449" s="100">
        <f t="shared" si="94"/>
        <v>0.83</v>
      </c>
      <c r="T449" s="100">
        <f t="shared" si="94"/>
        <v>30.8</v>
      </c>
      <c r="U449" s="100">
        <f t="shared" si="94"/>
        <v>1.37</v>
      </c>
      <c r="V449" s="100">
        <f t="shared" si="94"/>
        <v>1.8</v>
      </c>
      <c r="W449" s="100">
        <f t="shared" si="94"/>
        <v>0.33</v>
      </c>
      <c r="X449" s="100">
        <f t="shared" si="94"/>
        <v>7.0000000000000001E-3</v>
      </c>
      <c r="Y449" s="100">
        <f t="shared" si="94"/>
        <v>1.1000000000000001</v>
      </c>
      <c r="Z449" s="100">
        <f t="shared" si="94"/>
        <v>5.0000000000000001E-3</v>
      </c>
      <c r="AA449" s="100"/>
      <c r="AB449" s="98"/>
      <c r="AC449" s="98"/>
      <c r="AD449" s="98"/>
      <c r="AE449" s="98"/>
      <c r="AF449" s="99"/>
      <c r="AG449" s="98"/>
      <c r="AH449" s="98"/>
      <c r="AS449" s="98"/>
      <c r="AT449" s="98"/>
      <c r="AU449" s="98"/>
      <c r="AV449" s="98"/>
      <c r="AW449" s="98"/>
      <c r="AX449" s="98"/>
      <c r="AY449" s="98"/>
    </row>
    <row r="450" spans="1:51" s="5" customFormat="1" ht="13.6" customHeight="1" x14ac:dyDescent="0.3">
      <c r="A450" s="18"/>
      <c r="B450" s="18"/>
      <c r="M450" s="98"/>
      <c r="N450" s="98"/>
      <c r="O450" s="98"/>
      <c r="P450" s="98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98"/>
      <c r="AC450" s="98"/>
      <c r="AD450" s="98"/>
      <c r="AE450" s="98"/>
      <c r="AF450" s="99"/>
      <c r="AG450" s="98"/>
      <c r="AH450" s="98"/>
      <c r="AS450" s="98"/>
      <c r="AT450" s="98"/>
      <c r="AU450" s="98"/>
      <c r="AV450" s="98"/>
      <c r="AW450" s="98"/>
      <c r="AX450" s="98"/>
      <c r="AY450" s="98"/>
    </row>
    <row r="451" spans="1:51" s="5" customFormat="1" ht="13.6" customHeight="1" x14ac:dyDescent="0.3">
      <c r="A451" s="18"/>
      <c r="B451" s="18"/>
      <c r="M451" s="98"/>
      <c r="N451" s="98"/>
      <c r="O451" s="98"/>
      <c r="P451" s="98"/>
      <c r="Q451" s="100">
        <f>Q441+1</f>
        <v>3</v>
      </c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98"/>
      <c r="AC451" s="98"/>
      <c r="AD451" s="98"/>
      <c r="AE451" s="98"/>
      <c r="AF451" s="99"/>
      <c r="AG451" s="98"/>
      <c r="AH451" s="98"/>
      <c r="AS451" s="98"/>
      <c r="AT451" s="98"/>
      <c r="AU451" s="98"/>
      <c r="AV451" s="98"/>
      <c r="AW451" s="98"/>
      <c r="AX451" s="98"/>
      <c r="AY451" s="98"/>
    </row>
    <row r="452" spans="1:51" s="5" customFormat="1" ht="84.8" customHeight="1" x14ac:dyDescent="0.3">
      <c r="A452" s="18"/>
      <c r="B452" s="18"/>
      <c r="M452" s="98"/>
      <c r="N452" s="98"/>
      <c r="O452" s="98"/>
      <c r="P452" s="98"/>
      <c r="Q452" s="125"/>
      <c r="R452" s="104" t="s">
        <v>571</v>
      </c>
      <c r="S452" s="104" t="s">
        <v>22</v>
      </c>
      <c r="T452" s="104" t="s">
        <v>23</v>
      </c>
      <c r="U452" s="104" t="s">
        <v>28</v>
      </c>
      <c r="V452" s="104" t="s">
        <v>531</v>
      </c>
      <c r="W452" s="104" t="s">
        <v>533</v>
      </c>
      <c r="X452" s="104" t="s">
        <v>532</v>
      </c>
      <c r="Y452" s="104" t="s">
        <v>563</v>
      </c>
      <c r="Z452" s="104" t="s">
        <v>561</v>
      </c>
      <c r="AA452" s="100"/>
      <c r="AB452" s="98"/>
      <c r="AC452" s="98"/>
      <c r="AD452" s="98"/>
      <c r="AE452" s="98"/>
      <c r="AF452" s="99"/>
      <c r="AG452" s="98"/>
      <c r="AH452" s="98"/>
      <c r="AS452" s="98"/>
      <c r="AT452" s="98"/>
      <c r="AU452" s="98"/>
      <c r="AV452" s="98"/>
      <c r="AW452" s="98"/>
      <c r="AX452" s="98"/>
      <c r="AY452" s="98"/>
    </row>
    <row r="453" spans="1:51" s="5" customFormat="1" ht="20.95" customHeight="1" x14ac:dyDescent="0.3">
      <c r="A453" s="18"/>
      <c r="B453" s="18"/>
      <c r="M453" s="98"/>
      <c r="N453" s="98"/>
      <c r="O453" s="98"/>
      <c r="P453" s="98"/>
      <c r="Q453" s="125"/>
      <c r="R453" s="105" t="s">
        <v>36</v>
      </c>
      <c r="S453" s="105" t="s">
        <v>38</v>
      </c>
      <c r="T453" s="105" t="s">
        <v>39</v>
      </c>
      <c r="U453" s="105" t="s">
        <v>572</v>
      </c>
      <c r="V453" s="105" t="s">
        <v>41</v>
      </c>
      <c r="W453" s="106" t="s">
        <v>475</v>
      </c>
      <c r="X453" s="105" t="s">
        <v>573</v>
      </c>
      <c r="Y453" s="102" t="s">
        <v>574</v>
      </c>
      <c r="Z453" s="105" t="s">
        <v>573</v>
      </c>
      <c r="AA453" s="100"/>
      <c r="AB453" s="98"/>
      <c r="AC453" s="98"/>
      <c r="AD453" s="98"/>
      <c r="AE453" s="98"/>
      <c r="AF453" s="99"/>
      <c r="AG453" s="98"/>
      <c r="AH453" s="98"/>
      <c r="AS453" s="98"/>
      <c r="AT453" s="98"/>
      <c r="AU453" s="98"/>
      <c r="AV453" s="98"/>
      <c r="AW453" s="98"/>
      <c r="AX453" s="98"/>
      <c r="AY453" s="98"/>
    </row>
    <row r="454" spans="1:51" s="5" customFormat="1" ht="13.6" customHeight="1" x14ac:dyDescent="0.3">
      <c r="A454" s="18"/>
      <c r="B454" s="18"/>
      <c r="M454" s="98"/>
      <c r="N454" s="98"/>
      <c r="O454" s="98"/>
      <c r="P454" s="98"/>
      <c r="Q454" s="100" t="s">
        <v>564</v>
      </c>
      <c r="R454" s="100">
        <f t="shared" ref="R454:X454" si="95">INDEX($A$398:$GY$413,$Q451,R$422)</f>
        <v>2.0299999999999998</v>
      </c>
      <c r="S454" s="100">
        <f t="shared" si="95"/>
        <v>0.64</v>
      </c>
      <c r="T454" s="100">
        <f t="shared" si="95"/>
        <v>22.1</v>
      </c>
      <c r="U454" s="100">
        <f t="shared" si="95"/>
        <v>0.08</v>
      </c>
      <c r="V454" s="100">
        <f t="shared" si="95"/>
        <v>14.7</v>
      </c>
      <c r="W454" s="100">
        <f t="shared" si="95"/>
        <v>0.3</v>
      </c>
      <c r="X454" s="100">
        <f t="shared" si="95"/>
        <v>6.2E-2</v>
      </c>
      <c r="Y454" s="100" t="s">
        <v>570</v>
      </c>
      <c r="Z454" s="100" t="s">
        <v>570</v>
      </c>
      <c r="AA454" s="100"/>
      <c r="AB454" s="98"/>
      <c r="AC454" s="98"/>
      <c r="AD454" s="98"/>
      <c r="AE454" s="98"/>
      <c r="AF454" s="99"/>
      <c r="AG454" s="98"/>
      <c r="AH454" s="98"/>
      <c r="AS454" s="98"/>
      <c r="AT454" s="98"/>
      <c r="AU454" s="98"/>
      <c r="AV454" s="98"/>
      <c r="AW454" s="98"/>
      <c r="AX454" s="98"/>
      <c r="AY454" s="98"/>
    </row>
    <row r="455" spans="1:51" s="5" customFormat="1" ht="13.6" customHeight="1" x14ac:dyDescent="0.3">
      <c r="A455" s="18"/>
      <c r="B455" s="18"/>
      <c r="M455" s="98"/>
      <c r="N455" s="98"/>
      <c r="O455" s="98"/>
      <c r="P455" s="98"/>
      <c r="Q455" s="100" t="s">
        <v>565</v>
      </c>
      <c r="R455" s="100">
        <f t="shared" ref="R455:X455" si="96">INDEX($A$398:$GY$413,$Q451,R$423)</f>
        <v>2.04</v>
      </c>
      <c r="S455" s="100">
        <f t="shared" si="96"/>
        <v>0.64</v>
      </c>
      <c r="T455" s="100">
        <f t="shared" si="96"/>
        <v>23.3</v>
      </c>
      <c r="U455" s="100">
        <f t="shared" si="96"/>
        <v>0.19</v>
      </c>
      <c r="V455" s="100">
        <f t="shared" si="96"/>
        <v>11.8</v>
      </c>
      <c r="W455" s="100">
        <f t="shared" si="96"/>
        <v>0.33</v>
      </c>
      <c r="X455" s="100">
        <f t="shared" si="96"/>
        <v>0.05</v>
      </c>
      <c r="Y455" s="100" t="s">
        <v>570</v>
      </c>
      <c r="Z455" s="100" t="s">
        <v>570</v>
      </c>
      <c r="AA455" s="100"/>
      <c r="AB455" s="98"/>
      <c r="AC455" s="98"/>
      <c r="AD455" s="98"/>
      <c r="AE455" s="98"/>
      <c r="AF455" s="99"/>
      <c r="AG455" s="98"/>
      <c r="AH455" s="98"/>
      <c r="AS455" s="98"/>
      <c r="AT455" s="98"/>
      <c r="AU455" s="98"/>
      <c r="AV455" s="98"/>
      <c r="AW455" s="98"/>
      <c r="AX455" s="98"/>
      <c r="AY455" s="98"/>
    </row>
    <row r="456" spans="1:51" s="5" customFormat="1" ht="13.6" customHeight="1" x14ac:dyDescent="0.3">
      <c r="A456" s="18"/>
      <c r="B456" s="18"/>
      <c r="M456" s="98"/>
      <c r="N456" s="98"/>
      <c r="O456" s="98"/>
      <c r="P456" s="98"/>
      <c r="Q456" s="100" t="s">
        <v>566</v>
      </c>
      <c r="R456" s="100">
        <f t="shared" ref="R456:X456" si="97">INDEX($A$398:$GY$413,$Q451,R$424)</f>
        <v>1.93</v>
      </c>
      <c r="S456" s="100">
        <f t="shared" si="97"/>
        <v>0.82</v>
      </c>
      <c r="T456" s="100">
        <f t="shared" si="97"/>
        <v>29.5</v>
      </c>
      <c r="U456" s="100">
        <f t="shared" si="97"/>
        <v>0.53</v>
      </c>
      <c r="V456" s="100">
        <f t="shared" si="97"/>
        <v>9.1999999999999993</v>
      </c>
      <c r="W456" s="100">
        <f t="shared" si="97"/>
        <v>0.37</v>
      </c>
      <c r="X456" s="100">
        <f t="shared" si="97"/>
        <v>3.9E-2</v>
      </c>
      <c r="Y456" s="100" t="s">
        <v>570</v>
      </c>
      <c r="Z456" s="100" t="s">
        <v>570</v>
      </c>
      <c r="AA456" s="100"/>
      <c r="AB456" s="98"/>
      <c r="AC456" s="98"/>
      <c r="AD456" s="98"/>
      <c r="AE456" s="98"/>
      <c r="AF456" s="99"/>
      <c r="AG456" s="98"/>
      <c r="AH456" s="98"/>
      <c r="AS456" s="98"/>
      <c r="AT456" s="98"/>
      <c r="AU456" s="98"/>
      <c r="AV456" s="98"/>
      <c r="AW456" s="98"/>
      <c r="AX456" s="98"/>
      <c r="AY456" s="98"/>
    </row>
    <row r="457" spans="1:51" s="5" customFormat="1" ht="13.6" customHeight="1" x14ac:dyDescent="0.3">
      <c r="A457" s="18"/>
      <c r="B457" s="18"/>
      <c r="M457" s="98"/>
      <c r="N457" s="98"/>
      <c r="O457" s="98"/>
      <c r="P457" s="98"/>
      <c r="Q457" s="100" t="s">
        <v>567</v>
      </c>
      <c r="R457" s="100">
        <f t="shared" ref="R457:X457" si="98">INDEX($A$398:$GY$413,$Q451,R$425)</f>
        <v>1.89</v>
      </c>
      <c r="S457" s="100">
        <f t="shared" si="98"/>
        <v>0.91</v>
      </c>
      <c r="T457" s="100">
        <f t="shared" si="98"/>
        <v>32.9</v>
      </c>
      <c r="U457" s="100">
        <f t="shared" si="98"/>
        <v>0.75</v>
      </c>
      <c r="V457" s="100">
        <f t="shared" si="98"/>
        <v>3.5</v>
      </c>
      <c r="W457" s="100">
        <f t="shared" si="98"/>
        <v>0.4</v>
      </c>
      <c r="X457" s="100">
        <f t="shared" si="98"/>
        <v>0.02</v>
      </c>
      <c r="Y457" s="100" t="s">
        <v>570</v>
      </c>
      <c r="Z457" s="100" t="s">
        <v>570</v>
      </c>
      <c r="AA457" s="100"/>
      <c r="AB457" s="98"/>
      <c r="AC457" s="98"/>
      <c r="AD457" s="98"/>
      <c r="AE457" s="98"/>
      <c r="AF457" s="99"/>
      <c r="AG457" s="98"/>
      <c r="AH457" s="98"/>
      <c r="AS457" s="98"/>
      <c r="AT457" s="98"/>
      <c r="AU457" s="98"/>
      <c r="AV457" s="98"/>
      <c r="AW457" s="98"/>
      <c r="AX457" s="98"/>
      <c r="AY457" s="98"/>
    </row>
    <row r="458" spans="1:51" s="5" customFormat="1" ht="13.6" customHeight="1" x14ac:dyDescent="0.3">
      <c r="A458" s="18"/>
      <c r="B458" s="18"/>
      <c r="M458" s="98"/>
      <c r="N458" s="98"/>
      <c r="O458" s="98"/>
      <c r="P458" s="98"/>
      <c r="Q458" s="100" t="s">
        <v>568</v>
      </c>
      <c r="R458" s="100">
        <f t="shared" ref="R458:Z458" si="99">INDEX($A$398:$GY$413,$Q451,R$426)</f>
        <v>1.89</v>
      </c>
      <c r="S458" s="100">
        <f t="shared" si="99"/>
        <v>0.91</v>
      </c>
      <c r="T458" s="100">
        <f t="shared" si="99"/>
        <v>32.9</v>
      </c>
      <c r="U458" s="100">
        <f t="shared" si="99"/>
        <v>0.86</v>
      </c>
      <c r="V458" s="100">
        <f t="shared" si="99"/>
        <v>3.6</v>
      </c>
      <c r="W458" s="100">
        <f t="shared" si="99"/>
        <v>0.41</v>
      </c>
      <c r="X458" s="100">
        <f t="shared" si="99"/>
        <v>0.02</v>
      </c>
      <c r="Y458" s="100">
        <f t="shared" si="99"/>
        <v>2.6</v>
      </c>
      <c r="Z458" s="100">
        <f t="shared" si="99"/>
        <v>1.7000000000000001E-2</v>
      </c>
      <c r="AA458" s="100"/>
      <c r="AB458" s="98"/>
      <c r="AC458" s="98"/>
      <c r="AD458" s="98"/>
      <c r="AE458" s="98"/>
      <c r="AF458" s="99"/>
      <c r="AG458" s="98"/>
      <c r="AH458" s="98"/>
      <c r="AS458" s="98"/>
      <c r="AT458" s="98"/>
      <c r="AU458" s="98"/>
      <c r="AV458" s="98"/>
      <c r="AW458" s="98"/>
      <c r="AX458" s="98"/>
      <c r="AY458" s="98"/>
    </row>
    <row r="459" spans="1:51" s="5" customFormat="1" ht="13.6" customHeight="1" x14ac:dyDescent="0.3">
      <c r="A459" s="18"/>
      <c r="B459" s="18"/>
      <c r="M459" s="98"/>
      <c r="N459" s="98"/>
      <c r="O459" s="98"/>
      <c r="P459" s="98"/>
      <c r="Q459" s="100" t="s">
        <v>569</v>
      </c>
      <c r="R459" s="100">
        <f t="shared" ref="R459:Z459" si="100">INDEX($A$398:$GY$413,$Q451,R$427)</f>
        <v>1.89</v>
      </c>
      <c r="S459" s="100">
        <f t="shared" si="100"/>
        <v>0.92</v>
      </c>
      <c r="T459" s="100">
        <f t="shared" si="100"/>
        <v>33.299999999999997</v>
      </c>
      <c r="U459" s="100">
        <f t="shared" si="100"/>
        <v>0.9</v>
      </c>
      <c r="V459" s="100">
        <f t="shared" si="100"/>
        <v>2.8</v>
      </c>
      <c r="W459" s="100">
        <f t="shared" si="100"/>
        <v>0.42</v>
      </c>
      <c r="X459" s="100">
        <f t="shared" si="100"/>
        <v>1.7000000000000001E-2</v>
      </c>
      <c r="Y459" s="100">
        <f t="shared" si="100"/>
        <v>2</v>
      </c>
      <c r="Z459" s="100">
        <f t="shared" si="100"/>
        <v>1.4E-2</v>
      </c>
      <c r="AA459" s="100"/>
      <c r="AB459" s="98"/>
      <c r="AC459" s="98"/>
      <c r="AD459" s="98"/>
      <c r="AE459" s="98"/>
      <c r="AF459" s="99"/>
      <c r="AG459" s="98"/>
      <c r="AH459" s="98"/>
      <c r="AS459" s="98"/>
      <c r="AT459" s="98"/>
      <c r="AU459" s="98"/>
      <c r="AV459" s="98"/>
      <c r="AW459" s="98"/>
      <c r="AX459" s="98"/>
      <c r="AY459" s="98"/>
    </row>
    <row r="460" spans="1:51" s="5" customFormat="1" ht="13.6" customHeight="1" x14ac:dyDescent="0.3">
      <c r="A460" s="18"/>
      <c r="B460" s="18"/>
      <c r="M460" s="98"/>
      <c r="N460" s="98"/>
      <c r="O460" s="98"/>
      <c r="P460" s="98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98"/>
      <c r="AC460" s="98"/>
      <c r="AD460" s="98"/>
      <c r="AE460" s="98"/>
      <c r="AF460" s="99"/>
      <c r="AG460" s="98"/>
      <c r="AH460" s="98"/>
      <c r="AS460" s="98"/>
      <c r="AT460" s="98"/>
      <c r="AU460" s="98"/>
      <c r="AV460" s="98"/>
      <c r="AW460" s="98"/>
      <c r="AX460" s="98"/>
      <c r="AY460" s="98"/>
    </row>
    <row r="461" spans="1:51" s="5" customFormat="1" ht="13.6" customHeight="1" x14ac:dyDescent="0.3">
      <c r="A461" s="18"/>
      <c r="B461" s="18"/>
      <c r="M461" s="98"/>
      <c r="N461" s="98"/>
      <c r="O461" s="98"/>
      <c r="P461" s="98"/>
      <c r="Q461" s="100">
        <f>Q451+1</f>
        <v>4</v>
      </c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98"/>
      <c r="AC461" s="98"/>
      <c r="AD461" s="98"/>
      <c r="AE461" s="98"/>
      <c r="AF461" s="99"/>
      <c r="AG461" s="98"/>
      <c r="AH461" s="98"/>
      <c r="AS461" s="98"/>
      <c r="AT461" s="98"/>
      <c r="AU461" s="98"/>
      <c r="AV461" s="98"/>
      <c r="AW461" s="98"/>
      <c r="AX461" s="98"/>
      <c r="AY461" s="98"/>
    </row>
    <row r="462" spans="1:51" s="5" customFormat="1" ht="84.8" customHeight="1" x14ac:dyDescent="0.3">
      <c r="A462" s="18"/>
      <c r="B462" s="18"/>
      <c r="M462" s="98"/>
      <c r="N462" s="98"/>
      <c r="O462" s="98"/>
      <c r="P462" s="98"/>
      <c r="Q462" s="125"/>
      <c r="R462" s="104" t="s">
        <v>571</v>
      </c>
      <c r="S462" s="104" t="s">
        <v>22</v>
      </c>
      <c r="T462" s="104" t="s">
        <v>23</v>
      </c>
      <c r="U462" s="104" t="s">
        <v>28</v>
      </c>
      <c r="V462" s="104" t="s">
        <v>531</v>
      </c>
      <c r="W462" s="104" t="s">
        <v>533</v>
      </c>
      <c r="X462" s="104" t="s">
        <v>532</v>
      </c>
      <c r="Y462" s="104" t="s">
        <v>563</v>
      </c>
      <c r="Z462" s="104" t="s">
        <v>561</v>
      </c>
      <c r="AA462" s="100"/>
      <c r="AB462" s="98"/>
      <c r="AC462" s="98"/>
      <c r="AD462" s="98"/>
      <c r="AE462" s="98"/>
      <c r="AF462" s="99"/>
      <c r="AG462" s="98"/>
      <c r="AH462" s="98"/>
      <c r="AS462" s="98"/>
      <c r="AT462" s="98"/>
      <c r="AU462" s="98"/>
      <c r="AV462" s="98"/>
      <c r="AW462" s="98"/>
      <c r="AX462" s="98"/>
      <c r="AY462" s="98"/>
    </row>
    <row r="463" spans="1:51" s="5" customFormat="1" ht="20.95" customHeight="1" x14ac:dyDescent="0.3">
      <c r="A463" s="18"/>
      <c r="B463" s="18"/>
      <c r="M463" s="98"/>
      <c r="N463" s="98"/>
      <c r="O463" s="98"/>
      <c r="P463" s="98"/>
      <c r="Q463" s="125"/>
      <c r="R463" s="105" t="s">
        <v>36</v>
      </c>
      <c r="S463" s="105" t="s">
        <v>38</v>
      </c>
      <c r="T463" s="105" t="s">
        <v>39</v>
      </c>
      <c r="U463" s="105" t="s">
        <v>572</v>
      </c>
      <c r="V463" s="105" t="s">
        <v>41</v>
      </c>
      <c r="W463" s="106" t="s">
        <v>475</v>
      </c>
      <c r="X463" s="105" t="s">
        <v>573</v>
      </c>
      <c r="Y463" s="102" t="s">
        <v>574</v>
      </c>
      <c r="Z463" s="105" t="s">
        <v>573</v>
      </c>
      <c r="AA463" s="100"/>
      <c r="AB463" s="98"/>
      <c r="AC463" s="98"/>
      <c r="AD463" s="98"/>
      <c r="AE463" s="98"/>
      <c r="AF463" s="99"/>
      <c r="AG463" s="98"/>
      <c r="AH463" s="98"/>
      <c r="AS463" s="98"/>
      <c r="AT463" s="98"/>
      <c r="AU463" s="98"/>
      <c r="AV463" s="98"/>
      <c r="AW463" s="98"/>
      <c r="AX463" s="98"/>
      <c r="AY463" s="98"/>
    </row>
    <row r="464" spans="1:51" s="5" customFormat="1" ht="13.6" customHeight="1" x14ac:dyDescent="0.3">
      <c r="A464" s="18"/>
      <c r="B464" s="18"/>
      <c r="M464" s="98"/>
      <c r="N464" s="98"/>
      <c r="O464" s="98"/>
      <c r="P464" s="98"/>
      <c r="Q464" s="100" t="s">
        <v>564</v>
      </c>
      <c r="R464" s="100">
        <f t="shared" ref="R464:X464" si="101">INDEX($A$398:$GY$413,$Q461,R$422)</f>
        <v>1.95</v>
      </c>
      <c r="S464" s="100">
        <f t="shared" si="101"/>
        <v>0.8</v>
      </c>
      <c r="T464" s="100">
        <f t="shared" si="101"/>
        <v>28.2</v>
      </c>
      <c r="U464" s="100">
        <f t="shared" si="101"/>
        <v>0.42</v>
      </c>
      <c r="V464" s="100">
        <f t="shared" si="101"/>
        <v>9.6</v>
      </c>
      <c r="W464" s="100">
        <f t="shared" si="101"/>
        <v>0.37</v>
      </c>
      <c r="X464" s="100">
        <f t="shared" si="101"/>
        <v>4.2999999999999997E-2</v>
      </c>
      <c r="Y464" s="100" t="s">
        <v>570</v>
      </c>
      <c r="Z464" s="100" t="s">
        <v>570</v>
      </c>
      <c r="AA464" s="100"/>
      <c r="AB464" s="98"/>
      <c r="AC464" s="98"/>
      <c r="AD464" s="98"/>
      <c r="AE464" s="98"/>
      <c r="AF464" s="99"/>
      <c r="AG464" s="98"/>
      <c r="AH464" s="98"/>
      <c r="AS464" s="98"/>
      <c r="AT464" s="98"/>
      <c r="AU464" s="98"/>
      <c r="AV464" s="98"/>
      <c r="AW464" s="98"/>
      <c r="AX464" s="98"/>
      <c r="AY464" s="98"/>
    </row>
    <row r="465" spans="1:51" s="5" customFormat="1" ht="13.6" customHeight="1" x14ac:dyDescent="0.3">
      <c r="A465" s="18"/>
      <c r="B465" s="18"/>
      <c r="M465" s="98"/>
      <c r="N465" s="98"/>
      <c r="O465" s="98"/>
      <c r="P465" s="98"/>
      <c r="Q465" s="100" t="s">
        <v>565</v>
      </c>
      <c r="R465" s="100">
        <f t="shared" ref="R465:X465" si="102">INDEX($A$398:$GY$413,$Q461,R$423)</f>
        <v>1.95</v>
      </c>
      <c r="S465" s="100">
        <f t="shared" si="102"/>
        <v>0.81</v>
      </c>
      <c r="T465" s="100">
        <f t="shared" si="102"/>
        <v>29.5</v>
      </c>
      <c r="U465" s="100">
        <f t="shared" si="102"/>
        <v>0.52</v>
      </c>
      <c r="V465" s="100">
        <f t="shared" si="102"/>
        <v>8.8000000000000007</v>
      </c>
      <c r="W465" s="100">
        <f t="shared" si="102"/>
        <v>0.37</v>
      </c>
      <c r="X465" s="100">
        <f t="shared" si="102"/>
        <v>3.4000000000000002E-2</v>
      </c>
      <c r="Y465" s="100" t="s">
        <v>570</v>
      </c>
      <c r="Z465" s="100" t="s">
        <v>570</v>
      </c>
      <c r="AA465" s="100"/>
      <c r="AB465" s="98"/>
      <c r="AC465" s="98"/>
      <c r="AD465" s="98"/>
      <c r="AE465" s="98"/>
      <c r="AF465" s="99"/>
      <c r="AG465" s="98"/>
      <c r="AH465" s="98"/>
      <c r="AS465" s="98"/>
      <c r="AT465" s="98"/>
      <c r="AU465" s="98"/>
      <c r="AV465" s="98"/>
      <c r="AW465" s="98"/>
      <c r="AX465" s="98"/>
      <c r="AY465" s="98"/>
    </row>
    <row r="466" spans="1:51" s="5" customFormat="1" ht="13.6" customHeight="1" x14ac:dyDescent="0.3">
      <c r="A466" s="18"/>
      <c r="B466" s="18"/>
      <c r="M466" s="98"/>
      <c r="N466" s="98"/>
      <c r="O466" s="98"/>
      <c r="P466" s="98"/>
      <c r="Q466" s="100" t="s">
        <v>566</v>
      </c>
      <c r="R466" s="100">
        <f t="shared" ref="R466:X466" si="103">INDEX($A$398:$GY$413,$Q461,R$424)</f>
        <v>1.9</v>
      </c>
      <c r="S466" s="100">
        <f t="shared" si="103"/>
        <v>0.9</v>
      </c>
      <c r="T466" s="100">
        <f t="shared" si="103"/>
        <v>32.6</v>
      </c>
      <c r="U466" s="100">
        <f t="shared" si="103"/>
        <v>0.75</v>
      </c>
      <c r="V466" s="100">
        <f t="shared" si="103"/>
        <v>6.9</v>
      </c>
      <c r="W466" s="100">
        <f t="shared" si="103"/>
        <v>0.38</v>
      </c>
      <c r="X466" s="100">
        <f t="shared" si="103"/>
        <v>2.5999999999999999E-2</v>
      </c>
      <c r="Y466" s="100" t="s">
        <v>570</v>
      </c>
      <c r="Z466" s="100" t="s">
        <v>570</v>
      </c>
      <c r="AA466" s="100"/>
      <c r="AB466" s="98"/>
      <c r="AC466" s="98"/>
      <c r="AD466" s="98"/>
      <c r="AE466" s="98"/>
      <c r="AF466" s="99"/>
      <c r="AG466" s="98"/>
      <c r="AH466" s="98"/>
      <c r="AS466" s="98"/>
      <c r="AT466" s="98"/>
      <c r="AU466" s="98"/>
      <c r="AV466" s="98"/>
      <c r="AW466" s="98"/>
      <c r="AX466" s="98"/>
      <c r="AY466" s="98"/>
    </row>
    <row r="467" spans="1:51" s="5" customFormat="1" ht="13.6" customHeight="1" x14ac:dyDescent="0.3">
      <c r="A467" s="18"/>
      <c r="B467" s="18"/>
      <c r="M467" s="98"/>
      <c r="N467" s="98"/>
      <c r="O467" s="98"/>
      <c r="P467" s="98"/>
      <c r="Q467" s="100" t="s">
        <v>567</v>
      </c>
      <c r="R467" s="100">
        <f t="shared" ref="R467:X467" si="104">INDEX($A$398:$GY$413,$Q461,R$425)</f>
        <v>1.88</v>
      </c>
      <c r="S467" s="100">
        <f t="shared" si="104"/>
        <v>0.94</v>
      </c>
      <c r="T467" s="100">
        <f t="shared" si="104"/>
        <v>33.799999999999997</v>
      </c>
      <c r="U467" s="100">
        <f t="shared" si="104"/>
        <v>0.84</v>
      </c>
      <c r="V467" s="100">
        <f t="shared" si="104"/>
        <v>2.4</v>
      </c>
      <c r="W467" s="100">
        <f t="shared" si="104"/>
        <v>0.42</v>
      </c>
      <c r="X467" s="100">
        <f t="shared" si="104"/>
        <v>1.6E-2</v>
      </c>
      <c r="Y467" s="100" t="s">
        <v>570</v>
      </c>
      <c r="Z467" s="100" t="s">
        <v>570</v>
      </c>
      <c r="AA467" s="100"/>
      <c r="AB467" s="98"/>
      <c r="AC467" s="98"/>
      <c r="AD467" s="98"/>
      <c r="AE467" s="98"/>
      <c r="AF467" s="99"/>
      <c r="AG467" s="98"/>
      <c r="AH467" s="98"/>
      <c r="AS467" s="98"/>
      <c r="AT467" s="98"/>
      <c r="AU467" s="98"/>
      <c r="AV467" s="98"/>
      <c r="AW467" s="98"/>
      <c r="AX467" s="98"/>
      <c r="AY467" s="98"/>
    </row>
    <row r="468" spans="1:51" s="5" customFormat="1" ht="13.6" customHeight="1" x14ac:dyDescent="0.3">
      <c r="A468" s="18"/>
      <c r="B468" s="18"/>
      <c r="M468" s="98"/>
      <c r="N468" s="98"/>
      <c r="O468" s="98"/>
      <c r="P468" s="98"/>
      <c r="Q468" s="100" t="s">
        <v>568</v>
      </c>
      <c r="R468" s="100">
        <f t="shared" ref="R468:Z468" si="105">INDEX($A$398:$GY$413,$Q461,R$426)</f>
        <v>1.86</v>
      </c>
      <c r="S468" s="100">
        <f t="shared" si="105"/>
        <v>0.99</v>
      </c>
      <c r="T468" s="100">
        <f t="shared" si="105"/>
        <v>35.700000000000003</v>
      </c>
      <c r="U468" s="100">
        <f t="shared" si="105"/>
        <v>0.9</v>
      </c>
      <c r="V468" s="100">
        <f t="shared" si="105"/>
        <v>2.5</v>
      </c>
      <c r="W468" s="100">
        <f t="shared" si="105"/>
        <v>0.42</v>
      </c>
      <c r="X468" s="100">
        <f t="shared" si="105"/>
        <v>1.6E-2</v>
      </c>
      <c r="Y468" s="100">
        <f t="shared" si="105"/>
        <v>1.8</v>
      </c>
      <c r="Z468" s="100">
        <f t="shared" si="105"/>
        <v>1.4999999999999999E-2</v>
      </c>
      <c r="AA468" s="100"/>
      <c r="AB468" s="98"/>
      <c r="AC468" s="98"/>
      <c r="AD468" s="98"/>
      <c r="AE468" s="98"/>
      <c r="AF468" s="99"/>
      <c r="AG468" s="98"/>
      <c r="AH468" s="98"/>
      <c r="AS468" s="98"/>
      <c r="AT468" s="98"/>
      <c r="AU468" s="98"/>
      <c r="AV468" s="98"/>
      <c r="AW468" s="98"/>
      <c r="AX468" s="98"/>
      <c r="AY468" s="98"/>
    </row>
    <row r="469" spans="1:51" s="5" customFormat="1" ht="13.6" customHeight="1" x14ac:dyDescent="0.3">
      <c r="A469" s="18"/>
      <c r="B469" s="18"/>
      <c r="M469" s="98"/>
      <c r="N469" s="98"/>
      <c r="O469" s="98"/>
      <c r="P469" s="98"/>
      <c r="Q469" s="100" t="s">
        <v>569</v>
      </c>
      <c r="R469" s="100">
        <f t="shared" ref="R469:Z469" si="106">INDEX($A$398:$GY$413,$Q461,R$427)</f>
        <v>1.86</v>
      </c>
      <c r="S469" s="100">
        <f t="shared" si="106"/>
        <v>1</v>
      </c>
      <c r="T469" s="100">
        <f t="shared" si="106"/>
        <v>36.299999999999997</v>
      </c>
      <c r="U469" s="100">
        <f t="shared" si="106"/>
        <v>0.94</v>
      </c>
      <c r="V469" s="100">
        <f t="shared" si="106"/>
        <v>2</v>
      </c>
      <c r="W469" s="100">
        <f t="shared" si="106"/>
        <v>0.43</v>
      </c>
      <c r="X469" s="100">
        <f t="shared" si="106"/>
        <v>1.4E-2</v>
      </c>
      <c r="Y469" s="100">
        <f t="shared" si="106"/>
        <v>1.3</v>
      </c>
      <c r="Z469" s="100">
        <f t="shared" si="106"/>
        <v>1.2E-2</v>
      </c>
      <c r="AA469" s="100"/>
      <c r="AB469" s="98"/>
      <c r="AC469" s="98"/>
      <c r="AD469" s="98"/>
      <c r="AE469" s="98"/>
      <c r="AF469" s="99"/>
      <c r="AG469" s="98"/>
      <c r="AH469" s="98"/>
      <c r="AS469" s="98"/>
      <c r="AT469" s="98"/>
      <c r="AU469" s="98"/>
      <c r="AV469" s="98"/>
      <c r="AW469" s="98"/>
      <c r="AX469" s="98"/>
      <c r="AY469" s="98"/>
    </row>
    <row r="470" spans="1:51" s="5" customFormat="1" ht="13.6" customHeight="1" x14ac:dyDescent="0.3">
      <c r="A470" s="18"/>
      <c r="B470" s="18"/>
      <c r="M470" s="98"/>
      <c r="N470" s="98"/>
      <c r="O470" s="98"/>
      <c r="P470" s="98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98"/>
      <c r="AC470" s="98"/>
      <c r="AD470" s="98"/>
      <c r="AE470" s="98"/>
      <c r="AF470" s="99"/>
      <c r="AG470" s="98"/>
      <c r="AH470" s="98"/>
      <c r="AS470" s="98"/>
      <c r="AT470" s="98"/>
      <c r="AU470" s="98"/>
      <c r="AV470" s="98"/>
      <c r="AW470" s="98"/>
      <c r="AX470" s="98"/>
      <c r="AY470" s="98"/>
    </row>
    <row r="471" spans="1:51" s="5" customFormat="1" ht="13.6" customHeight="1" x14ac:dyDescent="0.3">
      <c r="A471" s="18"/>
      <c r="B471" s="18"/>
      <c r="M471" s="98"/>
      <c r="N471" s="98"/>
      <c r="O471" s="98"/>
      <c r="P471" s="98"/>
      <c r="Q471" s="100">
        <f>Q461+1</f>
        <v>5</v>
      </c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98"/>
      <c r="AC471" s="98"/>
      <c r="AD471" s="98"/>
      <c r="AE471" s="98"/>
      <c r="AF471" s="99"/>
      <c r="AG471" s="98"/>
      <c r="AH471" s="98"/>
      <c r="AS471" s="98"/>
      <c r="AT471" s="98"/>
      <c r="AU471" s="98"/>
      <c r="AV471" s="98"/>
      <c r="AW471" s="98"/>
      <c r="AX471" s="98"/>
      <c r="AY471" s="98"/>
    </row>
    <row r="472" spans="1:51" s="5" customFormat="1" ht="84.8" customHeight="1" x14ac:dyDescent="0.3">
      <c r="A472" s="18"/>
      <c r="B472" s="18"/>
      <c r="M472" s="98"/>
      <c r="N472" s="98"/>
      <c r="O472" s="98"/>
      <c r="P472" s="98"/>
      <c r="Q472" s="125"/>
      <c r="R472" s="104" t="s">
        <v>571</v>
      </c>
      <c r="S472" s="104" t="s">
        <v>22</v>
      </c>
      <c r="T472" s="104" t="s">
        <v>23</v>
      </c>
      <c r="U472" s="104" t="s">
        <v>28</v>
      </c>
      <c r="V472" s="104" t="s">
        <v>531</v>
      </c>
      <c r="W472" s="104" t="s">
        <v>533</v>
      </c>
      <c r="X472" s="104" t="s">
        <v>532</v>
      </c>
      <c r="Y472" s="104" t="s">
        <v>563</v>
      </c>
      <c r="Z472" s="104" t="s">
        <v>561</v>
      </c>
      <c r="AA472" s="100"/>
      <c r="AB472" s="98"/>
      <c r="AC472" s="98"/>
      <c r="AD472" s="98"/>
      <c r="AE472" s="98"/>
      <c r="AF472" s="99"/>
      <c r="AG472" s="98"/>
      <c r="AH472" s="98"/>
      <c r="AS472" s="98"/>
      <c r="AT472" s="98"/>
      <c r="AU472" s="98"/>
      <c r="AV472" s="98"/>
      <c r="AW472" s="98"/>
      <c r="AX472" s="98"/>
      <c r="AY472" s="98"/>
    </row>
    <row r="473" spans="1:51" s="5" customFormat="1" ht="20.95" customHeight="1" x14ac:dyDescent="0.3">
      <c r="A473" s="18"/>
      <c r="B473" s="18"/>
      <c r="M473" s="98"/>
      <c r="N473" s="98"/>
      <c r="O473" s="98"/>
      <c r="P473" s="98"/>
      <c r="Q473" s="125"/>
      <c r="R473" s="105" t="s">
        <v>36</v>
      </c>
      <c r="S473" s="105" t="s">
        <v>38</v>
      </c>
      <c r="T473" s="105" t="s">
        <v>39</v>
      </c>
      <c r="U473" s="105" t="s">
        <v>572</v>
      </c>
      <c r="V473" s="105" t="s">
        <v>41</v>
      </c>
      <c r="W473" s="106" t="s">
        <v>475</v>
      </c>
      <c r="X473" s="105" t="s">
        <v>573</v>
      </c>
      <c r="Y473" s="102" t="s">
        <v>574</v>
      </c>
      <c r="Z473" s="105" t="s">
        <v>573</v>
      </c>
      <c r="AA473" s="100"/>
      <c r="AB473" s="98"/>
      <c r="AC473" s="98"/>
      <c r="AD473" s="98"/>
      <c r="AE473" s="98"/>
      <c r="AF473" s="99"/>
      <c r="AG473" s="98"/>
      <c r="AH473" s="98"/>
      <c r="AS473" s="98"/>
      <c r="AT473" s="98"/>
      <c r="AU473" s="98"/>
      <c r="AV473" s="98"/>
      <c r="AW473" s="98"/>
      <c r="AX473" s="98"/>
      <c r="AY473" s="98"/>
    </row>
    <row r="474" spans="1:51" s="5" customFormat="1" ht="13.6" customHeight="1" x14ac:dyDescent="0.3">
      <c r="A474" s="18"/>
      <c r="B474" s="18"/>
      <c r="M474" s="98"/>
      <c r="N474" s="98"/>
      <c r="O474" s="98"/>
      <c r="P474" s="98"/>
      <c r="Q474" s="100" t="s">
        <v>564</v>
      </c>
      <c r="R474" s="100">
        <f t="shared" ref="R474:X474" si="107">INDEX($A$398:$GY$413,$Q471,R$422)</f>
        <v>1.94</v>
      </c>
      <c r="S474" s="100">
        <f t="shared" si="107"/>
        <v>0.79</v>
      </c>
      <c r="T474" s="100">
        <f t="shared" si="107"/>
        <v>27.4</v>
      </c>
      <c r="U474" s="100">
        <f t="shared" si="107"/>
        <v>0.01</v>
      </c>
      <c r="V474" s="100">
        <f t="shared" si="107"/>
        <v>18.8</v>
      </c>
      <c r="W474" s="100">
        <f t="shared" si="107"/>
        <v>0.28999999999999998</v>
      </c>
      <c r="X474" s="100">
        <f t="shared" si="107"/>
        <v>9.4E-2</v>
      </c>
      <c r="Y474" s="100" t="s">
        <v>570</v>
      </c>
      <c r="Z474" s="100" t="s">
        <v>570</v>
      </c>
      <c r="AA474" s="100"/>
      <c r="AB474" s="98"/>
      <c r="AC474" s="98"/>
      <c r="AD474" s="98"/>
      <c r="AE474" s="98"/>
      <c r="AF474" s="99"/>
      <c r="AG474" s="98"/>
      <c r="AH474" s="98"/>
      <c r="AS474" s="98"/>
      <c r="AT474" s="98"/>
      <c r="AU474" s="98"/>
      <c r="AV474" s="98"/>
      <c r="AW474" s="98"/>
      <c r="AX474" s="98"/>
      <c r="AY474" s="98"/>
    </row>
    <row r="475" spans="1:51" s="5" customFormat="1" ht="13.6" customHeight="1" x14ac:dyDescent="0.3">
      <c r="A475" s="18"/>
      <c r="B475" s="18"/>
      <c r="M475" s="98"/>
      <c r="N475" s="98"/>
      <c r="O475" s="98"/>
      <c r="P475" s="98"/>
      <c r="Q475" s="100" t="s">
        <v>565</v>
      </c>
      <c r="R475" s="100">
        <f t="shared" ref="R475:X475" si="108">INDEX($A$398:$GY$413,$Q471,R$423)</f>
        <v>1.96</v>
      </c>
      <c r="S475" s="100">
        <f t="shared" si="108"/>
        <v>0.79</v>
      </c>
      <c r="T475" s="100">
        <f t="shared" si="108"/>
        <v>28.3</v>
      </c>
      <c r="U475" s="100">
        <f t="shared" si="108"/>
        <v>0.06</v>
      </c>
      <c r="V475" s="100">
        <f t="shared" si="108"/>
        <v>15.8</v>
      </c>
      <c r="W475" s="100">
        <f t="shared" si="108"/>
        <v>0.28000000000000003</v>
      </c>
      <c r="X475" s="100">
        <f t="shared" si="108"/>
        <v>7.9000000000000001E-2</v>
      </c>
      <c r="Y475" s="100" t="s">
        <v>570</v>
      </c>
      <c r="Z475" s="100" t="s">
        <v>570</v>
      </c>
      <c r="AA475" s="100"/>
      <c r="AB475" s="98"/>
      <c r="AC475" s="98"/>
      <c r="AD475" s="98"/>
      <c r="AE475" s="98"/>
      <c r="AF475" s="99"/>
      <c r="AG475" s="98"/>
      <c r="AH475" s="98"/>
      <c r="AS475" s="98"/>
      <c r="AT475" s="98"/>
      <c r="AU475" s="98"/>
      <c r="AV475" s="98"/>
      <c r="AW475" s="98"/>
      <c r="AX475" s="98"/>
      <c r="AY475" s="98"/>
    </row>
    <row r="476" spans="1:51" s="5" customFormat="1" ht="13.6" customHeight="1" x14ac:dyDescent="0.3">
      <c r="A476" s="18"/>
      <c r="B476" s="18"/>
      <c r="M476" s="98"/>
      <c r="N476" s="98"/>
      <c r="O476" s="98"/>
      <c r="P476" s="98"/>
      <c r="Q476" s="100" t="s">
        <v>566</v>
      </c>
      <c r="R476" s="100">
        <f t="shared" ref="R476:X476" si="109">INDEX($A$398:$GY$413,$Q471,R$424)</f>
        <v>1.92</v>
      </c>
      <c r="S476" s="100">
        <f t="shared" si="109"/>
        <v>0.86</v>
      </c>
      <c r="T476" s="100">
        <f t="shared" si="109"/>
        <v>31.2</v>
      </c>
      <c r="U476" s="100">
        <f t="shared" si="109"/>
        <v>0.2</v>
      </c>
      <c r="V476" s="100">
        <f t="shared" si="109"/>
        <v>15.1</v>
      </c>
      <c r="W476" s="100">
        <f t="shared" si="109"/>
        <v>0.34</v>
      </c>
      <c r="X476" s="100">
        <f t="shared" si="109"/>
        <v>6.7000000000000004E-2</v>
      </c>
      <c r="Y476" s="100" t="s">
        <v>570</v>
      </c>
      <c r="Z476" s="100" t="s">
        <v>570</v>
      </c>
      <c r="AA476" s="100"/>
      <c r="AB476" s="98"/>
      <c r="AC476" s="98"/>
      <c r="AD476" s="98"/>
      <c r="AE476" s="98"/>
      <c r="AF476" s="99"/>
      <c r="AG476" s="98"/>
      <c r="AH476" s="98"/>
      <c r="AS476" s="98"/>
      <c r="AT476" s="98"/>
      <c r="AU476" s="98"/>
      <c r="AV476" s="98"/>
      <c r="AW476" s="98"/>
      <c r="AX476" s="98"/>
      <c r="AY476" s="98"/>
    </row>
    <row r="477" spans="1:51" s="5" customFormat="1" ht="13.6" customHeight="1" x14ac:dyDescent="0.3">
      <c r="A477" s="18"/>
      <c r="B477" s="18"/>
      <c r="M477" s="98"/>
      <c r="N477" s="98"/>
      <c r="O477" s="98"/>
      <c r="P477" s="98"/>
      <c r="Q477" s="100" t="s">
        <v>567</v>
      </c>
      <c r="R477" s="100">
        <f t="shared" ref="R477:X477" si="110">INDEX($A$398:$GY$413,$Q471,R$425)</f>
        <v>1.89</v>
      </c>
      <c r="S477" s="100">
        <f t="shared" si="110"/>
        <v>0.93</v>
      </c>
      <c r="T477" s="100">
        <f t="shared" si="110"/>
        <v>33.299999999999997</v>
      </c>
      <c r="U477" s="100">
        <f t="shared" si="110"/>
        <v>0.28999999999999998</v>
      </c>
      <c r="V477" s="100">
        <f t="shared" si="110"/>
        <v>9.8000000000000007</v>
      </c>
      <c r="W477" s="100">
        <f t="shared" si="110"/>
        <v>0.38</v>
      </c>
      <c r="X477" s="100">
        <f t="shared" si="110"/>
        <v>3.7999999999999999E-2</v>
      </c>
      <c r="Y477" s="100" t="s">
        <v>570</v>
      </c>
      <c r="Z477" s="100" t="s">
        <v>570</v>
      </c>
      <c r="AA477" s="100"/>
      <c r="AB477" s="98"/>
      <c r="AC477" s="98"/>
      <c r="AD477" s="98"/>
      <c r="AE477" s="98"/>
      <c r="AF477" s="99"/>
      <c r="AG477" s="98"/>
      <c r="AH477" s="98"/>
      <c r="AS477" s="98"/>
      <c r="AT477" s="98"/>
      <c r="AU477" s="98"/>
      <c r="AV477" s="98"/>
      <c r="AW477" s="98"/>
      <c r="AX477" s="98"/>
      <c r="AY477" s="98"/>
    </row>
    <row r="478" spans="1:51" s="5" customFormat="1" ht="13.6" customHeight="1" x14ac:dyDescent="0.3">
      <c r="A478" s="18"/>
      <c r="B478" s="18"/>
      <c r="M478" s="98"/>
      <c r="N478" s="98"/>
      <c r="O478" s="98"/>
      <c r="P478" s="98"/>
      <c r="Q478" s="100" t="s">
        <v>568</v>
      </c>
      <c r="R478" s="100">
        <f t="shared" ref="R478:Z478" si="111">INDEX($A$398:$GY$413,$Q471,R$426)</f>
        <v>1.85</v>
      </c>
      <c r="S478" s="100">
        <f t="shared" si="111"/>
        <v>1.01</v>
      </c>
      <c r="T478" s="100">
        <f t="shared" si="111"/>
        <v>36.5</v>
      </c>
      <c r="U478" s="100">
        <f t="shared" si="111"/>
        <v>0.39</v>
      </c>
      <c r="V478" s="100">
        <f t="shared" si="111"/>
        <v>9.8000000000000007</v>
      </c>
      <c r="W478" s="100">
        <f t="shared" si="111"/>
        <v>0.37</v>
      </c>
      <c r="X478" s="100">
        <f t="shared" si="111"/>
        <v>3.7999999999999999E-2</v>
      </c>
      <c r="Y478" s="100">
        <f t="shared" si="111"/>
        <v>8.4</v>
      </c>
      <c r="Z478" s="100">
        <f t="shared" si="111"/>
        <v>3.2000000000000001E-2</v>
      </c>
      <c r="AA478" s="100"/>
      <c r="AB478" s="98"/>
      <c r="AC478" s="98"/>
      <c r="AD478" s="98"/>
      <c r="AE478" s="98"/>
      <c r="AF478" s="99"/>
      <c r="AG478" s="98"/>
      <c r="AH478" s="98"/>
      <c r="AS478" s="98"/>
      <c r="AT478" s="98"/>
      <c r="AU478" s="98"/>
      <c r="AV478" s="98"/>
      <c r="AW478" s="98"/>
      <c r="AX478" s="98"/>
      <c r="AY478" s="98"/>
    </row>
    <row r="479" spans="1:51" s="5" customFormat="1" ht="13.6" customHeight="1" x14ac:dyDescent="0.3">
      <c r="A479" s="18"/>
      <c r="B479" s="18"/>
      <c r="M479" s="98"/>
      <c r="N479" s="98"/>
      <c r="O479" s="98"/>
      <c r="P479" s="98"/>
      <c r="Q479" s="100" t="s">
        <v>569</v>
      </c>
      <c r="R479" s="100">
        <f t="shared" ref="R479:Z479" si="112">INDEX($A$398:$GY$413,$Q471,R$427)</f>
        <v>1.84</v>
      </c>
      <c r="S479" s="100">
        <f t="shared" si="112"/>
        <v>1.03</v>
      </c>
      <c r="T479" s="100">
        <f t="shared" si="112"/>
        <v>37.200000000000003</v>
      </c>
      <c r="U479" s="100">
        <f t="shared" si="112"/>
        <v>0.42</v>
      </c>
      <c r="V479" s="100">
        <f t="shared" si="112"/>
        <v>9.6999999999999993</v>
      </c>
      <c r="W479" s="100">
        <f t="shared" si="112"/>
        <v>0.37</v>
      </c>
      <c r="X479" s="100">
        <f t="shared" si="112"/>
        <v>3.3000000000000002E-2</v>
      </c>
      <c r="Y479" s="100">
        <f t="shared" si="112"/>
        <v>8</v>
      </c>
      <c r="Z479" s="100">
        <f t="shared" si="112"/>
        <v>2.9000000000000001E-2</v>
      </c>
      <c r="AA479" s="100"/>
      <c r="AB479" s="98"/>
      <c r="AC479" s="98"/>
      <c r="AD479" s="98"/>
      <c r="AE479" s="98"/>
      <c r="AF479" s="99"/>
      <c r="AG479" s="98"/>
      <c r="AH479" s="98"/>
      <c r="AS479" s="98"/>
      <c r="AT479" s="98"/>
      <c r="AU479" s="98"/>
      <c r="AV479" s="98"/>
      <c r="AW479" s="98"/>
      <c r="AX479" s="98"/>
      <c r="AY479" s="98"/>
    </row>
    <row r="480" spans="1:51" s="5" customFormat="1" ht="13.6" customHeight="1" x14ac:dyDescent="0.3">
      <c r="A480" s="18"/>
      <c r="B480" s="18"/>
      <c r="M480" s="98"/>
      <c r="N480" s="98"/>
      <c r="O480" s="98"/>
      <c r="P480" s="98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98"/>
      <c r="AC480" s="98"/>
      <c r="AD480" s="98"/>
      <c r="AE480" s="98"/>
      <c r="AF480" s="99"/>
      <c r="AG480" s="98"/>
      <c r="AH480" s="98"/>
      <c r="AS480" s="98"/>
      <c r="AT480" s="98"/>
      <c r="AU480" s="98"/>
      <c r="AV480" s="98"/>
      <c r="AW480" s="98"/>
      <c r="AX480" s="98"/>
      <c r="AY480" s="98"/>
    </row>
    <row r="481" spans="1:51" s="5" customFormat="1" ht="13.6" customHeight="1" x14ac:dyDescent="0.3">
      <c r="A481" s="18"/>
      <c r="B481" s="18"/>
      <c r="M481" s="98"/>
      <c r="N481" s="98"/>
      <c r="O481" s="98"/>
      <c r="P481" s="98"/>
      <c r="Q481" s="100">
        <f>Q471+1</f>
        <v>6</v>
      </c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98"/>
      <c r="AC481" s="98"/>
      <c r="AD481" s="98"/>
      <c r="AE481" s="98"/>
      <c r="AF481" s="99"/>
      <c r="AG481" s="98"/>
      <c r="AH481" s="98"/>
      <c r="AS481" s="98"/>
      <c r="AT481" s="98"/>
      <c r="AU481" s="98"/>
      <c r="AV481" s="98"/>
      <c r="AW481" s="98"/>
      <c r="AX481" s="98"/>
      <c r="AY481" s="98"/>
    </row>
    <row r="482" spans="1:51" s="5" customFormat="1" ht="84.8" customHeight="1" x14ac:dyDescent="0.3">
      <c r="A482" s="18"/>
      <c r="B482" s="18"/>
      <c r="M482" s="98"/>
      <c r="N482" s="98"/>
      <c r="O482" s="98"/>
      <c r="P482" s="98"/>
      <c r="Q482" s="125"/>
      <c r="R482" s="104" t="s">
        <v>571</v>
      </c>
      <c r="S482" s="104" t="s">
        <v>22</v>
      </c>
      <c r="T482" s="104" t="s">
        <v>23</v>
      </c>
      <c r="U482" s="104" t="s">
        <v>28</v>
      </c>
      <c r="V482" s="104" t="s">
        <v>531</v>
      </c>
      <c r="W482" s="104" t="s">
        <v>533</v>
      </c>
      <c r="X482" s="104" t="s">
        <v>532</v>
      </c>
      <c r="Y482" s="104" t="s">
        <v>563</v>
      </c>
      <c r="Z482" s="104" t="s">
        <v>561</v>
      </c>
      <c r="AA482" s="100"/>
      <c r="AB482" s="98"/>
      <c r="AC482" s="98"/>
      <c r="AD482" s="98"/>
      <c r="AE482" s="98"/>
      <c r="AF482" s="99"/>
      <c r="AG482" s="98"/>
      <c r="AH482" s="98"/>
      <c r="AS482" s="98"/>
      <c r="AT482" s="98"/>
      <c r="AU482" s="98"/>
      <c r="AV482" s="98"/>
      <c r="AW482" s="98"/>
      <c r="AX482" s="98"/>
      <c r="AY482" s="98"/>
    </row>
    <row r="483" spans="1:51" s="5" customFormat="1" ht="20.95" customHeight="1" x14ac:dyDescent="0.3">
      <c r="A483" s="18"/>
      <c r="B483" s="18"/>
      <c r="M483" s="98"/>
      <c r="N483" s="98"/>
      <c r="O483" s="98"/>
      <c r="P483" s="98"/>
      <c r="Q483" s="125"/>
      <c r="R483" s="105" t="s">
        <v>36</v>
      </c>
      <c r="S483" s="105" t="s">
        <v>38</v>
      </c>
      <c r="T483" s="105" t="s">
        <v>39</v>
      </c>
      <c r="U483" s="105" t="s">
        <v>572</v>
      </c>
      <c r="V483" s="105" t="s">
        <v>41</v>
      </c>
      <c r="W483" s="106" t="s">
        <v>475</v>
      </c>
      <c r="X483" s="105" t="s">
        <v>573</v>
      </c>
      <c r="Y483" s="102" t="s">
        <v>574</v>
      </c>
      <c r="Z483" s="105" t="s">
        <v>573</v>
      </c>
      <c r="AA483" s="100"/>
      <c r="AB483" s="98"/>
      <c r="AC483" s="98"/>
      <c r="AD483" s="98"/>
      <c r="AE483" s="98"/>
      <c r="AF483" s="99"/>
      <c r="AG483" s="98"/>
      <c r="AH483" s="98"/>
      <c r="AS483" s="98"/>
      <c r="AT483" s="98"/>
      <c r="AU483" s="98"/>
      <c r="AV483" s="98"/>
      <c r="AW483" s="98"/>
      <c r="AX483" s="98"/>
      <c r="AY483" s="98"/>
    </row>
    <row r="484" spans="1:51" s="5" customFormat="1" ht="13.6" customHeight="1" x14ac:dyDescent="0.3">
      <c r="A484" s="18"/>
      <c r="B484" s="18"/>
      <c r="M484" s="98"/>
      <c r="N484" s="98"/>
      <c r="O484" s="98"/>
      <c r="P484" s="98"/>
      <c r="Q484" s="100" t="s">
        <v>564</v>
      </c>
      <c r="R484" s="100">
        <f t="shared" ref="R484:X484" si="113">INDEX($A$398:$GY$413,$Q481,R$422)</f>
        <v>2</v>
      </c>
      <c r="S484" s="100">
        <f t="shared" si="113"/>
        <v>0.71</v>
      </c>
      <c r="T484" s="100">
        <f t="shared" si="113"/>
        <v>24.8</v>
      </c>
      <c r="U484" s="100">
        <f t="shared" si="113"/>
        <v>-0.25</v>
      </c>
      <c r="V484" s="100">
        <f t="shared" si="113"/>
        <v>26.4</v>
      </c>
      <c r="W484" s="100">
        <f t="shared" si="113"/>
        <v>0.23</v>
      </c>
      <c r="X484" s="100">
        <f t="shared" si="113"/>
        <v>0.16200000000000001</v>
      </c>
      <c r="Y484" s="100" t="s">
        <v>570</v>
      </c>
      <c r="Z484" s="100" t="s">
        <v>570</v>
      </c>
      <c r="AA484" s="100"/>
      <c r="AB484" s="98"/>
      <c r="AC484" s="98"/>
      <c r="AD484" s="98"/>
      <c r="AE484" s="98"/>
      <c r="AF484" s="99"/>
      <c r="AG484" s="98"/>
      <c r="AH484" s="98"/>
      <c r="AS484" s="98"/>
      <c r="AT484" s="98"/>
      <c r="AU484" s="98"/>
      <c r="AV484" s="98"/>
      <c r="AW484" s="98"/>
      <c r="AX484" s="98"/>
      <c r="AY484" s="98"/>
    </row>
    <row r="485" spans="1:51" s="5" customFormat="1" ht="13.6" customHeight="1" x14ac:dyDescent="0.3">
      <c r="A485" s="18"/>
      <c r="B485" s="18"/>
      <c r="M485" s="98"/>
      <c r="N485" s="98"/>
      <c r="O485" s="98"/>
      <c r="P485" s="98"/>
      <c r="Q485" s="100" t="s">
        <v>565</v>
      </c>
      <c r="R485" s="100">
        <f t="shared" ref="R485:X485" si="114">INDEX($A$398:$GY$413,$Q481,R$423)</f>
        <v>1.98</v>
      </c>
      <c r="S485" s="100">
        <f t="shared" si="114"/>
        <v>0.76</v>
      </c>
      <c r="T485" s="100">
        <f t="shared" si="114"/>
        <v>27.2</v>
      </c>
      <c r="U485" s="100">
        <f t="shared" si="114"/>
        <v>-0.14000000000000001</v>
      </c>
      <c r="V485" s="100">
        <f t="shared" si="114"/>
        <v>23.9</v>
      </c>
      <c r="W485" s="100">
        <f t="shared" si="114"/>
        <v>0.25</v>
      </c>
      <c r="X485" s="100">
        <f t="shared" si="114"/>
        <v>0.14599999999999999</v>
      </c>
      <c r="Y485" s="100" t="s">
        <v>570</v>
      </c>
      <c r="Z485" s="100" t="s">
        <v>570</v>
      </c>
      <c r="AA485" s="100"/>
      <c r="AB485" s="98"/>
      <c r="AC485" s="98"/>
      <c r="AD485" s="98"/>
      <c r="AE485" s="98"/>
      <c r="AF485" s="99"/>
      <c r="AG485" s="98"/>
      <c r="AH485" s="98"/>
      <c r="AS485" s="98"/>
      <c r="AT485" s="98"/>
      <c r="AU485" s="98"/>
      <c r="AV485" s="98"/>
      <c r="AW485" s="98"/>
      <c r="AX485" s="98"/>
      <c r="AY485" s="98"/>
    </row>
    <row r="486" spans="1:51" s="5" customFormat="1" ht="13.6" customHeight="1" x14ac:dyDescent="0.3">
      <c r="A486" s="18"/>
      <c r="B486" s="18"/>
      <c r="M486" s="98"/>
      <c r="N486" s="98"/>
      <c r="O486" s="98"/>
      <c r="P486" s="98"/>
      <c r="Q486" s="100" t="s">
        <v>566</v>
      </c>
      <c r="R486" s="100">
        <f t="shared" ref="R486:X486" si="115">INDEX($A$398:$GY$413,$Q481,R$424)</f>
        <v>1.88</v>
      </c>
      <c r="S486" s="100">
        <f t="shared" si="115"/>
        <v>0.97</v>
      </c>
      <c r="T486" s="100">
        <f t="shared" si="115"/>
        <v>34.9</v>
      </c>
      <c r="U486" s="100">
        <f t="shared" si="115"/>
        <v>0.13</v>
      </c>
      <c r="V486" s="100">
        <f t="shared" si="115"/>
        <v>19</v>
      </c>
      <c r="W486" s="100">
        <f t="shared" si="115"/>
        <v>0.32</v>
      </c>
      <c r="X486" s="100">
        <f t="shared" si="115"/>
        <v>8.4000000000000005E-2</v>
      </c>
      <c r="Y486" s="100" t="s">
        <v>570</v>
      </c>
      <c r="Z486" s="100" t="s">
        <v>570</v>
      </c>
      <c r="AA486" s="100"/>
      <c r="AB486" s="98"/>
      <c r="AC486" s="98"/>
      <c r="AD486" s="98"/>
      <c r="AE486" s="98"/>
      <c r="AF486" s="99"/>
      <c r="AG486" s="98"/>
      <c r="AH486" s="98"/>
      <c r="AS486" s="98"/>
      <c r="AT486" s="98"/>
      <c r="AU486" s="98"/>
      <c r="AV486" s="98"/>
      <c r="AW486" s="98"/>
      <c r="AX486" s="98"/>
      <c r="AY486" s="98"/>
    </row>
    <row r="487" spans="1:51" s="5" customFormat="1" ht="13.6" customHeight="1" x14ac:dyDescent="0.3">
      <c r="A487" s="18"/>
      <c r="B487" s="18"/>
      <c r="M487" s="98"/>
      <c r="N487" s="98"/>
      <c r="O487" s="98"/>
      <c r="P487" s="98"/>
      <c r="Q487" s="100" t="s">
        <v>567</v>
      </c>
      <c r="R487" s="100">
        <f t="shared" ref="R487:X487" si="116">INDEX($A$398:$GY$413,$Q481,R$425)</f>
        <v>1.83</v>
      </c>
      <c r="S487" s="100">
        <f t="shared" si="116"/>
        <v>1.05</v>
      </c>
      <c r="T487" s="100">
        <f t="shared" si="116"/>
        <v>37.6</v>
      </c>
      <c r="U487" s="100">
        <f t="shared" si="116"/>
        <v>0.24</v>
      </c>
      <c r="V487" s="100">
        <f t="shared" si="116"/>
        <v>8.8000000000000007</v>
      </c>
      <c r="W487" s="100">
        <f t="shared" si="116"/>
        <v>0.35</v>
      </c>
      <c r="X487" s="100">
        <f t="shared" si="116"/>
        <v>3.6999999999999998E-2</v>
      </c>
      <c r="Y487" s="100" t="s">
        <v>570</v>
      </c>
      <c r="Z487" s="100" t="s">
        <v>570</v>
      </c>
      <c r="AA487" s="100"/>
      <c r="AB487" s="98"/>
      <c r="AC487" s="98"/>
      <c r="AD487" s="98"/>
      <c r="AE487" s="98"/>
      <c r="AF487" s="99"/>
      <c r="AG487" s="98"/>
      <c r="AH487" s="98"/>
      <c r="AS487" s="98"/>
      <c r="AT487" s="98"/>
      <c r="AU487" s="98"/>
      <c r="AV487" s="98"/>
      <c r="AW487" s="98"/>
      <c r="AX487" s="98"/>
      <c r="AY487" s="98"/>
    </row>
    <row r="488" spans="1:51" s="5" customFormat="1" ht="13.6" customHeight="1" x14ac:dyDescent="0.3">
      <c r="A488" s="18"/>
      <c r="B488" s="18"/>
      <c r="M488" s="98"/>
      <c r="N488" s="98"/>
      <c r="O488" s="98"/>
      <c r="P488" s="98"/>
      <c r="Q488" s="100" t="s">
        <v>568</v>
      </c>
      <c r="R488" s="100">
        <f t="shared" ref="R488:Z488" si="117">INDEX($A$398:$GY$413,$Q481,R$426)</f>
        <v>1.79</v>
      </c>
      <c r="S488" s="100">
        <f t="shared" si="117"/>
        <v>1.1599999999999999</v>
      </c>
      <c r="T488" s="100">
        <f t="shared" si="117"/>
        <v>41.5</v>
      </c>
      <c r="U488" s="100">
        <f t="shared" si="117"/>
        <v>0.47</v>
      </c>
      <c r="V488" s="100">
        <f t="shared" si="117"/>
        <v>8.6999999999999993</v>
      </c>
      <c r="W488" s="100">
        <f t="shared" si="117"/>
        <v>0.38</v>
      </c>
      <c r="X488" s="100">
        <f t="shared" si="117"/>
        <v>3.5999999999999997E-2</v>
      </c>
      <c r="Y488" s="100">
        <f t="shared" si="117"/>
        <v>7</v>
      </c>
      <c r="Z488" s="100">
        <f t="shared" si="117"/>
        <v>2.5000000000000001E-2</v>
      </c>
      <c r="AA488" s="100"/>
      <c r="AB488" s="98"/>
      <c r="AC488" s="98"/>
      <c r="AD488" s="98"/>
      <c r="AE488" s="98"/>
      <c r="AF488" s="99"/>
      <c r="AG488" s="98"/>
      <c r="AH488" s="98"/>
      <c r="AS488" s="98"/>
      <c r="AT488" s="98"/>
      <c r="AU488" s="98"/>
      <c r="AV488" s="98"/>
      <c r="AW488" s="98"/>
      <c r="AX488" s="98"/>
      <c r="AY488" s="98"/>
    </row>
    <row r="489" spans="1:51" s="5" customFormat="1" ht="13.6" customHeight="1" x14ac:dyDescent="0.3">
      <c r="A489" s="18"/>
      <c r="B489" s="18"/>
      <c r="M489" s="98"/>
      <c r="N489" s="98"/>
      <c r="O489" s="98"/>
      <c r="P489" s="98"/>
      <c r="Q489" s="100" t="s">
        <v>569</v>
      </c>
      <c r="R489" s="100">
        <f t="shared" ref="R489:Z489" si="118">INDEX($A$398:$GY$413,$Q481,R$427)</f>
        <v>1.79</v>
      </c>
      <c r="S489" s="100">
        <f t="shared" si="118"/>
        <v>1.18</v>
      </c>
      <c r="T489" s="100">
        <f t="shared" si="118"/>
        <v>42.4</v>
      </c>
      <c r="U489" s="100">
        <f t="shared" si="118"/>
        <v>0.51</v>
      </c>
      <c r="V489" s="100">
        <f t="shared" si="118"/>
        <v>8.4</v>
      </c>
      <c r="W489" s="100">
        <f t="shared" si="118"/>
        <v>0.39</v>
      </c>
      <c r="X489" s="100">
        <f t="shared" si="118"/>
        <v>2.8000000000000001E-2</v>
      </c>
      <c r="Y489" s="100">
        <f t="shared" si="118"/>
        <v>6.4</v>
      </c>
      <c r="Z489" s="100">
        <f t="shared" si="118"/>
        <v>2.1000000000000001E-2</v>
      </c>
      <c r="AA489" s="100"/>
      <c r="AB489" s="98"/>
      <c r="AC489" s="98"/>
      <c r="AD489" s="98"/>
      <c r="AE489" s="98"/>
      <c r="AF489" s="99"/>
      <c r="AG489" s="98"/>
      <c r="AH489" s="98"/>
      <c r="AS489" s="98"/>
      <c r="AT489" s="98"/>
      <c r="AU489" s="98"/>
      <c r="AV489" s="98"/>
      <c r="AW489" s="98"/>
      <c r="AX489" s="98"/>
      <c r="AY489" s="98"/>
    </row>
    <row r="490" spans="1:51" s="5" customFormat="1" ht="13.6" customHeight="1" x14ac:dyDescent="0.3">
      <c r="A490" s="18"/>
      <c r="B490" s="18"/>
      <c r="M490" s="98"/>
      <c r="N490" s="98"/>
      <c r="O490" s="98"/>
      <c r="P490" s="98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98"/>
      <c r="AC490" s="98"/>
      <c r="AD490" s="98"/>
      <c r="AE490" s="98"/>
      <c r="AF490" s="99"/>
      <c r="AG490" s="98"/>
      <c r="AH490" s="98"/>
      <c r="AS490" s="98"/>
      <c r="AT490" s="98"/>
      <c r="AU490" s="98"/>
      <c r="AV490" s="98"/>
      <c r="AW490" s="98"/>
      <c r="AX490" s="98"/>
      <c r="AY490" s="98"/>
    </row>
    <row r="491" spans="1:51" s="5" customFormat="1" ht="13.6" customHeight="1" x14ac:dyDescent="0.3">
      <c r="A491" s="18"/>
      <c r="B491" s="18"/>
      <c r="M491" s="98"/>
      <c r="N491" s="98"/>
      <c r="O491" s="98"/>
      <c r="P491" s="98"/>
      <c r="Q491" s="100">
        <f>Q481+1</f>
        <v>7</v>
      </c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98"/>
      <c r="AC491" s="98"/>
      <c r="AD491" s="98"/>
      <c r="AE491" s="98"/>
      <c r="AF491" s="99"/>
      <c r="AG491" s="98"/>
      <c r="AH491" s="98"/>
      <c r="AS491" s="98"/>
      <c r="AT491" s="98"/>
      <c r="AU491" s="98"/>
      <c r="AV491" s="98"/>
      <c r="AW491" s="98"/>
      <c r="AX491" s="98"/>
      <c r="AY491" s="98"/>
    </row>
    <row r="492" spans="1:51" s="5" customFormat="1" ht="84.8" customHeight="1" x14ac:dyDescent="0.3">
      <c r="A492" s="18"/>
      <c r="B492" s="18"/>
      <c r="M492" s="98"/>
      <c r="N492" s="98"/>
      <c r="O492" s="98"/>
      <c r="P492" s="98"/>
      <c r="Q492" s="125"/>
      <c r="R492" s="104" t="s">
        <v>571</v>
      </c>
      <c r="S492" s="104" t="s">
        <v>22</v>
      </c>
      <c r="T492" s="104" t="s">
        <v>23</v>
      </c>
      <c r="U492" s="104" t="s">
        <v>28</v>
      </c>
      <c r="V492" s="104" t="s">
        <v>531</v>
      </c>
      <c r="W492" s="104" t="s">
        <v>533</v>
      </c>
      <c r="X492" s="104" t="s">
        <v>532</v>
      </c>
      <c r="Y492" s="104" t="s">
        <v>563</v>
      </c>
      <c r="Z492" s="104" t="s">
        <v>561</v>
      </c>
      <c r="AA492" s="100"/>
      <c r="AB492" s="98"/>
      <c r="AC492" s="98"/>
      <c r="AD492" s="98"/>
      <c r="AE492" s="98"/>
      <c r="AF492" s="99"/>
      <c r="AG492" s="98"/>
      <c r="AH492" s="98"/>
      <c r="AS492" s="98"/>
      <c r="AT492" s="98"/>
      <c r="AU492" s="98"/>
      <c r="AV492" s="98"/>
      <c r="AW492" s="98"/>
      <c r="AX492" s="98"/>
      <c r="AY492" s="98"/>
    </row>
    <row r="493" spans="1:51" s="5" customFormat="1" ht="20.95" customHeight="1" x14ac:dyDescent="0.3">
      <c r="A493" s="18"/>
      <c r="B493" s="18"/>
      <c r="M493" s="98"/>
      <c r="N493" s="98"/>
      <c r="O493" s="98"/>
      <c r="P493" s="98"/>
      <c r="Q493" s="125"/>
      <c r="R493" s="105" t="s">
        <v>36</v>
      </c>
      <c r="S493" s="105" t="s">
        <v>38</v>
      </c>
      <c r="T493" s="105" t="s">
        <v>39</v>
      </c>
      <c r="U493" s="105" t="s">
        <v>572</v>
      </c>
      <c r="V493" s="105" t="s">
        <v>41</v>
      </c>
      <c r="W493" s="106" t="s">
        <v>475</v>
      </c>
      <c r="X493" s="105" t="s">
        <v>573</v>
      </c>
      <c r="Y493" s="102" t="s">
        <v>574</v>
      </c>
      <c r="Z493" s="105" t="s">
        <v>573</v>
      </c>
      <c r="AA493" s="100"/>
      <c r="AB493" s="98"/>
      <c r="AC493" s="98"/>
      <c r="AD493" s="98"/>
      <c r="AE493" s="98"/>
      <c r="AF493" s="99"/>
      <c r="AG493" s="98"/>
      <c r="AH493" s="98"/>
      <c r="AS493" s="98"/>
      <c r="AT493" s="98"/>
      <c r="AU493" s="98"/>
      <c r="AV493" s="98"/>
      <c r="AW493" s="98"/>
      <c r="AX493" s="98"/>
      <c r="AY493" s="98"/>
    </row>
    <row r="494" spans="1:51" s="5" customFormat="1" ht="13.6" customHeight="1" x14ac:dyDescent="0.3">
      <c r="A494" s="18"/>
      <c r="B494" s="18"/>
      <c r="M494" s="98"/>
      <c r="N494" s="98"/>
      <c r="O494" s="98"/>
      <c r="P494" s="98"/>
      <c r="Q494" s="100" t="s">
        <v>564</v>
      </c>
      <c r="R494" s="100">
        <f t="shared" ref="R494:X494" si="119">INDEX($A$398:$GY$413,$Q491,R$422)</f>
        <v>1.93</v>
      </c>
      <c r="S494" s="100">
        <f t="shared" si="119"/>
        <v>0.83</v>
      </c>
      <c r="T494" s="100">
        <f t="shared" si="119"/>
        <v>28.6</v>
      </c>
      <c r="U494" s="100">
        <f t="shared" si="119"/>
        <v>-0.09</v>
      </c>
      <c r="V494" s="100">
        <f t="shared" si="119"/>
        <v>20.2</v>
      </c>
      <c r="W494" s="100">
        <f t="shared" si="119"/>
        <v>0.3</v>
      </c>
      <c r="X494" s="100">
        <f t="shared" si="119"/>
        <v>0.11</v>
      </c>
      <c r="Y494" s="100" t="s">
        <v>570</v>
      </c>
      <c r="Z494" s="100" t="s">
        <v>570</v>
      </c>
      <c r="AA494" s="100"/>
      <c r="AB494" s="98"/>
      <c r="AC494" s="98"/>
      <c r="AD494" s="98"/>
      <c r="AE494" s="98"/>
      <c r="AF494" s="99"/>
      <c r="AG494" s="98"/>
      <c r="AH494" s="98"/>
      <c r="AS494" s="98"/>
      <c r="AT494" s="98"/>
      <c r="AU494" s="98"/>
      <c r="AV494" s="98"/>
      <c r="AW494" s="98"/>
      <c r="AX494" s="98"/>
      <c r="AY494" s="98"/>
    </row>
    <row r="495" spans="1:51" s="5" customFormat="1" ht="13.6" customHeight="1" x14ac:dyDescent="0.3">
      <c r="A495" s="18"/>
      <c r="B495" s="18"/>
      <c r="M495" s="98"/>
      <c r="N495" s="98"/>
      <c r="O495" s="98"/>
      <c r="P495" s="98"/>
      <c r="Q495" s="100" t="s">
        <v>565</v>
      </c>
      <c r="R495" s="100">
        <f t="shared" ref="R495:X495" si="120">INDEX($A$398:$GY$413,$Q491,R$423)</f>
        <v>1.91</v>
      </c>
      <c r="S495" s="100">
        <f t="shared" si="120"/>
        <v>0.89</v>
      </c>
      <c r="T495" s="100">
        <f t="shared" si="120"/>
        <v>31.9</v>
      </c>
      <c r="U495" s="100">
        <f t="shared" si="120"/>
        <v>0.03</v>
      </c>
      <c r="V495" s="100">
        <f t="shared" si="120"/>
        <v>16</v>
      </c>
      <c r="W495" s="100">
        <f t="shared" si="120"/>
        <v>0.35</v>
      </c>
      <c r="X495" s="100">
        <f t="shared" si="120"/>
        <v>0.09</v>
      </c>
      <c r="Y495" s="100" t="s">
        <v>570</v>
      </c>
      <c r="Z495" s="100" t="s">
        <v>570</v>
      </c>
      <c r="AA495" s="100"/>
      <c r="AB495" s="98"/>
      <c r="AC495" s="98"/>
      <c r="AD495" s="98"/>
      <c r="AE495" s="98"/>
      <c r="AF495" s="99"/>
      <c r="AG495" s="98"/>
      <c r="AH495" s="98"/>
      <c r="AS495" s="98"/>
      <c r="AT495" s="98"/>
      <c r="AU495" s="98"/>
      <c r="AV495" s="98"/>
      <c r="AW495" s="98"/>
      <c r="AX495" s="98"/>
      <c r="AY495" s="98"/>
    </row>
    <row r="496" spans="1:51" s="5" customFormat="1" ht="13.6" customHeight="1" x14ac:dyDescent="0.3">
      <c r="A496" s="18"/>
      <c r="B496" s="18"/>
      <c r="M496" s="98"/>
      <c r="N496" s="98"/>
      <c r="O496" s="98"/>
      <c r="P496" s="98"/>
      <c r="Q496" s="100" t="s">
        <v>566</v>
      </c>
      <c r="R496" s="100">
        <f t="shared" ref="R496:X496" si="121">INDEX($A$398:$GY$413,$Q491,R$424)</f>
        <v>1.85</v>
      </c>
      <c r="S496" s="100">
        <f t="shared" si="121"/>
        <v>1.02</v>
      </c>
      <c r="T496" s="100">
        <f t="shared" si="121"/>
        <v>36.799999999999997</v>
      </c>
      <c r="U496" s="100">
        <f t="shared" si="121"/>
        <v>0.33</v>
      </c>
      <c r="V496" s="100">
        <f t="shared" si="121"/>
        <v>11.7</v>
      </c>
      <c r="W496" s="100">
        <f t="shared" si="121"/>
        <v>0.37</v>
      </c>
      <c r="X496" s="100">
        <f t="shared" si="121"/>
        <v>5.8999999999999997E-2</v>
      </c>
      <c r="Y496" s="100" t="s">
        <v>570</v>
      </c>
      <c r="Z496" s="100" t="s">
        <v>570</v>
      </c>
      <c r="AA496" s="100"/>
      <c r="AB496" s="98"/>
      <c r="AC496" s="98"/>
      <c r="AD496" s="98"/>
      <c r="AE496" s="98"/>
      <c r="AF496" s="99"/>
      <c r="AG496" s="98"/>
      <c r="AH496" s="98"/>
      <c r="AS496" s="98"/>
      <c r="AT496" s="98"/>
      <c r="AU496" s="98"/>
      <c r="AV496" s="98"/>
      <c r="AW496" s="98"/>
      <c r="AX496" s="98"/>
      <c r="AY496" s="98"/>
    </row>
    <row r="497" spans="1:51" s="5" customFormat="1" ht="13.6" customHeight="1" x14ac:dyDescent="0.3">
      <c r="A497" s="18"/>
      <c r="B497" s="18"/>
      <c r="M497" s="98"/>
      <c r="N497" s="98"/>
      <c r="O497" s="98"/>
      <c r="P497" s="98"/>
      <c r="Q497" s="100" t="s">
        <v>567</v>
      </c>
      <c r="R497" s="100">
        <f t="shared" ref="R497:X497" si="122">INDEX($A$398:$GY$413,$Q491,R$425)</f>
        <v>1.82</v>
      </c>
      <c r="S497" s="100">
        <f t="shared" si="122"/>
        <v>1.1000000000000001</v>
      </c>
      <c r="T497" s="100">
        <f t="shared" si="122"/>
        <v>39.4</v>
      </c>
      <c r="U497" s="100">
        <f t="shared" si="122"/>
        <v>0.45</v>
      </c>
      <c r="V497" s="100">
        <f t="shared" si="122"/>
        <v>7.4</v>
      </c>
      <c r="W497" s="100">
        <f t="shared" si="122"/>
        <v>0.4</v>
      </c>
      <c r="X497" s="100">
        <f t="shared" si="122"/>
        <v>0.03</v>
      </c>
      <c r="Y497" s="100" t="s">
        <v>570</v>
      </c>
      <c r="Z497" s="100" t="s">
        <v>570</v>
      </c>
      <c r="AA497" s="100"/>
      <c r="AB497" s="98"/>
      <c r="AC497" s="98"/>
      <c r="AD497" s="98"/>
      <c r="AE497" s="98"/>
      <c r="AF497" s="99"/>
      <c r="AG497" s="98"/>
      <c r="AH497" s="98"/>
      <c r="AS497" s="98"/>
      <c r="AT497" s="98"/>
      <c r="AU497" s="98"/>
      <c r="AV497" s="98"/>
      <c r="AW497" s="98"/>
      <c r="AX497" s="98"/>
      <c r="AY497" s="98"/>
    </row>
    <row r="498" spans="1:51" s="5" customFormat="1" ht="13.6" customHeight="1" x14ac:dyDescent="0.3">
      <c r="A498" s="18"/>
      <c r="B498" s="18"/>
      <c r="M498" s="98"/>
      <c r="N498" s="98"/>
      <c r="O498" s="98"/>
      <c r="P498" s="98"/>
      <c r="Q498" s="100" t="s">
        <v>568</v>
      </c>
      <c r="R498" s="100">
        <f t="shared" ref="R498:Z498" si="123">INDEX($A$398:$GY$413,$Q491,R$426)</f>
        <v>1.79</v>
      </c>
      <c r="S498" s="100">
        <f t="shared" si="123"/>
        <v>1.19</v>
      </c>
      <c r="T498" s="100">
        <f t="shared" si="123"/>
        <v>42.7</v>
      </c>
      <c r="U498" s="100">
        <f t="shared" si="123"/>
        <v>0.51</v>
      </c>
      <c r="V498" s="100">
        <f t="shared" si="123"/>
        <v>7.5</v>
      </c>
      <c r="W498" s="100">
        <f t="shared" si="123"/>
        <v>0.38</v>
      </c>
      <c r="X498" s="100">
        <f t="shared" si="123"/>
        <v>0.03</v>
      </c>
      <c r="Y498" s="100">
        <f t="shared" si="123"/>
        <v>6.1</v>
      </c>
      <c r="Z498" s="100">
        <f t="shared" si="123"/>
        <v>2.5999999999999999E-2</v>
      </c>
      <c r="AA498" s="100"/>
      <c r="AB498" s="98"/>
      <c r="AC498" s="98"/>
      <c r="AD498" s="98"/>
      <c r="AE498" s="98"/>
      <c r="AF498" s="99"/>
      <c r="AG498" s="98"/>
      <c r="AH498" s="98"/>
      <c r="AS498" s="98"/>
      <c r="AT498" s="98"/>
      <c r="AU498" s="98"/>
      <c r="AV498" s="98"/>
      <c r="AW498" s="98"/>
      <c r="AX498" s="98"/>
      <c r="AY498" s="98"/>
    </row>
    <row r="499" spans="1:51" s="5" customFormat="1" ht="13.6" customHeight="1" x14ac:dyDescent="0.3">
      <c r="A499" s="18"/>
      <c r="B499" s="18"/>
      <c r="M499" s="98"/>
      <c r="N499" s="98"/>
      <c r="O499" s="98"/>
      <c r="P499" s="98"/>
      <c r="Q499" s="100" t="s">
        <v>569</v>
      </c>
      <c r="R499" s="100">
        <f t="shared" ref="R499:Z499" si="124">INDEX($A$398:$GY$413,$Q491,R$427)</f>
        <v>1.78</v>
      </c>
      <c r="S499" s="100">
        <f t="shared" si="124"/>
        <v>1.21</v>
      </c>
      <c r="T499" s="100">
        <f t="shared" si="124"/>
        <v>43.6</v>
      </c>
      <c r="U499" s="100">
        <f t="shared" si="124"/>
        <v>0.55000000000000004</v>
      </c>
      <c r="V499" s="100">
        <f t="shared" si="124"/>
        <v>7</v>
      </c>
      <c r="W499" s="100">
        <f t="shared" si="124"/>
        <v>0.38</v>
      </c>
      <c r="X499" s="100">
        <f t="shared" si="124"/>
        <v>2.7E-2</v>
      </c>
      <c r="Y499" s="100">
        <f t="shared" si="124"/>
        <v>5.4</v>
      </c>
      <c r="Z499" s="100">
        <f t="shared" si="124"/>
        <v>2.1999999999999999E-2</v>
      </c>
      <c r="AA499" s="100"/>
      <c r="AB499" s="98"/>
      <c r="AC499" s="98"/>
      <c r="AD499" s="98"/>
      <c r="AE499" s="98"/>
      <c r="AF499" s="99"/>
      <c r="AG499" s="98"/>
      <c r="AH499" s="98"/>
      <c r="AS499" s="98"/>
      <c r="AT499" s="98"/>
      <c r="AU499" s="98"/>
      <c r="AV499" s="98"/>
      <c r="AW499" s="98"/>
      <c r="AX499" s="98"/>
      <c r="AY499" s="98"/>
    </row>
    <row r="500" spans="1:51" s="5" customFormat="1" ht="13.6" customHeight="1" x14ac:dyDescent="0.3">
      <c r="A500" s="18"/>
      <c r="B500" s="18"/>
      <c r="M500" s="98"/>
      <c r="N500" s="98"/>
      <c r="O500" s="98"/>
      <c r="P500" s="98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98"/>
      <c r="AC500" s="98"/>
      <c r="AD500" s="98"/>
      <c r="AE500" s="98"/>
      <c r="AF500" s="99"/>
      <c r="AG500" s="98"/>
      <c r="AH500" s="98"/>
      <c r="AS500" s="98"/>
      <c r="AT500" s="98"/>
      <c r="AU500" s="98"/>
      <c r="AV500" s="98"/>
      <c r="AW500" s="98"/>
      <c r="AX500" s="98"/>
      <c r="AY500" s="98"/>
    </row>
    <row r="501" spans="1:51" s="5" customFormat="1" ht="13.6" customHeight="1" x14ac:dyDescent="0.3">
      <c r="A501" s="18"/>
      <c r="B501" s="18"/>
      <c r="M501" s="98"/>
      <c r="N501" s="98"/>
      <c r="O501" s="98"/>
      <c r="P501" s="98"/>
      <c r="Q501" s="100">
        <f>Q491+1</f>
        <v>8</v>
      </c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98"/>
      <c r="AC501" s="98"/>
      <c r="AD501" s="98"/>
      <c r="AE501" s="98"/>
      <c r="AF501" s="99"/>
      <c r="AG501" s="98"/>
      <c r="AH501" s="98"/>
      <c r="AS501" s="98"/>
      <c r="AT501" s="98"/>
      <c r="AU501" s="98"/>
      <c r="AV501" s="98"/>
      <c r="AW501" s="98"/>
      <c r="AX501" s="98"/>
      <c r="AY501" s="98"/>
    </row>
    <row r="502" spans="1:51" s="5" customFormat="1" ht="84.8" customHeight="1" x14ac:dyDescent="0.3">
      <c r="A502" s="18"/>
      <c r="B502" s="18"/>
      <c r="M502" s="98"/>
      <c r="N502" s="98"/>
      <c r="O502" s="98"/>
      <c r="P502" s="98"/>
      <c r="Q502" s="125"/>
      <c r="R502" s="104" t="s">
        <v>571</v>
      </c>
      <c r="S502" s="104" t="s">
        <v>22</v>
      </c>
      <c r="T502" s="104" t="s">
        <v>23</v>
      </c>
      <c r="U502" s="104" t="s">
        <v>28</v>
      </c>
      <c r="V502" s="104" t="s">
        <v>531</v>
      </c>
      <c r="W502" s="104" t="s">
        <v>533</v>
      </c>
      <c r="X502" s="104" t="s">
        <v>532</v>
      </c>
      <c r="Y502" s="104" t="s">
        <v>563</v>
      </c>
      <c r="Z502" s="104" t="s">
        <v>561</v>
      </c>
      <c r="AA502" s="100"/>
      <c r="AB502" s="98"/>
      <c r="AC502" s="98"/>
      <c r="AD502" s="98"/>
      <c r="AE502" s="98"/>
      <c r="AF502" s="99"/>
      <c r="AG502" s="98"/>
      <c r="AH502" s="98"/>
      <c r="AS502" s="98"/>
      <c r="AT502" s="98"/>
      <c r="AU502" s="98"/>
      <c r="AV502" s="98"/>
      <c r="AW502" s="98"/>
      <c r="AX502" s="98"/>
      <c r="AY502" s="98"/>
    </row>
    <row r="503" spans="1:51" s="5" customFormat="1" ht="20.95" customHeight="1" x14ac:dyDescent="0.3">
      <c r="A503" s="18"/>
      <c r="B503" s="18"/>
      <c r="M503" s="98"/>
      <c r="N503" s="98"/>
      <c r="O503" s="98"/>
      <c r="P503" s="98"/>
      <c r="Q503" s="125"/>
      <c r="R503" s="105" t="s">
        <v>36</v>
      </c>
      <c r="S503" s="105" t="s">
        <v>38</v>
      </c>
      <c r="T503" s="105" t="s">
        <v>39</v>
      </c>
      <c r="U503" s="105" t="s">
        <v>572</v>
      </c>
      <c r="V503" s="105" t="s">
        <v>41</v>
      </c>
      <c r="W503" s="106" t="s">
        <v>475</v>
      </c>
      <c r="X503" s="105" t="s">
        <v>573</v>
      </c>
      <c r="Y503" s="102" t="s">
        <v>574</v>
      </c>
      <c r="Z503" s="105" t="s">
        <v>573</v>
      </c>
      <c r="AA503" s="100"/>
      <c r="AB503" s="98"/>
      <c r="AC503" s="98"/>
      <c r="AD503" s="98"/>
      <c r="AE503" s="98"/>
      <c r="AF503" s="99"/>
      <c r="AG503" s="98"/>
      <c r="AH503" s="98"/>
      <c r="AS503" s="98"/>
      <c r="AT503" s="98"/>
      <c r="AU503" s="98"/>
      <c r="AV503" s="98"/>
      <c r="AW503" s="98"/>
      <c r="AX503" s="98"/>
      <c r="AY503" s="98"/>
    </row>
    <row r="504" spans="1:51" s="5" customFormat="1" ht="13.6" customHeight="1" x14ac:dyDescent="0.3">
      <c r="A504" s="18"/>
      <c r="B504" s="18"/>
      <c r="M504" s="98"/>
      <c r="N504" s="98"/>
      <c r="O504" s="98"/>
      <c r="P504" s="98"/>
      <c r="Q504" s="100" t="s">
        <v>564</v>
      </c>
      <c r="R504" s="100">
        <f t="shared" ref="R504:X504" si="125">INDEX($A$398:$GY$413,$Q501,R$422)</f>
        <v>1.86</v>
      </c>
      <c r="S504" s="100">
        <f t="shared" si="125"/>
        <v>0.96</v>
      </c>
      <c r="T504" s="100">
        <f t="shared" si="125"/>
        <v>33.4</v>
      </c>
      <c r="U504" s="100">
        <f t="shared" si="125"/>
        <v>0.06</v>
      </c>
      <c r="V504" s="100">
        <f t="shared" si="125"/>
        <v>16.5</v>
      </c>
      <c r="W504" s="100">
        <f t="shared" si="125"/>
        <v>0.34</v>
      </c>
      <c r="X504" s="100">
        <f t="shared" si="125"/>
        <v>0.09</v>
      </c>
      <c r="Y504" s="100" t="s">
        <v>570</v>
      </c>
      <c r="Z504" s="100" t="s">
        <v>570</v>
      </c>
      <c r="AA504" s="100"/>
      <c r="AB504" s="98"/>
      <c r="AC504" s="98"/>
      <c r="AD504" s="98"/>
      <c r="AE504" s="98"/>
      <c r="AF504" s="99"/>
      <c r="AG504" s="98"/>
      <c r="AH504" s="98"/>
      <c r="AS504" s="98"/>
      <c r="AT504" s="98"/>
      <c r="AU504" s="98"/>
      <c r="AV504" s="98"/>
      <c r="AW504" s="98"/>
      <c r="AX504" s="98"/>
      <c r="AY504" s="98"/>
    </row>
    <row r="505" spans="1:51" s="5" customFormat="1" ht="13.6" customHeight="1" x14ac:dyDescent="0.3">
      <c r="A505" s="18"/>
      <c r="B505" s="18"/>
      <c r="M505" s="98"/>
      <c r="N505" s="98"/>
      <c r="O505" s="98"/>
      <c r="P505" s="98"/>
      <c r="Q505" s="100" t="s">
        <v>565</v>
      </c>
      <c r="R505" s="100">
        <f t="shared" ref="R505:X505" si="126">INDEX($A$398:$GY$413,$Q501,R$423)</f>
        <v>1.87</v>
      </c>
      <c r="S505" s="100">
        <f t="shared" si="126"/>
        <v>0.98</v>
      </c>
      <c r="T505" s="100">
        <f t="shared" si="126"/>
        <v>35.6</v>
      </c>
      <c r="U505" s="100">
        <f t="shared" si="126"/>
        <v>0.15</v>
      </c>
      <c r="V505" s="100">
        <f t="shared" si="126"/>
        <v>15</v>
      </c>
      <c r="W505" s="100">
        <f t="shared" si="126"/>
        <v>0.36</v>
      </c>
      <c r="X505" s="100">
        <f t="shared" si="126"/>
        <v>6.9000000000000006E-2</v>
      </c>
      <c r="Y505" s="100" t="s">
        <v>570</v>
      </c>
      <c r="Z505" s="100" t="s">
        <v>570</v>
      </c>
      <c r="AA505" s="100"/>
      <c r="AB505" s="98"/>
      <c r="AC505" s="98"/>
      <c r="AD505" s="98"/>
      <c r="AE505" s="98"/>
      <c r="AF505" s="99"/>
      <c r="AG505" s="98"/>
      <c r="AH505" s="98"/>
      <c r="AS505" s="98"/>
      <c r="AT505" s="98"/>
      <c r="AU505" s="98"/>
      <c r="AV505" s="98"/>
      <c r="AW505" s="98"/>
      <c r="AX505" s="98"/>
      <c r="AY505" s="98"/>
    </row>
    <row r="506" spans="1:51" s="5" customFormat="1" ht="13.6" customHeight="1" x14ac:dyDescent="0.3">
      <c r="A506" s="18"/>
      <c r="B506" s="18"/>
      <c r="M506" s="98"/>
      <c r="N506" s="98"/>
      <c r="O506" s="98"/>
      <c r="P506" s="98"/>
      <c r="Q506" s="100" t="s">
        <v>566</v>
      </c>
      <c r="R506" s="100">
        <f t="shared" ref="R506:X506" si="127">INDEX($A$398:$GY$413,$Q501,R$424)</f>
        <v>1.81</v>
      </c>
      <c r="S506" s="100">
        <f t="shared" si="127"/>
        <v>1.1000000000000001</v>
      </c>
      <c r="T506" s="100">
        <f t="shared" si="127"/>
        <v>39.299999999999997</v>
      </c>
      <c r="U506" s="100">
        <f t="shared" si="127"/>
        <v>0.33</v>
      </c>
      <c r="V506" s="100">
        <f t="shared" si="127"/>
        <v>11.3</v>
      </c>
      <c r="W506" s="100">
        <f t="shared" si="127"/>
        <v>0.39</v>
      </c>
      <c r="X506" s="100">
        <f t="shared" si="127"/>
        <v>4.9000000000000002E-2</v>
      </c>
      <c r="Y506" s="100" t="s">
        <v>570</v>
      </c>
      <c r="Z506" s="100" t="s">
        <v>570</v>
      </c>
      <c r="AA506" s="100"/>
      <c r="AB506" s="98"/>
      <c r="AC506" s="98"/>
      <c r="AD506" s="98"/>
      <c r="AE506" s="98"/>
      <c r="AF506" s="99"/>
      <c r="AG506" s="98"/>
      <c r="AH506" s="98"/>
      <c r="AS506" s="98"/>
      <c r="AT506" s="98"/>
      <c r="AU506" s="98"/>
      <c r="AV506" s="98"/>
      <c r="AW506" s="98"/>
      <c r="AX506" s="98"/>
      <c r="AY506" s="98"/>
    </row>
    <row r="507" spans="1:51" s="5" customFormat="1" ht="13.6" customHeight="1" x14ac:dyDescent="0.3">
      <c r="A507" s="18"/>
      <c r="B507" s="18"/>
      <c r="M507" s="98"/>
      <c r="N507" s="98"/>
      <c r="O507" s="98"/>
      <c r="P507" s="98"/>
      <c r="Q507" s="100" t="s">
        <v>567</v>
      </c>
      <c r="R507" s="100">
        <f t="shared" ref="R507:X507" si="128">INDEX($A$398:$GY$413,$Q501,R$425)</f>
        <v>1.79</v>
      </c>
      <c r="S507" s="100">
        <f t="shared" si="128"/>
        <v>1.1599999999999999</v>
      </c>
      <c r="T507" s="100">
        <f t="shared" si="128"/>
        <v>41.8</v>
      </c>
      <c r="U507" s="100">
        <f t="shared" si="128"/>
        <v>0.43</v>
      </c>
      <c r="V507" s="100">
        <f t="shared" si="128"/>
        <v>6.9</v>
      </c>
      <c r="W507" s="100">
        <f t="shared" si="128"/>
        <v>0.38</v>
      </c>
      <c r="X507" s="100">
        <f t="shared" si="128"/>
        <v>3.1E-2</v>
      </c>
      <c r="Y507" s="100" t="s">
        <v>570</v>
      </c>
      <c r="Z507" s="100" t="s">
        <v>570</v>
      </c>
      <c r="AA507" s="100"/>
      <c r="AB507" s="98"/>
      <c r="AC507" s="98"/>
      <c r="AD507" s="98"/>
      <c r="AE507" s="98"/>
      <c r="AF507" s="99"/>
      <c r="AG507" s="98"/>
      <c r="AH507" s="98"/>
      <c r="AS507" s="98"/>
      <c r="AT507" s="98"/>
      <c r="AU507" s="98"/>
      <c r="AV507" s="98"/>
      <c r="AW507" s="98"/>
      <c r="AX507" s="98"/>
      <c r="AY507" s="98"/>
    </row>
    <row r="508" spans="1:51" s="5" customFormat="1" ht="13.6" customHeight="1" x14ac:dyDescent="0.3">
      <c r="A508" s="18"/>
      <c r="B508" s="18"/>
      <c r="M508" s="98"/>
      <c r="N508" s="98"/>
      <c r="O508" s="98"/>
      <c r="P508" s="98"/>
      <c r="Q508" s="100" t="s">
        <v>568</v>
      </c>
      <c r="R508" s="100">
        <f t="shared" ref="R508:Z508" si="129">INDEX($A$398:$GY$413,$Q501,R$426)</f>
        <v>1.77</v>
      </c>
      <c r="S508" s="100">
        <f t="shared" si="129"/>
        <v>1.22</v>
      </c>
      <c r="T508" s="100">
        <f t="shared" si="129"/>
        <v>43.7</v>
      </c>
      <c r="U508" s="100">
        <f t="shared" si="129"/>
        <v>0.51</v>
      </c>
      <c r="V508" s="100">
        <f t="shared" si="129"/>
        <v>6.7</v>
      </c>
      <c r="W508" s="100">
        <f t="shared" si="129"/>
        <v>0.37</v>
      </c>
      <c r="X508" s="100">
        <f t="shared" si="129"/>
        <v>3.2000000000000001E-2</v>
      </c>
      <c r="Y508" s="100">
        <f t="shared" si="129"/>
        <v>4.9000000000000004</v>
      </c>
      <c r="Z508" s="100">
        <f t="shared" si="129"/>
        <v>2.4E-2</v>
      </c>
      <c r="AA508" s="100"/>
      <c r="AB508" s="98"/>
      <c r="AC508" s="98"/>
      <c r="AD508" s="98"/>
      <c r="AE508" s="98"/>
      <c r="AF508" s="99"/>
      <c r="AG508" s="98"/>
      <c r="AH508" s="98"/>
      <c r="AS508" s="98"/>
      <c r="AT508" s="98"/>
      <c r="AU508" s="98"/>
      <c r="AV508" s="98"/>
      <c r="AW508" s="98"/>
      <c r="AX508" s="98"/>
      <c r="AY508" s="98"/>
    </row>
    <row r="509" spans="1:51" s="5" customFormat="1" ht="13.6" customHeight="1" x14ac:dyDescent="0.3">
      <c r="A509" s="18"/>
      <c r="B509" s="18"/>
      <c r="M509" s="98"/>
      <c r="N509" s="98"/>
      <c r="O509" s="98"/>
      <c r="P509" s="98"/>
      <c r="Q509" s="100" t="s">
        <v>569</v>
      </c>
      <c r="R509" s="100">
        <f t="shared" ref="R509:Z509" si="130">INDEX($A$398:$GY$413,$Q501,R$427)</f>
        <v>1.77</v>
      </c>
      <c r="S509" s="100">
        <f t="shared" si="130"/>
        <v>1.24</v>
      </c>
      <c r="T509" s="100">
        <f t="shared" si="130"/>
        <v>44.7</v>
      </c>
      <c r="U509" s="100">
        <f t="shared" si="130"/>
        <v>0.55000000000000004</v>
      </c>
      <c r="V509" s="100">
        <f t="shared" si="130"/>
        <v>6.7</v>
      </c>
      <c r="W509" s="100">
        <f t="shared" si="130"/>
        <v>0.37</v>
      </c>
      <c r="X509" s="100">
        <f t="shared" si="130"/>
        <v>2.8000000000000001E-2</v>
      </c>
      <c r="Y509" s="100">
        <f t="shared" si="130"/>
        <v>4.7</v>
      </c>
      <c r="Z509" s="100">
        <f t="shared" si="130"/>
        <v>0.02</v>
      </c>
      <c r="AA509" s="100"/>
      <c r="AB509" s="98"/>
      <c r="AC509" s="98"/>
      <c r="AD509" s="98"/>
      <c r="AE509" s="98"/>
      <c r="AF509" s="99"/>
      <c r="AG509" s="98"/>
      <c r="AH509" s="98"/>
      <c r="AS509" s="98"/>
      <c r="AT509" s="98"/>
      <c r="AU509" s="98"/>
      <c r="AV509" s="98"/>
      <c r="AW509" s="98"/>
      <c r="AX509" s="98"/>
      <c r="AY509" s="98"/>
    </row>
    <row r="510" spans="1:51" s="5" customFormat="1" ht="13.6" customHeight="1" x14ac:dyDescent="0.3">
      <c r="A510" s="18"/>
      <c r="B510" s="18"/>
      <c r="M510" s="98"/>
      <c r="N510" s="98"/>
      <c r="O510" s="98"/>
      <c r="P510" s="98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98"/>
      <c r="AC510" s="98"/>
      <c r="AD510" s="98"/>
      <c r="AE510" s="98"/>
      <c r="AF510" s="99"/>
      <c r="AG510" s="98"/>
      <c r="AH510" s="98"/>
      <c r="AS510" s="98"/>
      <c r="AT510" s="98"/>
      <c r="AU510" s="98"/>
      <c r="AV510" s="98"/>
      <c r="AW510" s="98"/>
      <c r="AX510" s="98"/>
      <c r="AY510" s="98"/>
    </row>
    <row r="511" spans="1:51" s="5" customFormat="1" ht="13.6" customHeight="1" x14ac:dyDescent="0.3">
      <c r="A511" s="18"/>
      <c r="B511" s="18"/>
      <c r="M511" s="98"/>
      <c r="N511" s="98"/>
      <c r="O511" s="98"/>
      <c r="P511" s="98"/>
      <c r="Q511" s="100">
        <f>Q501+1</f>
        <v>9</v>
      </c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98"/>
      <c r="AC511" s="98"/>
      <c r="AD511" s="98"/>
      <c r="AE511" s="98"/>
      <c r="AF511" s="99"/>
      <c r="AG511" s="98"/>
      <c r="AH511" s="98"/>
      <c r="AS511" s="98"/>
      <c r="AT511" s="98"/>
      <c r="AU511" s="98"/>
      <c r="AV511" s="98"/>
      <c r="AW511" s="98"/>
      <c r="AX511" s="98"/>
      <c r="AY511" s="98"/>
    </row>
    <row r="512" spans="1:51" s="5" customFormat="1" ht="84.8" customHeight="1" x14ac:dyDescent="0.3">
      <c r="A512" s="18"/>
      <c r="B512" s="18"/>
      <c r="M512" s="98"/>
      <c r="N512" s="98"/>
      <c r="O512" s="98"/>
      <c r="P512" s="98"/>
      <c r="Q512" s="125"/>
      <c r="R512" s="104" t="s">
        <v>571</v>
      </c>
      <c r="S512" s="104" t="s">
        <v>22</v>
      </c>
      <c r="T512" s="104" t="s">
        <v>23</v>
      </c>
      <c r="U512" s="104" t="s">
        <v>28</v>
      </c>
      <c r="V512" s="104" t="s">
        <v>531</v>
      </c>
      <c r="W512" s="104" t="s">
        <v>533</v>
      </c>
      <c r="X512" s="104" t="s">
        <v>532</v>
      </c>
      <c r="Y512" s="104" t="s">
        <v>563</v>
      </c>
      <c r="Z512" s="104" t="s">
        <v>561</v>
      </c>
      <c r="AA512" s="100"/>
      <c r="AB512" s="98"/>
      <c r="AC512" s="98"/>
      <c r="AD512" s="98"/>
      <c r="AE512" s="98"/>
      <c r="AF512" s="99"/>
      <c r="AG512" s="98"/>
      <c r="AH512" s="98"/>
      <c r="AS512" s="98"/>
      <c r="AT512" s="98"/>
      <c r="AU512" s="98"/>
      <c r="AV512" s="98"/>
      <c r="AW512" s="98"/>
      <c r="AX512" s="98"/>
      <c r="AY512" s="98"/>
    </row>
    <row r="513" spans="1:51" s="5" customFormat="1" ht="20.95" customHeight="1" x14ac:dyDescent="0.3">
      <c r="A513" s="18"/>
      <c r="B513" s="18"/>
      <c r="M513" s="98"/>
      <c r="N513" s="98"/>
      <c r="O513" s="98"/>
      <c r="P513" s="98"/>
      <c r="Q513" s="125"/>
      <c r="R513" s="105" t="s">
        <v>36</v>
      </c>
      <c r="S513" s="105" t="s">
        <v>38</v>
      </c>
      <c r="T513" s="105" t="s">
        <v>39</v>
      </c>
      <c r="U513" s="105" t="s">
        <v>572</v>
      </c>
      <c r="V513" s="105" t="s">
        <v>41</v>
      </c>
      <c r="W513" s="106" t="s">
        <v>475</v>
      </c>
      <c r="X513" s="105" t="s">
        <v>573</v>
      </c>
      <c r="Y513" s="102" t="s">
        <v>574</v>
      </c>
      <c r="Z513" s="105" t="s">
        <v>573</v>
      </c>
      <c r="AA513" s="100"/>
      <c r="AB513" s="98"/>
      <c r="AC513" s="98"/>
      <c r="AD513" s="98"/>
      <c r="AE513" s="98"/>
      <c r="AF513" s="99"/>
      <c r="AG513" s="98"/>
      <c r="AH513" s="98"/>
      <c r="AS513" s="98"/>
      <c r="AT513" s="98"/>
      <c r="AU513" s="98"/>
      <c r="AV513" s="98"/>
      <c r="AW513" s="98"/>
      <c r="AX513" s="98"/>
      <c r="AY513" s="98"/>
    </row>
    <row r="514" spans="1:51" s="5" customFormat="1" ht="13.6" customHeight="1" x14ac:dyDescent="0.3">
      <c r="A514" s="18"/>
      <c r="B514" s="18"/>
      <c r="M514" s="98"/>
      <c r="N514" s="98"/>
      <c r="O514" s="98"/>
      <c r="P514" s="98"/>
      <c r="Q514" s="100" t="s">
        <v>564</v>
      </c>
      <c r="R514" s="100">
        <f t="shared" ref="R514:X514" si="131">INDEX($A$398:$GY$413,$Q511,R$422)</f>
        <v>2.09</v>
      </c>
      <c r="S514" s="100">
        <f t="shared" si="131"/>
        <v>0.57999999999999996</v>
      </c>
      <c r="T514" s="100">
        <f t="shared" si="131"/>
        <v>20.7</v>
      </c>
      <c r="U514" s="100">
        <f t="shared" si="131"/>
        <v>-0.35</v>
      </c>
      <c r="V514" s="100">
        <f t="shared" si="131"/>
        <v>28.7</v>
      </c>
      <c r="W514" s="100">
        <f t="shared" si="131"/>
        <v>0.24</v>
      </c>
      <c r="X514" s="100">
        <f t="shared" si="131"/>
        <v>0.17399999999999999</v>
      </c>
      <c r="Y514" s="100" t="s">
        <v>570</v>
      </c>
      <c r="Z514" s="100" t="s">
        <v>570</v>
      </c>
      <c r="AA514" s="100"/>
      <c r="AB514" s="98"/>
      <c r="AC514" s="98"/>
      <c r="AD514" s="98"/>
      <c r="AE514" s="98"/>
      <c r="AF514" s="99"/>
      <c r="AG514" s="98"/>
      <c r="AH514" s="98"/>
      <c r="AS514" s="98"/>
      <c r="AT514" s="98"/>
      <c r="AU514" s="98"/>
      <c r="AV514" s="98"/>
      <c r="AW514" s="98"/>
      <c r="AX514" s="98"/>
      <c r="AY514" s="98"/>
    </row>
    <row r="515" spans="1:51" s="5" customFormat="1" ht="13.6" customHeight="1" x14ac:dyDescent="0.3">
      <c r="A515" s="18"/>
      <c r="B515" s="18"/>
      <c r="M515" s="98"/>
      <c r="N515" s="98"/>
      <c r="O515" s="98"/>
      <c r="P515" s="98"/>
      <c r="Q515" s="100" t="s">
        <v>565</v>
      </c>
      <c r="R515" s="100">
        <f t="shared" ref="R515:X515" si="132">INDEX($A$398:$GY$413,$Q511,R$423)</f>
        <v>2.04</v>
      </c>
      <c r="S515" s="100">
        <f t="shared" si="132"/>
        <v>0.66</v>
      </c>
      <c r="T515" s="100">
        <f t="shared" si="132"/>
        <v>23.7</v>
      </c>
      <c r="U515" s="100">
        <f t="shared" si="132"/>
        <v>-0.21</v>
      </c>
      <c r="V515" s="100">
        <f t="shared" si="132"/>
        <v>23.7</v>
      </c>
      <c r="W515" s="100">
        <f t="shared" si="132"/>
        <v>0.27</v>
      </c>
      <c r="X515" s="100">
        <f t="shared" si="132"/>
        <v>0.154</v>
      </c>
      <c r="Y515" s="100" t="s">
        <v>570</v>
      </c>
      <c r="Z515" s="100" t="s">
        <v>570</v>
      </c>
      <c r="AA515" s="100"/>
      <c r="AB515" s="98"/>
      <c r="AC515" s="98"/>
      <c r="AD515" s="98"/>
      <c r="AE515" s="98"/>
      <c r="AF515" s="99"/>
      <c r="AG515" s="98"/>
      <c r="AH515" s="98"/>
      <c r="AS515" s="98"/>
      <c r="AT515" s="98"/>
      <c r="AU515" s="98"/>
      <c r="AV515" s="98"/>
      <c r="AW515" s="98"/>
      <c r="AX515" s="98"/>
      <c r="AY515" s="98"/>
    </row>
    <row r="516" spans="1:51" s="5" customFormat="1" ht="13.6" customHeight="1" x14ac:dyDescent="0.3">
      <c r="A516" s="18"/>
      <c r="B516" s="18"/>
      <c r="M516" s="98"/>
      <c r="N516" s="98"/>
      <c r="O516" s="98"/>
      <c r="P516" s="98"/>
      <c r="Q516" s="100" t="s">
        <v>566</v>
      </c>
      <c r="R516" s="100">
        <f t="shared" ref="R516:X516" si="133">INDEX($A$398:$GY$413,$Q511,R$424)</f>
        <v>1.9</v>
      </c>
      <c r="S516" s="100">
        <f t="shared" si="133"/>
        <v>0.92</v>
      </c>
      <c r="T516" s="100">
        <f t="shared" si="133"/>
        <v>32.799999999999997</v>
      </c>
      <c r="U516" s="100">
        <f t="shared" si="133"/>
        <v>0.16</v>
      </c>
      <c r="V516" s="100">
        <f t="shared" si="133"/>
        <v>16.2</v>
      </c>
      <c r="W516" s="100">
        <f t="shared" si="133"/>
        <v>0.34</v>
      </c>
      <c r="X516" s="100">
        <f t="shared" si="133"/>
        <v>8.7999999999999995E-2</v>
      </c>
      <c r="Y516" s="100" t="s">
        <v>570</v>
      </c>
      <c r="Z516" s="100" t="s">
        <v>570</v>
      </c>
      <c r="AA516" s="100"/>
      <c r="AB516" s="98"/>
      <c r="AC516" s="98"/>
      <c r="AD516" s="98"/>
      <c r="AE516" s="98"/>
      <c r="AF516" s="99"/>
      <c r="AG516" s="98"/>
      <c r="AH516" s="98"/>
      <c r="AS516" s="98"/>
      <c r="AT516" s="98"/>
      <c r="AU516" s="98"/>
      <c r="AV516" s="98"/>
      <c r="AW516" s="98"/>
      <c r="AX516" s="98"/>
      <c r="AY516" s="98"/>
    </row>
    <row r="517" spans="1:51" s="5" customFormat="1" ht="13.6" customHeight="1" x14ac:dyDescent="0.3">
      <c r="A517" s="18"/>
      <c r="B517" s="18"/>
      <c r="M517" s="98"/>
      <c r="N517" s="98"/>
      <c r="O517" s="98"/>
      <c r="P517" s="98"/>
      <c r="Q517" s="100" t="s">
        <v>567</v>
      </c>
      <c r="R517" s="100">
        <f t="shared" ref="R517:X517" si="134">INDEX($A$398:$GY$413,$Q511,R$425)</f>
        <v>1.84</v>
      </c>
      <c r="S517" s="100">
        <f t="shared" si="134"/>
        <v>1.05</v>
      </c>
      <c r="T517" s="100">
        <f t="shared" si="134"/>
        <v>37.4</v>
      </c>
      <c r="U517" s="100">
        <f t="shared" si="134"/>
        <v>0.37</v>
      </c>
      <c r="V517" s="100">
        <f t="shared" si="134"/>
        <v>7.7</v>
      </c>
      <c r="W517" s="100">
        <f t="shared" si="134"/>
        <v>0.36</v>
      </c>
      <c r="X517" s="100">
        <f t="shared" si="134"/>
        <v>3.4000000000000002E-2</v>
      </c>
      <c r="Y517" s="100" t="s">
        <v>570</v>
      </c>
      <c r="Z517" s="100" t="s">
        <v>570</v>
      </c>
      <c r="AA517" s="100"/>
      <c r="AB517" s="98"/>
      <c r="AC517" s="98"/>
      <c r="AD517" s="98"/>
      <c r="AE517" s="98"/>
      <c r="AF517" s="99"/>
      <c r="AG517" s="98"/>
      <c r="AH517" s="98"/>
      <c r="AS517" s="98"/>
      <c r="AT517" s="98"/>
      <c r="AU517" s="98"/>
      <c r="AV517" s="98"/>
      <c r="AW517" s="98"/>
      <c r="AX517" s="98"/>
      <c r="AY517" s="98"/>
    </row>
    <row r="518" spans="1:51" s="5" customFormat="1" ht="13.6" customHeight="1" x14ac:dyDescent="0.3">
      <c r="A518" s="18"/>
      <c r="B518" s="18"/>
      <c r="M518" s="98"/>
      <c r="N518" s="98"/>
      <c r="O518" s="98"/>
      <c r="P518" s="98"/>
      <c r="Q518" s="100" t="s">
        <v>568</v>
      </c>
      <c r="R518" s="100">
        <f t="shared" ref="R518:Z518" si="135">INDEX($A$398:$GY$413,$Q511,R$426)</f>
        <v>1.82</v>
      </c>
      <c r="S518" s="100">
        <f t="shared" si="135"/>
        <v>1.1000000000000001</v>
      </c>
      <c r="T518" s="100">
        <f t="shared" si="135"/>
        <v>39</v>
      </c>
      <c r="U518" s="100">
        <f t="shared" si="135"/>
        <v>0.47</v>
      </c>
      <c r="V518" s="100">
        <f t="shared" si="135"/>
        <v>7.5</v>
      </c>
      <c r="W518" s="100">
        <f t="shared" si="135"/>
        <v>0.4</v>
      </c>
      <c r="X518" s="100">
        <f t="shared" si="135"/>
        <v>3.4000000000000002E-2</v>
      </c>
      <c r="Y518" s="100">
        <f t="shared" si="135"/>
        <v>5.9</v>
      </c>
      <c r="Z518" s="100">
        <f t="shared" si="135"/>
        <v>2.7E-2</v>
      </c>
      <c r="AA518" s="100"/>
      <c r="AB518" s="98"/>
      <c r="AC518" s="98"/>
      <c r="AD518" s="98"/>
      <c r="AE518" s="98"/>
      <c r="AF518" s="99"/>
      <c r="AG518" s="98"/>
      <c r="AH518" s="98"/>
      <c r="AS518" s="98"/>
      <c r="AT518" s="98"/>
      <c r="AU518" s="98"/>
      <c r="AV518" s="98"/>
      <c r="AW518" s="98"/>
      <c r="AX518" s="98"/>
      <c r="AY518" s="98"/>
    </row>
    <row r="519" spans="1:51" s="5" customFormat="1" ht="13.6" customHeight="1" x14ac:dyDescent="0.3">
      <c r="A519" s="18"/>
      <c r="B519" s="18"/>
      <c r="M519" s="98"/>
      <c r="N519" s="98"/>
      <c r="O519" s="98"/>
      <c r="P519" s="98"/>
      <c r="Q519" s="100" t="s">
        <v>569</v>
      </c>
      <c r="R519" s="100">
        <f t="shared" ref="R519:Z519" si="136">INDEX($A$398:$GY$413,$Q511,R$427)</f>
        <v>1.82</v>
      </c>
      <c r="S519" s="100">
        <f t="shared" si="136"/>
        <v>1.1100000000000001</v>
      </c>
      <c r="T519" s="100">
        <f t="shared" si="136"/>
        <v>40</v>
      </c>
      <c r="U519" s="100">
        <f t="shared" si="136"/>
        <v>0.51</v>
      </c>
      <c r="V519" s="100">
        <f t="shared" si="136"/>
        <v>6.8</v>
      </c>
      <c r="W519" s="100">
        <f t="shared" si="136"/>
        <v>0.38</v>
      </c>
      <c r="X519" s="100">
        <f t="shared" si="136"/>
        <v>2.5999999999999999E-2</v>
      </c>
      <c r="Y519" s="100">
        <f t="shared" si="136"/>
        <v>5.2</v>
      </c>
      <c r="Z519" s="100">
        <f t="shared" si="136"/>
        <v>1.6E-2</v>
      </c>
      <c r="AA519" s="100"/>
      <c r="AB519" s="98"/>
      <c r="AC519" s="98"/>
      <c r="AD519" s="98"/>
      <c r="AE519" s="98"/>
      <c r="AF519" s="99"/>
      <c r="AG519" s="98"/>
      <c r="AH519" s="98"/>
      <c r="AS519" s="98"/>
      <c r="AT519" s="98"/>
      <c r="AU519" s="98"/>
      <c r="AV519" s="98"/>
      <c r="AW519" s="98"/>
      <c r="AX519" s="98"/>
      <c r="AY519" s="98"/>
    </row>
    <row r="520" spans="1:51" s="5" customFormat="1" ht="13.6" customHeight="1" x14ac:dyDescent="0.3">
      <c r="A520" s="18"/>
      <c r="B520" s="18"/>
      <c r="M520" s="98"/>
      <c r="N520" s="98"/>
      <c r="O520" s="98"/>
      <c r="P520" s="98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98"/>
      <c r="AC520" s="98"/>
      <c r="AD520" s="98"/>
      <c r="AE520" s="98"/>
      <c r="AF520" s="99"/>
      <c r="AG520" s="98"/>
      <c r="AH520" s="98"/>
      <c r="AS520" s="98"/>
      <c r="AT520" s="98"/>
      <c r="AU520" s="98"/>
      <c r="AV520" s="98"/>
      <c r="AW520" s="98"/>
      <c r="AX520" s="98"/>
      <c r="AY520" s="98"/>
    </row>
    <row r="521" spans="1:51" s="5" customFormat="1" ht="13.6" customHeight="1" x14ac:dyDescent="0.3">
      <c r="A521" s="18"/>
      <c r="B521" s="18"/>
      <c r="M521" s="98"/>
      <c r="N521" s="98"/>
      <c r="O521" s="98"/>
      <c r="P521" s="98"/>
      <c r="Q521" s="100">
        <f>Q511+1</f>
        <v>10</v>
      </c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98"/>
      <c r="AC521" s="98"/>
      <c r="AD521" s="98"/>
      <c r="AE521" s="98"/>
      <c r="AF521" s="99"/>
      <c r="AG521" s="98"/>
      <c r="AH521" s="98"/>
      <c r="AS521" s="98"/>
      <c r="AT521" s="98"/>
      <c r="AU521" s="98"/>
      <c r="AV521" s="98"/>
      <c r="AW521" s="98"/>
      <c r="AX521" s="98"/>
      <c r="AY521" s="98"/>
    </row>
    <row r="522" spans="1:51" s="5" customFormat="1" ht="84.8" customHeight="1" x14ac:dyDescent="0.3">
      <c r="A522" s="18"/>
      <c r="B522" s="18"/>
      <c r="M522" s="98"/>
      <c r="N522" s="98"/>
      <c r="O522" s="98"/>
      <c r="P522" s="98"/>
      <c r="Q522" s="125"/>
      <c r="R522" s="104" t="s">
        <v>571</v>
      </c>
      <c r="S522" s="104" t="s">
        <v>22</v>
      </c>
      <c r="T522" s="104" t="s">
        <v>23</v>
      </c>
      <c r="U522" s="104" t="s">
        <v>28</v>
      </c>
      <c r="V522" s="104" t="s">
        <v>531</v>
      </c>
      <c r="W522" s="104" t="s">
        <v>533</v>
      </c>
      <c r="X522" s="104" t="s">
        <v>532</v>
      </c>
      <c r="Y522" s="104" t="s">
        <v>563</v>
      </c>
      <c r="Z522" s="104" t="s">
        <v>561</v>
      </c>
      <c r="AA522" s="100"/>
      <c r="AB522" s="98"/>
      <c r="AC522" s="98"/>
      <c r="AD522" s="98"/>
      <c r="AE522" s="98"/>
      <c r="AF522" s="99"/>
      <c r="AG522" s="98"/>
      <c r="AH522" s="98"/>
      <c r="AS522" s="98"/>
      <c r="AT522" s="98"/>
      <c r="AU522" s="98"/>
      <c r="AV522" s="98"/>
      <c r="AW522" s="98"/>
      <c r="AX522" s="98"/>
      <c r="AY522" s="98"/>
    </row>
    <row r="523" spans="1:51" s="5" customFormat="1" ht="20.95" customHeight="1" x14ac:dyDescent="0.3">
      <c r="A523" s="18"/>
      <c r="B523" s="18"/>
      <c r="M523" s="98"/>
      <c r="N523" s="98"/>
      <c r="O523" s="98"/>
      <c r="P523" s="98"/>
      <c r="Q523" s="125"/>
      <c r="R523" s="105" t="s">
        <v>36</v>
      </c>
      <c r="S523" s="105" t="s">
        <v>38</v>
      </c>
      <c r="T523" s="105" t="s">
        <v>39</v>
      </c>
      <c r="U523" s="105" t="s">
        <v>572</v>
      </c>
      <c r="V523" s="105" t="s">
        <v>41</v>
      </c>
      <c r="W523" s="106" t="s">
        <v>475</v>
      </c>
      <c r="X523" s="105" t="s">
        <v>573</v>
      </c>
      <c r="Y523" s="102" t="s">
        <v>574</v>
      </c>
      <c r="Z523" s="105" t="s">
        <v>573</v>
      </c>
      <c r="AA523" s="100"/>
      <c r="AB523" s="98"/>
      <c r="AC523" s="98"/>
      <c r="AD523" s="98"/>
      <c r="AE523" s="98"/>
      <c r="AF523" s="99"/>
      <c r="AG523" s="98"/>
      <c r="AH523" s="98"/>
      <c r="AS523" s="98"/>
      <c r="AT523" s="98"/>
      <c r="AU523" s="98"/>
      <c r="AV523" s="98"/>
      <c r="AW523" s="98"/>
      <c r="AX523" s="98"/>
      <c r="AY523" s="98"/>
    </row>
    <row r="524" spans="1:51" s="5" customFormat="1" ht="13.6" customHeight="1" x14ac:dyDescent="0.3">
      <c r="A524" s="18"/>
      <c r="B524" s="18"/>
      <c r="M524" s="98"/>
      <c r="N524" s="98"/>
      <c r="O524" s="98"/>
      <c r="P524" s="98"/>
      <c r="Q524" s="100" t="s">
        <v>564</v>
      </c>
      <c r="R524" s="100">
        <f t="shared" ref="R524:X524" si="137">INDEX($A$398:$GY$413,$Q521,R$422)</f>
        <v>1.85</v>
      </c>
      <c r="S524" s="100">
        <f t="shared" si="137"/>
        <v>1</v>
      </c>
      <c r="T524" s="100">
        <f t="shared" si="137"/>
        <v>35.1</v>
      </c>
      <c r="U524" s="100">
        <f t="shared" si="137"/>
        <v>0.31</v>
      </c>
      <c r="V524" s="100">
        <f t="shared" si="137"/>
        <v>12.9</v>
      </c>
      <c r="W524" s="100">
        <f t="shared" si="137"/>
        <v>0.39</v>
      </c>
      <c r="X524" s="100">
        <f t="shared" si="137"/>
        <v>6.8000000000000005E-2</v>
      </c>
      <c r="Y524" s="100" t="s">
        <v>570</v>
      </c>
      <c r="Z524" s="100" t="s">
        <v>570</v>
      </c>
      <c r="AA524" s="100"/>
      <c r="AB524" s="98"/>
      <c r="AC524" s="98"/>
      <c r="AD524" s="98"/>
      <c r="AE524" s="98"/>
      <c r="AF524" s="99"/>
      <c r="AG524" s="98"/>
      <c r="AH524" s="98"/>
      <c r="AS524" s="98"/>
      <c r="AT524" s="98"/>
      <c r="AU524" s="98"/>
      <c r="AV524" s="98"/>
      <c r="AW524" s="98"/>
      <c r="AX524" s="98"/>
      <c r="AY524" s="98"/>
    </row>
    <row r="525" spans="1:51" s="5" customFormat="1" ht="13.6" customHeight="1" x14ac:dyDescent="0.3">
      <c r="A525" s="18"/>
      <c r="B525" s="18"/>
      <c r="M525" s="98"/>
      <c r="N525" s="98"/>
      <c r="O525" s="98"/>
      <c r="P525" s="98"/>
      <c r="Q525" s="100" t="s">
        <v>565</v>
      </c>
      <c r="R525" s="100">
        <f t="shared" ref="R525:X525" si="138">INDEX($A$398:$GY$413,$Q521,R$423)</f>
        <v>1.85</v>
      </c>
      <c r="S525" s="100">
        <f t="shared" si="138"/>
        <v>1.03</v>
      </c>
      <c r="T525" s="100">
        <f t="shared" si="138"/>
        <v>37.200000000000003</v>
      </c>
      <c r="U525" s="100">
        <f t="shared" si="138"/>
        <v>0.41</v>
      </c>
      <c r="V525" s="100">
        <f t="shared" si="138"/>
        <v>10.199999999999999</v>
      </c>
      <c r="W525" s="100">
        <f t="shared" si="138"/>
        <v>0.37</v>
      </c>
      <c r="X525" s="100">
        <f t="shared" si="138"/>
        <v>0.05</v>
      </c>
      <c r="Y525" s="100" t="s">
        <v>570</v>
      </c>
      <c r="Z525" s="100" t="s">
        <v>570</v>
      </c>
      <c r="AA525" s="100"/>
      <c r="AB525" s="98"/>
      <c r="AC525" s="98"/>
      <c r="AD525" s="98"/>
      <c r="AE525" s="98"/>
      <c r="AF525" s="99"/>
      <c r="AG525" s="98"/>
      <c r="AH525" s="98"/>
      <c r="AS525" s="98"/>
      <c r="AT525" s="98"/>
      <c r="AU525" s="98"/>
      <c r="AV525" s="98"/>
      <c r="AW525" s="98"/>
      <c r="AX525" s="98"/>
      <c r="AY525" s="98"/>
    </row>
    <row r="526" spans="1:51" s="5" customFormat="1" ht="13.6" customHeight="1" x14ac:dyDescent="0.3">
      <c r="A526" s="18"/>
      <c r="B526" s="18"/>
      <c r="M526" s="98"/>
      <c r="N526" s="98"/>
      <c r="O526" s="98"/>
      <c r="P526" s="98"/>
      <c r="Q526" s="100" t="s">
        <v>566</v>
      </c>
      <c r="R526" s="100">
        <f t="shared" ref="R526:X526" si="139">INDEX($A$398:$GY$413,$Q521,R$424)</f>
        <v>1.84</v>
      </c>
      <c r="S526" s="100">
        <f t="shared" si="139"/>
        <v>1.06</v>
      </c>
      <c r="T526" s="100">
        <f t="shared" si="139"/>
        <v>38.4</v>
      </c>
      <c r="U526" s="100">
        <f t="shared" si="139"/>
        <v>0.46</v>
      </c>
      <c r="V526" s="100">
        <f t="shared" si="139"/>
        <v>9</v>
      </c>
      <c r="W526" s="100">
        <f t="shared" si="139"/>
        <v>0.39</v>
      </c>
      <c r="X526" s="100">
        <f t="shared" si="139"/>
        <v>4.1000000000000002E-2</v>
      </c>
      <c r="Y526" s="100" t="s">
        <v>570</v>
      </c>
      <c r="Z526" s="100" t="s">
        <v>570</v>
      </c>
      <c r="AA526" s="100"/>
      <c r="AB526" s="98"/>
      <c r="AC526" s="98"/>
      <c r="AD526" s="98"/>
      <c r="AE526" s="98"/>
      <c r="AF526" s="99"/>
      <c r="AG526" s="98"/>
      <c r="AH526" s="98"/>
      <c r="AS526" s="98"/>
      <c r="AT526" s="98"/>
      <c r="AU526" s="98"/>
      <c r="AV526" s="98"/>
      <c r="AW526" s="98"/>
      <c r="AX526" s="98"/>
      <c r="AY526" s="98"/>
    </row>
    <row r="527" spans="1:51" s="5" customFormat="1" ht="13.6" customHeight="1" x14ac:dyDescent="0.3">
      <c r="A527" s="18"/>
      <c r="B527" s="18"/>
      <c r="M527" s="98"/>
      <c r="N527" s="98"/>
      <c r="O527" s="98"/>
      <c r="P527" s="98"/>
      <c r="Q527" s="100" t="s">
        <v>567</v>
      </c>
      <c r="R527" s="100">
        <f t="shared" ref="R527:X527" si="140">INDEX($A$398:$GY$413,$Q521,R$425)</f>
        <v>1.82</v>
      </c>
      <c r="S527" s="100">
        <f t="shared" si="140"/>
        <v>1.1000000000000001</v>
      </c>
      <c r="T527" s="100">
        <f t="shared" si="140"/>
        <v>39.200000000000003</v>
      </c>
      <c r="U527" s="100">
        <f t="shared" si="140"/>
        <v>0.5</v>
      </c>
      <c r="V527" s="100">
        <f t="shared" si="140"/>
        <v>5.7</v>
      </c>
      <c r="W527" s="100">
        <f t="shared" si="140"/>
        <v>0.4</v>
      </c>
      <c r="X527" s="100">
        <f t="shared" si="140"/>
        <v>2.9000000000000001E-2</v>
      </c>
      <c r="Y527" s="100" t="s">
        <v>570</v>
      </c>
      <c r="Z527" s="100" t="s">
        <v>570</v>
      </c>
      <c r="AA527" s="100"/>
      <c r="AB527" s="98"/>
      <c r="AC527" s="98"/>
      <c r="AD527" s="98"/>
      <c r="AE527" s="98"/>
      <c r="AF527" s="99"/>
      <c r="AG527" s="98"/>
      <c r="AH527" s="98"/>
      <c r="AS527" s="98"/>
      <c r="AT527" s="98"/>
      <c r="AU527" s="98"/>
      <c r="AV527" s="98"/>
      <c r="AW527" s="98"/>
      <c r="AX527" s="98"/>
      <c r="AY527" s="98"/>
    </row>
    <row r="528" spans="1:51" s="5" customFormat="1" ht="13.6" customHeight="1" x14ac:dyDescent="0.3">
      <c r="A528" s="18"/>
      <c r="B528" s="18"/>
      <c r="M528" s="98"/>
      <c r="N528" s="98"/>
      <c r="O528" s="98"/>
      <c r="P528" s="98"/>
      <c r="Q528" s="100" t="s">
        <v>568</v>
      </c>
      <c r="R528" s="100">
        <f t="shared" ref="R528:Z528" si="141">INDEX($A$398:$GY$413,$Q521,R$426)</f>
        <v>1.8</v>
      </c>
      <c r="S528" s="100">
        <f t="shared" si="141"/>
        <v>1.1399999999999999</v>
      </c>
      <c r="T528" s="100">
        <f t="shared" si="141"/>
        <v>40.700000000000003</v>
      </c>
      <c r="U528" s="100">
        <f t="shared" si="141"/>
        <v>0.56999999999999995</v>
      </c>
      <c r="V528" s="100">
        <f t="shared" si="141"/>
        <v>5.6</v>
      </c>
      <c r="W528" s="100">
        <f t="shared" si="141"/>
        <v>0.39</v>
      </c>
      <c r="X528" s="100">
        <f t="shared" si="141"/>
        <v>2.9000000000000001E-2</v>
      </c>
      <c r="Y528" s="100">
        <f t="shared" si="141"/>
        <v>4.9000000000000004</v>
      </c>
      <c r="Z528" s="100">
        <f t="shared" si="141"/>
        <v>2.3E-2</v>
      </c>
      <c r="AA528" s="100"/>
      <c r="AB528" s="98"/>
      <c r="AC528" s="98"/>
      <c r="AD528" s="98"/>
      <c r="AE528" s="98"/>
      <c r="AF528" s="99"/>
      <c r="AG528" s="98"/>
      <c r="AH528" s="98"/>
      <c r="AS528" s="98"/>
      <c r="AT528" s="98"/>
      <c r="AU528" s="98"/>
      <c r="AV528" s="98"/>
      <c r="AW528" s="98"/>
      <c r="AX528" s="98"/>
      <c r="AY528" s="98"/>
    </row>
    <row r="529" spans="1:51" s="5" customFormat="1" ht="13.6" customHeight="1" x14ac:dyDescent="0.3">
      <c r="A529" s="18"/>
      <c r="B529" s="18"/>
      <c r="M529" s="98"/>
      <c r="N529" s="98"/>
      <c r="O529" s="98"/>
      <c r="P529" s="98"/>
      <c r="Q529" s="100" t="s">
        <v>569</v>
      </c>
      <c r="R529" s="100">
        <f t="shared" ref="R529:Z529" si="142">INDEX($A$398:$GY$413,$Q521,R$427)</f>
        <v>1.81</v>
      </c>
      <c r="S529" s="100">
        <f t="shared" si="142"/>
        <v>1.1399999999999999</v>
      </c>
      <c r="T529" s="100">
        <f t="shared" si="142"/>
        <v>41.1</v>
      </c>
      <c r="U529" s="100">
        <f t="shared" si="142"/>
        <v>0.59</v>
      </c>
      <c r="V529" s="100">
        <f t="shared" si="142"/>
        <v>5.4</v>
      </c>
      <c r="W529" s="100">
        <f t="shared" si="142"/>
        <v>0.37</v>
      </c>
      <c r="X529" s="100">
        <f t="shared" si="142"/>
        <v>2.7E-2</v>
      </c>
      <c r="Y529" s="100">
        <f t="shared" si="142"/>
        <v>4.3</v>
      </c>
      <c r="Z529" s="100">
        <f t="shared" si="142"/>
        <v>1.7999999999999999E-2</v>
      </c>
      <c r="AA529" s="100"/>
      <c r="AB529" s="98"/>
      <c r="AC529" s="98"/>
      <c r="AD529" s="98"/>
      <c r="AE529" s="98"/>
      <c r="AF529" s="99"/>
      <c r="AG529" s="98"/>
      <c r="AH529" s="98"/>
      <c r="AS529" s="98"/>
      <c r="AT529" s="98"/>
      <c r="AU529" s="98"/>
      <c r="AV529" s="98"/>
      <c r="AW529" s="98"/>
      <c r="AX529" s="98"/>
      <c r="AY529" s="98"/>
    </row>
    <row r="530" spans="1:51" s="5" customFormat="1" ht="13.6" customHeight="1" x14ac:dyDescent="0.3">
      <c r="A530" s="18"/>
      <c r="B530" s="18"/>
      <c r="M530" s="98"/>
      <c r="N530" s="98"/>
      <c r="O530" s="98"/>
      <c r="P530" s="98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98"/>
      <c r="AC530" s="98"/>
      <c r="AD530" s="98"/>
      <c r="AE530" s="98"/>
      <c r="AF530" s="99"/>
      <c r="AG530" s="98"/>
      <c r="AH530" s="98"/>
      <c r="AS530" s="98"/>
      <c r="AT530" s="98"/>
      <c r="AU530" s="98"/>
      <c r="AV530" s="98"/>
      <c r="AW530" s="98"/>
      <c r="AX530" s="98"/>
      <c r="AY530" s="98"/>
    </row>
    <row r="531" spans="1:51" s="5" customFormat="1" ht="13.6" customHeight="1" x14ac:dyDescent="0.3">
      <c r="A531" s="18"/>
      <c r="B531" s="18"/>
      <c r="M531" s="98"/>
      <c r="N531" s="98"/>
      <c r="O531" s="98"/>
      <c r="P531" s="98"/>
      <c r="Q531" s="100">
        <f>Q521+1</f>
        <v>11</v>
      </c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98"/>
      <c r="AC531" s="98"/>
      <c r="AD531" s="98"/>
      <c r="AE531" s="98"/>
      <c r="AF531" s="99"/>
      <c r="AG531" s="98"/>
      <c r="AH531" s="98"/>
      <c r="AS531" s="98"/>
      <c r="AT531" s="98"/>
      <c r="AU531" s="98"/>
      <c r="AV531" s="98"/>
      <c r="AW531" s="98"/>
      <c r="AX531" s="98"/>
      <c r="AY531" s="98"/>
    </row>
    <row r="532" spans="1:51" s="5" customFormat="1" ht="84.8" customHeight="1" x14ac:dyDescent="0.3">
      <c r="A532" s="18"/>
      <c r="B532" s="18"/>
      <c r="M532" s="98"/>
      <c r="N532" s="98"/>
      <c r="O532" s="98"/>
      <c r="P532" s="98"/>
      <c r="Q532" s="125"/>
      <c r="R532" s="104" t="s">
        <v>571</v>
      </c>
      <c r="S532" s="104" t="s">
        <v>22</v>
      </c>
      <c r="T532" s="104" t="s">
        <v>23</v>
      </c>
      <c r="U532" s="104" t="s">
        <v>28</v>
      </c>
      <c r="V532" s="104" t="s">
        <v>531</v>
      </c>
      <c r="W532" s="104" t="s">
        <v>533</v>
      </c>
      <c r="X532" s="104" t="s">
        <v>532</v>
      </c>
      <c r="Y532" s="104" t="s">
        <v>563</v>
      </c>
      <c r="Z532" s="104" t="s">
        <v>561</v>
      </c>
      <c r="AA532" s="100"/>
      <c r="AB532" s="98"/>
      <c r="AC532" s="98"/>
      <c r="AD532" s="98"/>
      <c r="AE532" s="98"/>
      <c r="AF532" s="99"/>
      <c r="AG532" s="98"/>
      <c r="AH532" s="98"/>
      <c r="AS532" s="98"/>
      <c r="AT532" s="98"/>
      <c r="AU532" s="98"/>
      <c r="AV532" s="98"/>
      <c r="AW532" s="98"/>
      <c r="AX532" s="98"/>
      <c r="AY532" s="98"/>
    </row>
    <row r="533" spans="1:51" s="5" customFormat="1" ht="20.95" customHeight="1" x14ac:dyDescent="0.3">
      <c r="A533" s="18"/>
      <c r="B533" s="18"/>
      <c r="M533" s="98"/>
      <c r="N533" s="98"/>
      <c r="O533" s="98"/>
      <c r="P533" s="98"/>
      <c r="Q533" s="125"/>
      <c r="R533" s="105" t="s">
        <v>36</v>
      </c>
      <c r="S533" s="105" t="s">
        <v>38</v>
      </c>
      <c r="T533" s="105" t="s">
        <v>39</v>
      </c>
      <c r="U533" s="105" t="s">
        <v>572</v>
      </c>
      <c r="V533" s="105" t="s">
        <v>41</v>
      </c>
      <c r="W533" s="106" t="s">
        <v>475</v>
      </c>
      <c r="X533" s="105" t="s">
        <v>573</v>
      </c>
      <c r="Y533" s="102" t="s">
        <v>574</v>
      </c>
      <c r="Z533" s="105" t="s">
        <v>573</v>
      </c>
      <c r="AA533" s="100"/>
      <c r="AB533" s="98"/>
      <c r="AC533" s="98"/>
      <c r="AD533" s="98"/>
      <c r="AE533" s="98"/>
      <c r="AF533" s="99"/>
      <c r="AG533" s="98"/>
      <c r="AH533" s="98"/>
      <c r="AS533" s="98"/>
      <c r="AT533" s="98"/>
      <c r="AU533" s="98"/>
      <c r="AV533" s="98"/>
      <c r="AW533" s="98"/>
      <c r="AX533" s="98"/>
      <c r="AY533" s="98"/>
    </row>
    <row r="534" spans="1:51" s="5" customFormat="1" ht="13.6" customHeight="1" x14ac:dyDescent="0.3">
      <c r="A534" s="18"/>
      <c r="B534" s="18"/>
      <c r="M534" s="98"/>
      <c r="N534" s="98"/>
      <c r="O534" s="98"/>
      <c r="P534" s="98"/>
      <c r="Q534" s="100" t="s">
        <v>564</v>
      </c>
      <c r="R534" s="100">
        <f t="shared" ref="R534:X534" si="143">INDEX($A$398:$GY$413,$Q531,R$422)</f>
        <v>2.11</v>
      </c>
      <c r="S534" s="100">
        <f t="shared" si="143"/>
        <v>0.52</v>
      </c>
      <c r="T534" s="100">
        <f t="shared" si="143"/>
        <v>18.100000000000001</v>
      </c>
      <c r="U534" s="100">
        <f t="shared" si="143"/>
        <v>-0.25</v>
      </c>
      <c r="V534" s="100">
        <f t="shared" si="143"/>
        <v>27.1</v>
      </c>
      <c r="W534" s="100">
        <f t="shared" si="143"/>
        <v>0.26</v>
      </c>
      <c r="X534" s="100">
        <f t="shared" si="143"/>
        <v>0.15</v>
      </c>
      <c r="Y534" s="100" t="s">
        <v>570</v>
      </c>
      <c r="Z534" s="100" t="s">
        <v>570</v>
      </c>
      <c r="AA534" s="100"/>
      <c r="AB534" s="98"/>
      <c r="AC534" s="98"/>
      <c r="AD534" s="98"/>
      <c r="AE534" s="98"/>
      <c r="AF534" s="99"/>
      <c r="AG534" s="98"/>
      <c r="AH534" s="98"/>
      <c r="AS534" s="98"/>
      <c r="AT534" s="98"/>
      <c r="AU534" s="98"/>
      <c r="AV534" s="98"/>
      <c r="AW534" s="98"/>
      <c r="AX534" s="98"/>
      <c r="AY534" s="98"/>
    </row>
    <row r="535" spans="1:51" s="5" customFormat="1" ht="13.6" customHeight="1" x14ac:dyDescent="0.3">
      <c r="A535" s="18"/>
      <c r="B535" s="18"/>
      <c r="M535" s="98"/>
      <c r="N535" s="98"/>
      <c r="O535" s="98"/>
      <c r="P535" s="98"/>
      <c r="Q535" s="100" t="s">
        <v>565</v>
      </c>
      <c r="R535" s="100">
        <f t="shared" ref="R535:X535" si="144">INDEX($A$398:$GY$413,$Q531,R$423)</f>
        <v>2.11</v>
      </c>
      <c r="S535" s="100">
        <f t="shared" si="144"/>
        <v>0.55000000000000004</v>
      </c>
      <c r="T535" s="100">
        <f t="shared" si="144"/>
        <v>19.899999999999999</v>
      </c>
      <c r="U535" s="100">
        <f t="shared" si="144"/>
        <v>-0.1</v>
      </c>
      <c r="V535" s="100">
        <f t="shared" si="144"/>
        <v>22.1</v>
      </c>
      <c r="W535" s="100">
        <f t="shared" si="144"/>
        <v>0.3</v>
      </c>
      <c r="X535" s="100">
        <f t="shared" si="144"/>
        <v>0.125</v>
      </c>
      <c r="Y535" s="100" t="s">
        <v>570</v>
      </c>
      <c r="Z535" s="100" t="s">
        <v>570</v>
      </c>
      <c r="AA535" s="100"/>
      <c r="AB535" s="98"/>
      <c r="AC535" s="98"/>
      <c r="AD535" s="98"/>
      <c r="AE535" s="98"/>
      <c r="AF535" s="99"/>
      <c r="AG535" s="98"/>
      <c r="AH535" s="98"/>
      <c r="AS535" s="98"/>
      <c r="AT535" s="98"/>
      <c r="AU535" s="98"/>
      <c r="AV535" s="98"/>
      <c r="AW535" s="98"/>
      <c r="AX535" s="98"/>
      <c r="AY535" s="98"/>
    </row>
    <row r="536" spans="1:51" s="5" customFormat="1" ht="13.6" customHeight="1" x14ac:dyDescent="0.3">
      <c r="A536" s="18"/>
      <c r="B536" s="18"/>
      <c r="M536" s="98"/>
      <c r="N536" s="98"/>
      <c r="O536" s="98"/>
      <c r="P536" s="98"/>
      <c r="Q536" s="100" t="s">
        <v>566</v>
      </c>
      <c r="R536" s="100">
        <f t="shared" ref="R536:X536" si="145">INDEX($A$398:$GY$413,$Q531,R$424)</f>
        <v>2</v>
      </c>
      <c r="S536" s="100">
        <f t="shared" si="145"/>
        <v>0.71</v>
      </c>
      <c r="T536" s="100">
        <f t="shared" si="145"/>
        <v>25.8</v>
      </c>
      <c r="U536" s="100">
        <f t="shared" si="145"/>
        <v>0.36</v>
      </c>
      <c r="V536" s="100">
        <f t="shared" si="145"/>
        <v>16.2</v>
      </c>
      <c r="W536" s="100">
        <f t="shared" si="145"/>
        <v>0.34</v>
      </c>
      <c r="X536" s="100">
        <f t="shared" si="145"/>
        <v>7.2999999999999995E-2</v>
      </c>
      <c r="Y536" s="100" t="s">
        <v>570</v>
      </c>
      <c r="Z536" s="100" t="s">
        <v>570</v>
      </c>
      <c r="AA536" s="100"/>
      <c r="AB536" s="98"/>
      <c r="AC536" s="98"/>
      <c r="AD536" s="98"/>
      <c r="AE536" s="98"/>
      <c r="AF536" s="99"/>
      <c r="AG536" s="98"/>
      <c r="AH536" s="98"/>
      <c r="AS536" s="98"/>
      <c r="AT536" s="98"/>
      <c r="AU536" s="98"/>
      <c r="AV536" s="98"/>
      <c r="AW536" s="98"/>
      <c r="AX536" s="98"/>
      <c r="AY536" s="98"/>
    </row>
    <row r="537" spans="1:51" s="5" customFormat="1" ht="13.6" customHeight="1" x14ac:dyDescent="0.3">
      <c r="A537" s="18"/>
      <c r="B537" s="18"/>
      <c r="M537" s="98"/>
      <c r="N537" s="98"/>
      <c r="O537" s="98"/>
      <c r="P537" s="98"/>
      <c r="Q537" s="100" t="s">
        <v>567</v>
      </c>
      <c r="R537" s="100">
        <f t="shared" ref="R537:X537" si="146">INDEX($A$398:$GY$413,$Q531,R$425)</f>
        <v>1.95</v>
      </c>
      <c r="S537" s="100">
        <f t="shared" si="146"/>
        <v>0.8</v>
      </c>
      <c r="T537" s="100">
        <f t="shared" si="146"/>
        <v>28.8</v>
      </c>
      <c r="U537" s="100">
        <f t="shared" si="146"/>
        <v>0.6</v>
      </c>
      <c r="V537" s="100">
        <f t="shared" si="146"/>
        <v>5.4</v>
      </c>
      <c r="W537" s="100">
        <f t="shared" si="146"/>
        <v>0.38</v>
      </c>
      <c r="X537" s="100">
        <f t="shared" si="146"/>
        <v>0.02</v>
      </c>
      <c r="Y537" s="100" t="s">
        <v>570</v>
      </c>
      <c r="Z537" s="100" t="s">
        <v>570</v>
      </c>
      <c r="AA537" s="100"/>
      <c r="AB537" s="98"/>
      <c r="AC537" s="98"/>
      <c r="AD537" s="98"/>
      <c r="AE537" s="98"/>
      <c r="AF537" s="99"/>
      <c r="AG537" s="98"/>
      <c r="AH537" s="98"/>
      <c r="AS537" s="98"/>
      <c r="AT537" s="98"/>
      <c r="AU537" s="98"/>
      <c r="AV537" s="98"/>
      <c r="AW537" s="98"/>
      <c r="AX537" s="98"/>
      <c r="AY537" s="98"/>
    </row>
    <row r="538" spans="1:51" s="5" customFormat="1" ht="13.6" customHeight="1" x14ac:dyDescent="0.3">
      <c r="A538" s="18"/>
      <c r="B538" s="18"/>
      <c r="M538" s="98"/>
      <c r="N538" s="98"/>
      <c r="O538" s="98"/>
      <c r="P538" s="98"/>
      <c r="Q538" s="100" t="s">
        <v>568</v>
      </c>
      <c r="R538" s="100">
        <f t="shared" ref="R538:Z538" si="147">INDEX($A$398:$GY$413,$Q531,R$426)</f>
        <v>1.91</v>
      </c>
      <c r="S538" s="100">
        <f t="shared" si="147"/>
        <v>0.88</v>
      </c>
      <c r="T538" s="100">
        <f t="shared" si="147"/>
        <v>31.5</v>
      </c>
      <c r="U538" s="100">
        <f t="shared" si="147"/>
        <v>0.8</v>
      </c>
      <c r="V538" s="100">
        <f t="shared" si="147"/>
        <v>5.5</v>
      </c>
      <c r="W538" s="100">
        <f t="shared" si="147"/>
        <v>0.42</v>
      </c>
      <c r="X538" s="100">
        <f t="shared" si="147"/>
        <v>0.02</v>
      </c>
      <c r="Y538" s="100">
        <f t="shared" si="147"/>
        <v>4.0999999999999996</v>
      </c>
      <c r="Z538" s="100">
        <f t="shared" si="147"/>
        <v>1.2999999999999999E-2</v>
      </c>
      <c r="AA538" s="100"/>
      <c r="AB538" s="98"/>
      <c r="AC538" s="98"/>
      <c r="AD538" s="98"/>
      <c r="AE538" s="98"/>
      <c r="AF538" s="99"/>
      <c r="AG538" s="98"/>
      <c r="AH538" s="98"/>
      <c r="AS538" s="98"/>
      <c r="AT538" s="98"/>
      <c r="AU538" s="98"/>
      <c r="AV538" s="98"/>
      <c r="AW538" s="98"/>
      <c r="AX538" s="98"/>
      <c r="AY538" s="98"/>
    </row>
    <row r="539" spans="1:51" s="5" customFormat="1" ht="13.6" customHeight="1" x14ac:dyDescent="0.3">
      <c r="A539" s="18"/>
      <c r="B539" s="18"/>
      <c r="M539" s="98"/>
      <c r="N539" s="98"/>
      <c r="O539" s="98"/>
      <c r="P539" s="98"/>
      <c r="Q539" s="100" t="s">
        <v>569</v>
      </c>
      <c r="R539" s="100">
        <f t="shared" ref="R539:Z539" si="148">INDEX($A$398:$GY$413,$Q531,R$427)</f>
        <v>1.91</v>
      </c>
      <c r="S539" s="100">
        <f t="shared" si="148"/>
        <v>0.89</v>
      </c>
      <c r="T539" s="100">
        <f t="shared" si="148"/>
        <v>32</v>
      </c>
      <c r="U539" s="100">
        <f t="shared" si="148"/>
        <v>0.85</v>
      </c>
      <c r="V539" s="100">
        <f t="shared" si="148"/>
        <v>4.5999999999999996</v>
      </c>
      <c r="W539" s="100">
        <f t="shared" si="148"/>
        <v>0.4</v>
      </c>
      <c r="X539" s="100">
        <f t="shared" si="148"/>
        <v>1.4999999999999999E-2</v>
      </c>
      <c r="Y539" s="100">
        <f t="shared" si="148"/>
        <v>3.2</v>
      </c>
      <c r="Z539" s="100">
        <f t="shared" si="148"/>
        <v>8.0000000000000002E-3</v>
      </c>
      <c r="AA539" s="100"/>
      <c r="AB539" s="98"/>
      <c r="AC539" s="98"/>
      <c r="AD539" s="98"/>
      <c r="AE539" s="98"/>
      <c r="AF539" s="99"/>
      <c r="AG539" s="98"/>
      <c r="AH539" s="98"/>
      <c r="AS539" s="98"/>
      <c r="AT539" s="98"/>
      <c r="AU539" s="98"/>
      <c r="AV539" s="98"/>
      <c r="AW539" s="98"/>
      <c r="AX539" s="98"/>
      <c r="AY539" s="98"/>
    </row>
    <row r="540" spans="1:51" s="5" customFormat="1" ht="13.6" customHeight="1" x14ac:dyDescent="0.3">
      <c r="A540" s="18"/>
      <c r="B540" s="18"/>
      <c r="M540" s="98"/>
      <c r="N540" s="98"/>
      <c r="O540" s="98"/>
      <c r="P540" s="98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98"/>
      <c r="AC540" s="98"/>
      <c r="AD540" s="98"/>
      <c r="AE540" s="98"/>
      <c r="AF540" s="99"/>
      <c r="AG540" s="98"/>
      <c r="AH540" s="98"/>
      <c r="AS540" s="98"/>
      <c r="AT540" s="98"/>
      <c r="AU540" s="98"/>
      <c r="AV540" s="98"/>
      <c r="AW540" s="98"/>
      <c r="AX540" s="98"/>
      <c r="AY540" s="98"/>
    </row>
    <row r="541" spans="1:51" s="5" customFormat="1" ht="13.6" customHeight="1" x14ac:dyDescent="0.3">
      <c r="A541" s="18"/>
      <c r="B541" s="18"/>
      <c r="M541" s="98"/>
      <c r="N541" s="98"/>
      <c r="O541" s="98"/>
      <c r="P541" s="98"/>
      <c r="Q541" s="100">
        <f>Q531+1</f>
        <v>12</v>
      </c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98"/>
      <c r="AC541" s="98"/>
      <c r="AD541" s="98"/>
      <c r="AE541" s="98"/>
      <c r="AF541" s="99"/>
      <c r="AG541" s="98"/>
      <c r="AH541" s="98"/>
      <c r="AS541" s="98"/>
      <c r="AT541" s="98"/>
      <c r="AU541" s="98"/>
      <c r="AV541" s="98"/>
      <c r="AW541" s="98"/>
      <c r="AX541" s="98"/>
      <c r="AY541" s="98"/>
    </row>
    <row r="542" spans="1:51" s="5" customFormat="1" ht="84.8" customHeight="1" x14ac:dyDescent="0.3">
      <c r="A542" s="18"/>
      <c r="B542" s="18"/>
      <c r="M542" s="98"/>
      <c r="N542" s="98"/>
      <c r="O542" s="98"/>
      <c r="P542" s="98"/>
      <c r="Q542" s="125"/>
      <c r="R542" s="104" t="s">
        <v>571</v>
      </c>
      <c r="S542" s="104" t="s">
        <v>22</v>
      </c>
      <c r="T542" s="104" t="s">
        <v>23</v>
      </c>
      <c r="U542" s="104" t="s">
        <v>28</v>
      </c>
      <c r="V542" s="104" t="s">
        <v>531</v>
      </c>
      <c r="W542" s="104" t="s">
        <v>533</v>
      </c>
      <c r="X542" s="104" t="s">
        <v>532</v>
      </c>
      <c r="Y542" s="104" t="s">
        <v>563</v>
      </c>
      <c r="Z542" s="104" t="s">
        <v>561</v>
      </c>
      <c r="AA542" s="100"/>
      <c r="AB542" s="98"/>
      <c r="AC542" s="98"/>
      <c r="AD542" s="98"/>
      <c r="AE542" s="98"/>
      <c r="AF542" s="99"/>
      <c r="AG542" s="98"/>
      <c r="AH542" s="98"/>
      <c r="AS542" s="98"/>
      <c r="AT542" s="98"/>
      <c r="AU542" s="98"/>
      <c r="AV542" s="98"/>
      <c r="AW542" s="98"/>
      <c r="AX542" s="98"/>
      <c r="AY542" s="98"/>
    </row>
    <row r="543" spans="1:51" s="5" customFormat="1" ht="20.95" customHeight="1" x14ac:dyDescent="0.3">
      <c r="A543" s="18"/>
      <c r="B543" s="18"/>
      <c r="M543" s="98"/>
      <c r="N543" s="98"/>
      <c r="O543" s="98"/>
      <c r="P543" s="98"/>
      <c r="Q543" s="125"/>
      <c r="R543" s="105" t="s">
        <v>36</v>
      </c>
      <c r="S543" s="105" t="s">
        <v>38</v>
      </c>
      <c r="T543" s="105" t="s">
        <v>39</v>
      </c>
      <c r="U543" s="105" t="s">
        <v>572</v>
      </c>
      <c r="V543" s="105" t="s">
        <v>41</v>
      </c>
      <c r="W543" s="106" t="s">
        <v>475</v>
      </c>
      <c r="X543" s="105" t="s">
        <v>573</v>
      </c>
      <c r="Y543" s="102" t="s">
        <v>574</v>
      </c>
      <c r="Z543" s="105" t="s">
        <v>573</v>
      </c>
      <c r="AA543" s="100"/>
      <c r="AB543" s="98"/>
      <c r="AC543" s="98"/>
      <c r="AD543" s="98"/>
      <c r="AE543" s="98"/>
      <c r="AF543" s="99"/>
      <c r="AG543" s="98"/>
      <c r="AH543" s="98"/>
      <c r="AS543" s="98"/>
      <c r="AT543" s="98"/>
      <c r="AU543" s="98"/>
      <c r="AV543" s="98"/>
      <c r="AW543" s="98"/>
      <c r="AX543" s="98"/>
      <c r="AY543" s="98"/>
    </row>
    <row r="544" spans="1:51" s="5" customFormat="1" ht="13.6" customHeight="1" x14ac:dyDescent="0.3">
      <c r="A544" s="18"/>
      <c r="B544" s="18"/>
      <c r="M544" s="98"/>
      <c r="N544" s="98"/>
      <c r="O544" s="98"/>
      <c r="P544" s="98"/>
      <c r="Q544" s="100" t="s">
        <v>564</v>
      </c>
      <c r="R544" s="100">
        <f t="shared" ref="R544:X544" si="149">INDEX($A$398:$GY$413,$Q541,R$422)</f>
        <v>1.98</v>
      </c>
      <c r="S544" s="100">
        <f t="shared" si="149"/>
        <v>0.71</v>
      </c>
      <c r="T544" s="100">
        <f t="shared" si="149"/>
        <v>24.5</v>
      </c>
      <c r="U544" s="100">
        <f t="shared" si="149"/>
        <v>-0.03</v>
      </c>
      <c r="V544" s="100">
        <f t="shared" si="149"/>
        <v>19.3</v>
      </c>
      <c r="W544" s="100">
        <f t="shared" si="149"/>
        <v>0.31</v>
      </c>
      <c r="X544" s="100">
        <f t="shared" si="149"/>
        <v>0.115</v>
      </c>
      <c r="Y544" s="100" t="s">
        <v>570</v>
      </c>
      <c r="Z544" s="100" t="s">
        <v>570</v>
      </c>
      <c r="AA544" s="100"/>
      <c r="AB544" s="98"/>
      <c r="AC544" s="98"/>
      <c r="AD544" s="98"/>
      <c r="AE544" s="98"/>
      <c r="AF544" s="99"/>
      <c r="AG544" s="98"/>
      <c r="AH544" s="98"/>
      <c r="AS544" s="98"/>
      <c r="AT544" s="98"/>
      <c r="AU544" s="98"/>
      <c r="AV544" s="98"/>
      <c r="AW544" s="98"/>
      <c r="AX544" s="98"/>
      <c r="AY544" s="98"/>
    </row>
    <row r="545" spans="1:51" s="5" customFormat="1" ht="13.6" customHeight="1" x14ac:dyDescent="0.3">
      <c r="A545" s="18"/>
      <c r="B545" s="18"/>
      <c r="M545" s="98"/>
      <c r="N545" s="98"/>
      <c r="O545" s="98"/>
      <c r="P545" s="98"/>
      <c r="Q545" s="100" t="s">
        <v>565</v>
      </c>
      <c r="R545" s="100">
        <f t="shared" ref="R545:X545" si="150">INDEX($A$398:$GY$413,$Q541,R$423)</f>
        <v>1.98</v>
      </c>
      <c r="S545" s="100">
        <f t="shared" si="150"/>
        <v>0.73</v>
      </c>
      <c r="T545" s="100">
        <f t="shared" si="150"/>
        <v>26.6</v>
      </c>
      <c r="U545" s="100">
        <f t="shared" si="150"/>
        <v>0.15</v>
      </c>
      <c r="V545" s="100">
        <f t="shared" si="150"/>
        <v>15.2</v>
      </c>
      <c r="W545" s="100">
        <f t="shared" si="150"/>
        <v>0.33</v>
      </c>
      <c r="X545" s="100">
        <f t="shared" si="150"/>
        <v>7.6999999999999999E-2</v>
      </c>
      <c r="Y545" s="100" t="s">
        <v>570</v>
      </c>
      <c r="Z545" s="100" t="s">
        <v>570</v>
      </c>
      <c r="AA545" s="100"/>
      <c r="AB545" s="98"/>
      <c r="AC545" s="98"/>
      <c r="AD545" s="98"/>
      <c r="AE545" s="98"/>
      <c r="AF545" s="99"/>
      <c r="AG545" s="98"/>
      <c r="AH545" s="98"/>
      <c r="AS545" s="98"/>
      <c r="AT545" s="98"/>
      <c r="AU545" s="98"/>
      <c r="AV545" s="98"/>
      <c r="AW545" s="98"/>
      <c r="AX545" s="98"/>
      <c r="AY545" s="98"/>
    </row>
    <row r="546" spans="1:51" s="5" customFormat="1" ht="13.6" customHeight="1" x14ac:dyDescent="0.3">
      <c r="A546" s="18"/>
      <c r="B546" s="18"/>
      <c r="M546" s="98"/>
      <c r="N546" s="98"/>
      <c r="O546" s="98"/>
      <c r="P546" s="98"/>
      <c r="Q546" s="100" t="s">
        <v>566</v>
      </c>
      <c r="R546" s="100">
        <f t="shared" ref="R546:X546" si="151">INDEX($A$398:$GY$413,$Q541,R$424)</f>
        <v>1.93</v>
      </c>
      <c r="S546" s="100">
        <f t="shared" si="151"/>
        <v>0.84</v>
      </c>
      <c r="T546" s="100">
        <f t="shared" si="151"/>
        <v>30.2</v>
      </c>
      <c r="U546" s="100">
        <f t="shared" si="151"/>
        <v>0.54</v>
      </c>
      <c r="V546" s="100">
        <f t="shared" si="151"/>
        <v>10.5</v>
      </c>
      <c r="W546" s="100">
        <f t="shared" si="151"/>
        <v>0.36</v>
      </c>
      <c r="X546" s="100">
        <f t="shared" si="151"/>
        <v>0.05</v>
      </c>
      <c r="Y546" s="100" t="s">
        <v>570</v>
      </c>
      <c r="Z546" s="100" t="s">
        <v>570</v>
      </c>
      <c r="AA546" s="100"/>
      <c r="AB546" s="98"/>
      <c r="AC546" s="98"/>
      <c r="AD546" s="98"/>
      <c r="AE546" s="98"/>
      <c r="AF546" s="99"/>
      <c r="AG546" s="98"/>
      <c r="AH546" s="98"/>
      <c r="AS546" s="98"/>
      <c r="AT546" s="98"/>
      <c r="AU546" s="98"/>
      <c r="AV546" s="98"/>
      <c r="AW546" s="98"/>
      <c r="AX546" s="98"/>
      <c r="AY546" s="98"/>
    </row>
    <row r="547" spans="1:51" s="5" customFormat="1" ht="13.6" customHeight="1" x14ac:dyDescent="0.3">
      <c r="A547" s="18"/>
      <c r="B547" s="18"/>
      <c r="M547" s="98"/>
      <c r="N547" s="98"/>
      <c r="O547" s="98"/>
      <c r="P547" s="98"/>
      <c r="Q547" s="100" t="s">
        <v>567</v>
      </c>
      <c r="R547" s="100">
        <f t="shared" ref="R547:X547" si="152">INDEX($A$398:$GY$413,$Q541,R$425)</f>
        <v>1.91</v>
      </c>
      <c r="S547" s="100">
        <f t="shared" si="152"/>
        <v>0.88</v>
      </c>
      <c r="T547" s="100">
        <f t="shared" si="152"/>
        <v>31.6</v>
      </c>
      <c r="U547" s="100">
        <f t="shared" si="152"/>
        <v>0.66</v>
      </c>
      <c r="V547" s="100">
        <f t="shared" si="152"/>
        <v>4.4000000000000004</v>
      </c>
      <c r="W547" s="100">
        <f t="shared" si="152"/>
        <v>0.36</v>
      </c>
      <c r="X547" s="100">
        <f t="shared" si="152"/>
        <v>0.02</v>
      </c>
      <c r="Y547" s="100" t="s">
        <v>570</v>
      </c>
      <c r="Z547" s="100" t="s">
        <v>570</v>
      </c>
      <c r="AA547" s="100"/>
      <c r="AB547" s="98"/>
      <c r="AC547" s="98"/>
      <c r="AD547" s="98"/>
      <c r="AE547" s="98"/>
      <c r="AF547" s="99"/>
      <c r="AG547" s="98"/>
      <c r="AH547" s="98"/>
      <c r="AS547" s="98"/>
      <c r="AT547" s="98"/>
      <c r="AU547" s="98"/>
      <c r="AV547" s="98"/>
      <c r="AW547" s="98"/>
      <c r="AX547" s="98"/>
      <c r="AY547" s="98"/>
    </row>
    <row r="548" spans="1:51" s="5" customFormat="1" ht="13.6" customHeight="1" x14ac:dyDescent="0.3">
      <c r="A548" s="18"/>
      <c r="B548" s="18"/>
      <c r="M548" s="98"/>
      <c r="N548" s="98"/>
      <c r="O548" s="98"/>
      <c r="P548" s="98"/>
      <c r="Q548" s="100" t="s">
        <v>568</v>
      </c>
      <c r="R548" s="100">
        <f t="shared" ref="R548:Z548" si="153">INDEX($A$398:$GY$413,$Q541,R$426)</f>
        <v>1.9</v>
      </c>
      <c r="S548" s="100">
        <f t="shared" si="153"/>
        <v>0.89</v>
      </c>
      <c r="T548" s="100">
        <f t="shared" si="153"/>
        <v>32.1</v>
      </c>
      <c r="U548" s="100">
        <f t="shared" si="153"/>
        <v>0.76</v>
      </c>
      <c r="V548" s="100">
        <f t="shared" si="153"/>
        <v>4.3</v>
      </c>
      <c r="W548" s="100">
        <f t="shared" si="153"/>
        <v>0.41</v>
      </c>
      <c r="X548" s="100">
        <f t="shared" si="153"/>
        <v>2.1000000000000001E-2</v>
      </c>
      <c r="Y548" s="100">
        <f t="shared" si="153"/>
        <v>3.1</v>
      </c>
      <c r="Z548" s="100">
        <f t="shared" si="153"/>
        <v>1.6E-2</v>
      </c>
      <c r="AA548" s="100"/>
      <c r="AB548" s="98"/>
      <c r="AC548" s="98"/>
      <c r="AD548" s="98"/>
      <c r="AE548" s="98"/>
      <c r="AF548" s="99"/>
      <c r="AG548" s="98"/>
      <c r="AH548" s="98"/>
      <c r="AS548" s="98"/>
      <c r="AT548" s="98"/>
      <c r="AU548" s="98"/>
      <c r="AV548" s="98"/>
      <c r="AW548" s="98"/>
      <c r="AX548" s="98"/>
      <c r="AY548" s="98"/>
    </row>
    <row r="549" spans="1:51" s="5" customFormat="1" ht="13.6" customHeight="1" x14ac:dyDescent="0.3">
      <c r="A549" s="18"/>
      <c r="B549" s="18"/>
      <c r="M549" s="98"/>
      <c r="N549" s="98"/>
      <c r="O549" s="98"/>
      <c r="P549" s="98"/>
      <c r="Q549" s="100" t="s">
        <v>569</v>
      </c>
      <c r="R549" s="100">
        <f t="shared" ref="R549:Z549" si="154">INDEX($A$398:$GY$413,$Q541,R$427)</f>
        <v>1.9</v>
      </c>
      <c r="S549" s="100">
        <f t="shared" si="154"/>
        <v>0.9</v>
      </c>
      <c r="T549" s="100">
        <f t="shared" si="154"/>
        <v>32.6</v>
      </c>
      <c r="U549" s="100">
        <f t="shared" si="154"/>
        <v>0.81</v>
      </c>
      <c r="V549" s="100">
        <f t="shared" si="154"/>
        <v>3.4</v>
      </c>
      <c r="W549" s="100">
        <f t="shared" si="154"/>
        <v>0.41</v>
      </c>
      <c r="X549" s="100">
        <f t="shared" si="154"/>
        <v>1.4E-2</v>
      </c>
      <c r="Y549" s="100">
        <f t="shared" si="154"/>
        <v>2.4</v>
      </c>
      <c r="Z549" s="100">
        <f t="shared" si="154"/>
        <v>0.01</v>
      </c>
      <c r="AA549" s="100"/>
      <c r="AB549" s="98"/>
      <c r="AC549" s="98"/>
      <c r="AD549" s="98"/>
      <c r="AE549" s="98"/>
      <c r="AF549" s="99"/>
      <c r="AG549" s="98"/>
      <c r="AH549" s="98"/>
      <c r="AS549" s="98"/>
      <c r="AT549" s="98"/>
      <c r="AU549" s="98"/>
      <c r="AV549" s="98"/>
      <c r="AW549" s="98"/>
      <c r="AX549" s="98"/>
      <c r="AY549" s="98"/>
    </row>
    <row r="550" spans="1:51" s="5" customFormat="1" ht="13.6" customHeight="1" x14ac:dyDescent="0.3">
      <c r="A550" s="18"/>
      <c r="B550" s="18"/>
      <c r="M550" s="98"/>
      <c r="N550" s="98"/>
      <c r="O550" s="98"/>
      <c r="P550" s="98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98"/>
      <c r="AC550" s="98"/>
      <c r="AD550" s="98"/>
      <c r="AE550" s="98"/>
      <c r="AF550" s="99"/>
      <c r="AG550" s="98"/>
      <c r="AH550" s="98"/>
      <c r="AS550" s="98"/>
      <c r="AT550" s="98"/>
      <c r="AU550" s="98"/>
      <c r="AV550" s="98"/>
      <c r="AW550" s="98"/>
      <c r="AX550" s="98"/>
      <c r="AY550" s="98"/>
    </row>
    <row r="551" spans="1:51" s="5" customFormat="1" ht="13.6" customHeight="1" x14ac:dyDescent="0.3">
      <c r="A551" s="18"/>
      <c r="B551" s="18"/>
      <c r="M551" s="98"/>
      <c r="N551" s="98"/>
      <c r="O551" s="98"/>
      <c r="P551" s="98"/>
      <c r="Q551" s="100">
        <f>Q541+1</f>
        <v>13</v>
      </c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98"/>
      <c r="AC551" s="98"/>
      <c r="AD551" s="98"/>
      <c r="AE551" s="98"/>
      <c r="AF551" s="99"/>
      <c r="AG551" s="98"/>
      <c r="AH551" s="98"/>
      <c r="AS551" s="98"/>
      <c r="AT551" s="98"/>
      <c r="AU551" s="98"/>
      <c r="AV551" s="98"/>
      <c r="AW551" s="98"/>
      <c r="AX551" s="98"/>
      <c r="AY551" s="98"/>
    </row>
    <row r="552" spans="1:51" s="5" customFormat="1" ht="84.8" customHeight="1" x14ac:dyDescent="0.3">
      <c r="A552" s="18"/>
      <c r="B552" s="18"/>
      <c r="M552" s="98"/>
      <c r="N552" s="98"/>
      <c r="O552" s="98"/>
      <c r="P552" s="98"/>
      <c r="Q552" s="125"/>
      <c r="R552" s="104" t="s">
        <v>571</v>
      </c>
      <c r="S552" s="104" t="s">
        <v>22</v>
      </c>
      <c r="T552" s="104" t="s">
        <v>23</v>
      </c>
      <c r="U552" s="104" t="s">
        <v>28</v>
      </c>
      <c r="V552" s="104" t="s">
        <v>531</v>
      </c>
      <c r="W552" s="104" t="s">
        <v>533</v>
      </c>
      <c r="X552" s="104" t="s">
        <v>532</v>
      </c>
      <c r="Y552" s="104" t="s">
        <v>563</v>
      </c>
      <c r="Z552" s="104" t="s">
        <v>561</v>
      </c>
      <c r="AA552" s="100"/>
      <c r="AB552" s="98"/>
      <c r="AC552" s="98"/>
      <c r="AD552" s="98"/>
      <c r="AE552" s="98"/>
      <c r="AF552" s="99"/>
      <c r="AG552" s="98"/>
      <c r="AH552" s="98"/>
      <c r="AS552" s="98"/>
      <c r="AT552" s="98"/>
      <c r="AU552" s="98"/>
      <c r="AV552" s="98"/>
      <c r="AW552" s="98"/>
      <c r="AX552" s="98"/>
      <c r="AY552" s="98"/>
    </row>
    <row r="553" spans="1:51" s="5" customFormat="1" ht="20.95" customHeight="1" x14ac:dyDescent="0.3">
      <c r="A553" s="18"/>
      <c r="B553" s="18"/>
      <c r="M553" s="98"/>
      <c r="N553" s="98"/>
      <c r="O553" s="98"/>
      <c r="P553" s="98"/>
      <c r="Q553" s="125"/>
      <c r="R553" s="105" t="s">
        <v>36</v>
      </c>
      <c r="S553" s="105" t="s">
        <v>38</v>
      </c>
      <c r="T553" s="105" t="s">
        <v>39</v>
      </c>
      <c r="U553" s="105" t="s">
        <v>572</v>
      </c>
      <c r="V553" s="105" t="s">
        <v>41</v>
      </c>
      <c r="W553" s="106" t="s">
        <v>475</v>
      </c>
      <c r="X553" s="105" t="s">
        <v>573</v>
      </c>
      <c r="Y553" s="102" t="s">
        <v>574</v>
      </c>
      <c r="Z553" s="105" t="s">
        <v>573</v>
      </c>
      <c r="AA553" s="100"/>
      <c r="AB553" s="98"/>
      <c r="AC553" s="98"/>
      <c r="AD553" s="98"/>
      <c r="AE553" s="98"/>
      <c r="AF553" s="99"/>
      <c r="AG553" s="98"/>
      <c r="AH553" s="98"/>
      <c r="AS553" s="98"/>
      <c r="AT553" s="98"/>
      <c r="AU553" s="98"/>
      <c r="AV553" s="98"/>
      <c r="AW553" s="98"/>
      <c r="AX553" s="98"/>
      <c r="AY553" s="98"/>
    </row>
    <row r="554" spans="1:51" s="5" customFormat="1" ht="13.6" customHeight="1" x14ac:dyDescent="0.3">
      <c r="A554" s="18"/>
      <c r="B554" s="18"/>
      <c r="M554" s="98"/>
      <c r="N554" s="98"/>
      <c r="O554" s="98"/>
      <c r="P554" s="98"/>
      <c r="Q554" s="100" t="s">
        <v>564</v>
      </c>
      <c r="R554" s="100">
        <f t="shared" ref="R554:X554" si="155">INDEX($A$398:$GY$413,$Q551,R$422)</f>
        <v>1.94</v>
      </c>
      <c r="S554" s="100">
        <f t="shared" si="155"/>
        <v>0.82</v>
      </c>
      <c r="T554" s="100">
        <f t="shared" si="155"/>
        <v>29.3</v>
      </c>
      <c r="U554" s="100">
        <f t="shared" si="155"/>
        <v>0.45</v>
      </c>
      <c r="V554" s="100">
        <f t="shared" si="155"/>
        <v>13.7</v>
      </c>
      <c r="W554" s="100">
        <f t="shared" si="155"/>
        <v>0.37</v>
      </c>
      <c r="X554" s="100">
        <f t="shared" si="155"/>
        <v>5.5E-2</v>
      </c>
      <c r="Y554" s="100" t="s">
        <v>570</v>
      </c>
      <c r="Z554" s="100" t="s">
        <v>570</v>
      </c>
      <c r="AA554" s="100"/>
      <c r="AB554" s="98"/>
      <c r="AC554" s="98"/>
      <c r="AD554" s="98"/>
      <c r="AE554" s="98"/>
      <c r="AF554" s="99"/>
      <c r="AG554" s="98"/>
      <c r="AH554" s="98"/>
      <c r="AS554" s="98"/>
      <c r="AT554" s="98"/>
      <c r="AU554" s="98"/>
      <c r="AV554" s="98"/>
      <c r="AW554" s="98"/>
      <c r="AX554" s="98"/>
      <c r="AY554" s="98"/>
    </row>
    <row r="555" spans="1:51" s="5" customFormat="1" ht="13.6" customHeight="1" x14ac:dyDescent="0.3">
      <c r="A555" s="18"/>
      <c r="B555" s="18"/>
      <c r="M555" s="98"/>
      <c r="N555" s="98"/>
      <c r="O555" s="98"/>
      <c r="P555" s="98"/>
      <c r="Q555" s="100" t="s">
        <v>565</v>
      </c>
      <c r="R555" s="100">
        <f t="shared" ref="R555:X555" si="156">INDEX($A$398:$GY$413,$Q551,R$423)</f>
        <v>1.94</v>
      </c>
      <c r="S555" s="100">
        <f t="shared" si="156"/>
        <v>0.83</v>
      </c>
      <c r="T555" s="100">
        <f t="shared" si="156"/>
        <v>29.9</v>
      </c>
      <c r="U555" s="100">
        <f t="shared" si="156"/>
        <v>0.49</v>
      </c>
      <c r="V555" s="100">
        <f t="shared" si="156"/>
        <v>12.9</v>
      </c>
      <c r="W555" s="100">
        <f t="shared" si="156"/>
        <v>0.36</v>
      </c>
      <c r="X555" s="100">
        <f t="shared" si="156"/>
        <v>5.1999999999999998E-2</v>
      </c>
      <c r="Y555" s="100" t="s">
        <v>570</v>
      </c>
      <c r="Z555" s="100" t="s">
        <v>570</v>
      </c>
      <c r="AA555" s="100"/>
      <c r="AB555" s="98"/>
      <c r="AC555" s="98"/>
      <c r="AD555" s="98"/>
      <c r="AE555" s="98"/>
      <c r="AF555" s="99"/>
      <c r="AG555" s="98"/>
      <c r="AH555" s="98"/>
      <c r="AS555" s="98"/>
      <c r="AT555" s="98"/>
      <c r="AU555" s="98"/>
      <c r="AV555" s="98"/>
      <c r="AW555" s="98"/>
      <c r="AX555" s="98"/>
      <c r="AY555" s="98"/>
    </row>
    <row r="556" spans="1:51" s="5" customFormat="1" ht="13.6" customHeight="1" x14ac:dyDescent="0.3">
      <c r="A556" s="18"/>
      <c r="B556" s="18"/>
      <c r="M556" s="98"/>
      <c r="N556" s="98"/>
      <c r="O556" s="98"/>
      <c r="P556" s="98"/>
      <c r="Q556" s="100" t="s">
        <v>566</v>
      </c>
      <c r="R556" s="100">
        <f t="shared" ref="R556:X556" si="157">INDEX($A$398:$GY$413,$Q551,R$424)</f>
        <v>1.92</v>
      </c>
      <c r="S556" s="100">
        <f t="shared" si="157"/>
        <v>0.88</v>
      </c>
      <c r="T556" s="100">
        <f t="shared" si="157"/>
        <v>31.5</v>
      </c>
      <c r="U556" s="100">
        <f t="shared" si="157"/>
        <v>0.56000000000000005</v>
      </c>
      <c r="V556" s="100">
        <f t="shared" si="157"/>
        <v>10.5</v>
      </c>
      <c r="W556" s="100">
        <f t="shared" si="157"/>
        <v>0.37</v>
      </c>
      <c r="X556" s="100">
        <f t="shared" si="157"/>
        <v>4.1000000000000002E-2</v>
      </c>
      <c r="Y556" s="100" t="s">
        <v>570</v>
      </c>
      <c r="Z556" s="100" t="s">
        <v>570</v>
      </c>
      <c r="AA556" s="100"/>
      <c r="AB556" s="98"/>
      <c r="AC556" s="98"/>
      <c r="AD556" s="98"/>
      <c r="AE556" s="98"/>
      <c r="AF556" s="99"/>
      <c r="AG556" s="98"/>
      <c r="AH556" s="98"/>
      <c r="AS556" s="98"/>
      <c r="AT556" s="98"/>
      <c r="AU556" s="98"/>
      <c r="AV556" s="98"/>
      <c r="AW556" s="98"/>
      <c r="AX556" s="98"/>
      <c r="AY556" s="98"/>
    </row>
    <row r="557" spans="1:51" s="5" customFormat="1" ht="13.6" customHeight="1" x14ac:dyDescent="0.3">
      <c r="A557" s="18"/>
      <c r="B557" s="18"/>
      <c r="M557" s="98"/>
      <c r="N557" s="98"/>
      <c r="O557" s="98"/>
      <c r="P557" s="98"/>
      <c r="Q557" s="100" t="s">
        <v>567</v>
      </c>
      <c r="R557" s="100">
        <f t="shared" ref="R557:X557" si="158">INDEX($A$398:$GY$413,$Q551,R$425)</f>
        <v>1.89</v>
      </c>
      <c r="S557" s="100">
        <f t="shared" si="158"/>
        <v>0.92</v>
      </c>
      <c r="T557" s="100">
        <f t="shared" si="158"/>
        <v>33.1</v>
      </c>
      <c r="U557" s="100">
        <f t="shared" si="158"/>
        <v>0.66</v>
      </c>
      <c r="V557" s="100">
        <f t="shared" si="158"/>
        <v>4.4000000000000004</v>
      </c>
      <c r="W557" s="100">
        <f t="shared" si="158"/>
        <v>0.37</v>
      </c>
      <c r="X557" s="100">
        <f t="shared" si="158"/>
        <v>1.7999999999999999E-2</v>
      </c>
      <c r="Y557" s="100" t="s">
        <v>570</v>
      </c>
      <c r="Z557" s="100" t="s">
        <v>570</v>
      </c>
      <c r="AA557" s="100"/>
      <c r="AB557" s="98"/>
      <c r="AC557" s="98"/>
      <c r="AD557" s="98"/>
      <c r="AE557" s="98"/>
      <c r="AF557" s="99"/>
      <c r="AG557" s="98"/>
      <c r="AH557" s="98"/>
      <c r="AS557" s="98"/>
      <c r="AT557" s="98"/>
      <c r="AU557" s="98"/>
      <c r="AV557" s="98"/>
      <c r="AW557" s="98"/>
      <c r="AX557" s="98"/>
      <c r="AY557" s="98"/>
    </row>
    <row r="558" spans="1:51" s="5" customFormat="1" ht="13.6" customHeight="1" x14ac:dyDescent="0.3">
      <c r="A558" s="18"/>
      <c r="B558" s="18"/>
      <c r="M558" s="98"/>
      <c r="N558" s="98"/>
      <c r="O558" s="98"/>
      <c r="P558" s="98"/>
      <c r="Q558" s="100" t="s">
        <v>568</v>
      </c>
      <c r="R558" s="100">
        <f t="shared" ref="R558:Z558" si="159">INDEX($A$398:$GY$413,$Q551,R$426)</f>
        <v>1.87</v>
      </c>
      <c r="S558" s="100">
        <f t="shared" si="159"/>
        <v>0.98</v>
      </c>
      <c r="T558" s="100">
        <f t="shared" si="159"/>
        <v>35.1</v>
      </c>
      <c r="U558" s="100">
        <f t="shared" si="159"/>
        <v>0.81</v>
      </c>
      <c r="V558" s="100">
        <f t="shared" si="159"/>
        <v>4.4000000000000004</v>
      </c>
      <c r="W558" s="100">
        <f t="shared" si="159"/>
        <v>0.38</v>
      </c>
      <c r="X558" s="100">
        <f t="shared" si="159"/>
        <v>1.7999999999999999E-2</v>
      </c>
      <c r="Y558" s="100">
        <f t="shared" si="159"/>
        <v>3.4</v>
      </c>
      <c r="Z558" s="100">
        <f t="shared" si="159"/>
        <v>1.4999999999999999E-2</v>
      </c>
      <c r="AA558" s="100"/>
      <c r="AB558" s="98"/>
      <c r="AC558" s="98"/>
      <c r="AD558" s="98"/>
      <c r="AE558" s="98"/>
      <c r="AF558" s="99"/>
      <c r="AG558" s="98"/>
      <c r="AH558" s="98"/>
      <c r="AS558" s="98"/>
      <c r="AT558" s="98"/>
      <c r="AU558" s="98"/>
      <c r="AV558" s="98"/>
      <c r="AW558" s="98"/>
      <c r="AX558" s="98"/>
      <c r="AY558" s="98"/>
    </row>
    <row r="559" spans="1:51" s="5" customFormat="1" ht="13.6" customHeight="1" x14ac:dyDescent="0.3">
      <c r="A559" s="18"/>
      <c r="B559" s="18"/>
      <c r="M559" s="98"/>
      <c r="N559" s="98"/>
      <c r="O559" s="98"/>
      <c r="P559" s="98"/>
      <c r="Q559" s="100" t="s">
        <v>569</v>
      </c>
      <c r="R559" s="100">
        <f t="shared" ref="R559:Z559" si="160">INDEX($A$398:$GY$413,$Q551,R$427)</f>
        <v>1.87</v>
      </c>
      <c r="S559" s="100">
        <f t="shared" si="160"/>
        <v>0.98</v>
      </c>
      <c r="T559" s="100">
        <f t="shared" si="160"/>
        <v>35.299999999999997</v>
      </c>
      <c r="U559" s="100">
        <f t="shared" si="160"/>
        <v>0.83</v>
      </c>
      <c r="V559" s="100">
        <f t="shared" si="160"/>
        <v>4</v>
      </c>
      <c r="W559" s="100">
        <f t="shared" si="160"/>
        <v>0.41</v>
      </c>
      <c r="X559" s="100">
        <f t="shared" si="160"/>
        <v>1.4999999999999999E-2</v>
      </c>
      <c r="Y559" s="100">
        <f t="shared" si="160"/>
        <v>2.9</v>
      </c>
      <c r="Z559" s="100">
        <f t="shared" si="160"/>
        <v>1.2999999999999999E-2</v>
      </c>
      <c r="AA559" s="100"/>
      <c r="AB559" s="98"/>
      <c r="AC559" s="98"/>
      <c r="AD559" s="98"/>
      <c r="AE559" s="98"/>
      <c r="AF559" s="99"/>
      <c r="AG559" s="98"/>
      <c r="AH559" s="98"/>
      <c r="AS559" s="98"/>
      <c r="AT559" s="98"/>
      <c r="AU559" s="98"/>
      <c r="AV559" s="98"/>
      <c r="AW559" s="98"/>
      <c r="AX559" s="98"/>
      <c r="AY559" s="98"/>
    </row>
    <row r="560" spans="1:51" s="5" customFormat="1" ht="13.6" customHeight="1" x14ac:dyDescent="0.3">
      <c r="A560" s="18"/>
      <c r="B560" s="18"/>
      <c r="M560" s="98"/>
      <c r="N560" s="98"/>
      <c r="O560" s="98"/>
      <c r="P560" s="98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98"/>
      <c r="AC560" s="98"/>
      <c r="AD560" s="98"/>
      <c r="AE560" s="98"/>
      <c r="AF560" s="99"/>
      <c r="AG560" s="98"/>
      <c r="AH560" s="98"/>
      <c r="AS560" s="98"/>
      <c r="AT560" s="98"/>
      <c r="AU560" s="98"/>
      <c r="AV560" s="98"/>
      <c r="AW560" s="98"/>
      <c r="AX560" s="98"/>
      <c r="AY560" s="98"/>
    </row>
    <row r="561" spans="1:51" s="5" customFormat="1" ht="13.6" customHeight="1" x14ac:dyDescent="0.3">
      <c r="A561" s="18"/>
      <c r="B561" s="18"/>
      <c r="M561" s="98"/>
      <c r="N561" s="98"/>
      <c r="O561" s="98"/>
      <c r="P561" s="98"/>
      <c r="Q561" s="100">
        <f>Q551+1</f>
        <v>14</v>
      </c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98"/>
      <c r="AC561" s="98"/>
      <c r="AD561" s="98"/>
      <c r="AE561" s="98"/>
      <c r="AF561" s="99"/>
      <c r="AG561" s="98"/>
      <c r="AH561" s="98"/>
      <c r="AS561" s="98"/>
      <c r="AT561" s="98"/>
      <c r="AU561" s="98"/>
      <c r="AV561" s="98"/>
      <c r="AW561" s="98"/>
      <c r="AX561" s="98"/>
      <c r="AY561" s="98"/>
    </row>
    <row r="562" spans="1:51" s="5" customFormat="1" ht="84.8" customHeight="1" x14ac:dyDescent="0.3">
      <c r="A562" s="18"/>
      <c r="B562" s="18"/>
      <c r="M562" s="98"/>
      <c r="N562" s="98"/>
      <c r="O562" s="98"/>
      <c r="P562" s="98"/>
      <c r="Q562" s="125"/>
      <c r="R562" s="104" t="s">
        <v>571</v>
      </c>
      <c r="S562" s="104" t="s">
        <v>22</v>
      </c>
      <c r="T562" s="104" t="s">
        <v>23</v>
      </c>
      <c r="U562" s="104" t="s">
        <v>28</v>
      </c>
      <c r="V562" s="104" t="s">
        <v>531</v>
      </c>
      <c r="W562" s="104" t="s">
        <v>533</v>
      </c>
      <c r="X562" s="104" t="s">
        <v>532</v>
      </c>
      <c r="Y562" s="104" t="s">
        <v>563</v>
      </c>
      <c r="Z562" s="104" t="s">
        <v>561</v>
      </c>
      <c r="AA562" s="100"/>
      <c r="AB562" s="98"/>
      <c r="AC562" s="98"/>
      <c r="AD562" s="98"/>
      <c r="AE562" s="98"/>
      <c r="AF562" s="99"/>
      <c r="AG562" s="98"/>
      <c r="AH562" s="98"/>
      <c r="AS562" s="98"/>
      <c r="AT562" s="98"/>
      <c r="AU562" s="98"/>
      <c r="AV562" s="98"/>
      <c r="AW562" s="98"/>
      <c r="AX562" s="98"/>
      <c r="AY562" s="98"/>
    </row>
    <row r="563" spans="1:51" s="5" customFormat="1" ht="20.95" customHeight="1" x14ac:dyDescent="0.3">
      <c r="A563" s="18"/>
      <c r="B563" s="18"/>
      <c r="M563" s="98"/>
      <c r="N563" s="98"/>
      <c r="O563" s="98"/>
      <c r="P563" s="98"/>
      <c r="Q563" s="125"/>
      <c r="R563" s="105" t="s">
        <v>36</v>
      </c>
      <c r="S563" s="105" t="s">
        <v>38</v>
      </c>
      <c r="T563" s="105" t="s">
        <v>39</v>
      </c>
      <c r="U563" s="105" t="s">
        <v>572</v>
      </c>
      <c r="V563" s="105" t="s">
        <v>41</v>
      </c>
      <c r="W563" s="106" t="s">
        <v>475</v>
      </c>
      <c r="X563" s="105" t="s">
        <v>573</v>
      </c>
      <c r="Y563" s="102" t="s">
        <v>574</v>
      </c>
      <c r="Z563" s="105" t="s">
        <v>573</v>
      </c>
      <c r="AA563" s="100"/>
      <c r="AB563" s="98"/>
      <c r="AC563" s="98"/>
      <c r="AD563" s="98"/>
      <c r="AE563" s="98"/>
      <c r="AF563" s="99"/>
      <c r="AG563" s="98"/>
      <c r="AH563" s="98"/>
      <c r="AS563" s="98"/>
      <c r="AT563" s="98"/>
      <c r="AU563" s="98"/>
      <c r="AV563" s="98"/>
      <c r="AW563" s="98"/>
      <c r="AX563" s="98"/>
      <c r="AY563" s="98"/>
    </row>
    <row r="564" spans="1:51" s="5" customFormat="1" ht="13.6" customHeight="1" x14ac:dyDescent="0.3">
      <c r="A564" s="18"/>
      <c r="B564" s="18"/>
      <c r="M564" s="98"/>
      <c r="N564" s="98"/>
      <c r="O564" s="98"/>
      <c r="P564" s="98"/>
      <c r="Q564" s="100" t="s">
        <v>564</v>
      </c>
      <c r="R564" s="100">
        <f t="shared" ref="R564:X564" si="161">INDEX($A$398:$GY$413,$Q561,R$422)</f>
        <v>1.88</v>
      </c>
      <c r="S564" s="100">
        <f t="shared" si="161"/>
        <v>0.89</v>
      </c>
      <c r="T564" s="100">
        <f t="shared" si="161"/>
        <v>29.7</v>
      </c>
      <c r="U564" s="100">
        <f t="shared" si="161"/>
        <v>0.84</v>
      </c>
      <c r="V564" s="100">
        <f t="shared" si="161"/>
        <v>4.9000000000000004</v>
      </c>
      <c r="W564" s="100">
        <f t="shared" si="161"/>
        <v>0.42</v>
      </c>
      <c r="X564" s="100">
        <f t="shared" si="161"/>
        <v>0.02</v>
      </c>
      <c r="Y564" s="100" t="s">
        <v>570</v>
      </c>
      <c r="Z564" s="100" t="s">
        <v>570</v>
      </c>
      <c r="AA564" s="100"/>
      <c r="AB564" s="98"/>
      <c r="AC564" s="98"/>
      <c r="AD564" s="98"/>
      <c r="AE564" s="98"/>
      <c r="AF564" s="99"/>
      <c r="AG564" s="98"/>
      <c r="AH564" s="98"/>
      <c r="AS564" s="98"/>
      <c r="AT564" s="98"/>
      <c r="AU564" s="98"/>
      <c r="AV564" s="98"/>
      <c r="AW564" s="98"/>
      <c r="AX564" s="98"/>
      <c r="AY564" s="98"/>
    </row>
    <row r="565" spans="1:51" s="5" customFormat="1" ht="13.6" customHeight="1" x14ac:dyDescent="0.3">
      <c r="A565" s="18"/>
      <c r="B565" s="18"/>
      <c r="M565" s="98"/>
      <c r="N565" s="98"/>
      <c r="O565" s="98"/>
      <c r="P565" s="98"/>
      <c r="Q565" s="100" t="s">
        <v>565</v>
      </c>
      <c r="R565" s="100">
        <f t="shared" ref="R565:X565" si="162">INDEX($A$398:$GY$413,$Q561,R$423)</f>
        <v>1.92</v>
      </c>
      <c r="S565" s="100">
        <f t="shared" si="162"/>
        <v>0.87</v>
      </c>
      <c r="T565" s="100">
        <f t="shared" si="162"/>
        <v>31.2</v>
      </c>
      <c r="U565" s="100">
        <f t="shared" si="162"/>
        <v>0.96</v>
      </c>
      <c r="V565" s="100">
        <f t="shared" si="162"/>
        <v>4.4000000000000004</v>
      </c>
      <c r="W565" s="100">
        <f t="shared" si="162"/>
        <v>0.44</v>
      </c>
      <c r="X565" s="100">
        <f t="shared" si="162"/>
        <v>1.7000000000000001E-2</v>
      </c>
      <c r="Y565" s="100" t="s">
        <v>570</v>
      </c>
      <c r="Z565" s="100" t="s">
        <v>570</v>
      </c>
      <c r="AA565" s="100"/>
      <c r="AB565" s="98"/>
      <c r="AC565" s="98"/>
      <c r="AD565" s="98"/>
      <c r="AE565" s="98"/>
      <c r="AF565" s="99"/>
      <c r="AG565" s="98"/>
      <c r="AH565" s="98"/>
      <c r="AS565" s="98"/>
      <c r="AT565" s="98"/>
      <c r="AU565" s="98"/>
      <c r="AV565" s="98"/>
      <c r="AW565" s="98"/>
      <c r="AX565" s="98"/>
      <c r="AY565" s="98"/>
    </row>
    <row r="566" spans="1:51" s="5" customFormat="1" ht="13.6" customHeight="1" x14ac:dyDescent="0.3">
      <c r="A566" s="18"/>
      <c r="B566" s="18"/>
      <c r="M566" s="98"/>
      <c r="N566" s="98"/>
      <c r="O566" s="98"/>
      <c r="P566" s="98"/>
      <c r="Q566" s="100" t="s">
        <v>566</v>
      </c>
      <c r="R566" s="100">
        <f t="shared" ref="R566:X566" si="163">INDEX($A$398:$GY$413,$Q561,R$424)</f>
        <v>1.92</v>
      </c>
      <c r="S566" s="100">
        <f t="shared" si="163"/>
        <v>0.87</v>
      </c>
      <c r="T566" s="100">
        <f t="shared" si="163"/>
        <v>31.2</v>
      </c>
      <c r="U566" s="100">
        <f t="shared" si="163"/>
        <v>1</v>
      </c>
      <c r="V566" s="100">
        <f t="shared" si="163"/>
        <v>3.9</v>
      </c>
      <c r="W566" s="100">
        <f t="shared" si="163"/>
        <v>0.4</v>
      </c>
      <c r="X566" s="100">
        <f t="shared" si="163"/>
        <v>1.4E-2</v>
      </c>
      <c r="Y566" s="100" t="s">
        <v>570</v>
      </c>
      <c r="Z566" s="100" t="s">
        <v>570</v>
      </c>
      <c r="AA566" s="100"/>
      <c r="AB566" s="98"/>
      <c r="AC566" s="98"/>
      <c r="AD566" s="98"/>
      <c r="AE566" s="98"/>
      <c r="AF566" s="99"/>
      <c r="AG566" s="98"/>
      <c r="AH566" s="98"/>
      <c r="AS566" s="98"/>
      <c r="AT566" s="98"/>
      <c r="AU566" s="98"/>
      <c r="AV566" s="98"/>
      <c r="AW566" s="98"/>
      <c r="AX566" s="98"/>
      <c r="AY566" s="98"/>
    </row>
    <row r="567" spans="1:51" s="5" customFormat="1" ht="13.6" customHeight="1" x14ac:dyDescent="0.3">
      <c r="A567" s="18"/>
      <c r="B567" s="18"/>
      <c r="M567" s="98"/>
      <c r="N567" s="98"/>
      <c r="O567" s="98"/>
      <c r="P567" s="98"/>
      <c r="Q567" s="100" t="s">
        <v>567</v>
      </c>
      <c r="R567" s="100">
        <f t="shared" ref="R567:X567" si="164">INDEX($A$398:$GY$413,$Q561,R$425)</f>
        <v>1.92</v>
      </c>
      <c r="S567" s="100">
        <f t="shared" si="164"/>
        <v>0.87</v>
      </c>
      <c r="T567" s="100">
        <f t="shared" si="164"/>
        <v>31.3</v>
      </c>
      <c r="U567" s="100">
        <f t="shared" si="164"/>
        <v>1.02</v>
      </c>
      <c r="V567" s="100">
        <f t="shared" si="164"/>
        <v>2.7</v>
      </c>
      <c r="W567" s="100">
        <f t="shared" si="164"/>
        <v>0.41</v>
      </c>
      <c r="X567" s="100">
        <f t="shared" si="164"/>
        <v>8.9999999999999993E-3</v>
      </c>
      <c r="Y567" s="100" t="s">
        <v>570</v>
      </c>
      <c r="Z567" s="100" t="s">
        <v>570</v>
      </c>
      <c r="AA567" s="100"/>
      <c r="AB567" s="98"/>
      <c r="AC567" s="98"/>
      <c r="AD567" s="98"/>
      <c r="AE567" s="98"/>
      <c r="AF567" s="99"/>
      <c r="AG567" s="98"/>
      <c r="AH567" s="98"/>
      <c r="AS567" s="98"/>
      <c r="AT567" s="98"/>
      <c r="AU567" s="98"/>
      <c r="AV567" s="98"/>
      <c r="AW567" s="98"/>
      <c r="AX567" s="98"/>
      <c r="AY567" s="98"/>
    </row>
    <row r="568" spans="1:51" s="5" customFormat="1" ht="13.6" customHeight="1" x14ac:dyDescent="0.3">
      <c r="A568" s="18"/>
      <c r="B568" s="18"/>
      <c r="M568" s="98"/>
      <c r="N568" s="98"/>
      <c r="O568" s="98"/>
      <c r="P568" s="98"/>
      <c r="Q568" s="100" t="s">
        <v>568</v>
      </c>
      <c r="R568" s="100">
        <f t="shared" ref="R568:Z568" si="165">INDEX($A$398:$GY$413,$Q561,R$426)</f>
        <v>1.9</v>
      </c>
      <c r="S568" s="100">
        <f t="shared" si="165"/>
        <v>0.9</v>
      </c>
      <c r="T568" s="100">
        <f t="shared" si="165"/>
        <v>32.200000000000003</v>
      </c>
      <c r="U568" s="100">
        <f t="shared" si="165"/>
        <v>1.08</v>
      </c>
      <c r="V568" s="100">
        <f t="shared" si="165"/>
        <v>2.7</v>
      </c>
      <c r="W568" s="100">
        <f t="shared" si="165"/>
        <v>0.43</v>
      </c>
      <c r="X568" s="100">
        <f t="shared" si="165"/>
        <v>8.9999999999999993E-3</v>
      </c>
      <c r="Y568" s="100">
        <f t="shared" si="165"/>
        <v>2.1</v>
      </c>
      <c r="Z568" s="100">
        <f t="shared" si="165"/>
        <v>6.0000000000000001E-3</v>
      </c>
      <c r="AA568" s="100"/>
      <c r="AB568" s="98"/>
      <c r="AC568" s="98"/>
      <c r="AD568" s="98"/>
      <c r="AE568" s="98"/>
      <c r="AF568" s="99"/>
      <c r="AG568" s="98"/>
      <c r="AH568" s="98"/>
      <c r="AS568" s="98"/>
      <c r="AT568" s="98"/>
      <c r="AU568" s="98"/>
      <c r="AV568" s="98"/>
      <c r="AW568" s="98"/>
      <c r="AX568" s="98"/>
      <c r="AY568" s="98"/>
    </row>
    <row r="569" spans="1:51" s="5" customFormat="1" ht="13.6" customHeight="1" x14ac:dyDescent="0.3">
      <c r="A569" s="18"/>
      <c r="B569" s="18"/>
      <c r="M569" s="98"/>
      <c r="N569" s="98"/>
      <c r="O569" s="98"/>
      <c r="P569" s="98"/>
      <c r="Q569" s="100" t="s">
        <v>569</v>
      </c>
      <c r="R569" s="100">
        <f t="shared" ref="R569:Z569" si="166">INDEX($A$398:$GY$413,$Q561,R$427)</f>
        <v>1.91</v>
      </c>
      <c r="S569" s="100">
        <f t="shared" si="166"/>
        <v>0.9</v>
      </c>
      <c r="T569" s="100">
        <f t="shared" si="166"/>
        <v>32.4</v>
      </c>
      <c r="U569" s="100">
        <f t="shared" si="166"/>
        <v>1.1000000000000001</v>
      </c>
      <c r="V569" s="100">
        <f t="shared" si="166"/>
        <v>2.7</v>
      </c>
      <c r="W569" s="100">
        <f t="shared" si="166"/>
        <v>0.43</v>
      </c>
      <c r="X569" s="100">
        <f t="shared" si="166"/>
        <v>8.0000000000000002E-3</v>
      </c>
      <c r="Y569" s="100">
        <f t="shared" si="166"/>
        <v>1.9</v>
      </c>
      <c r="Z569" s="100">
        <f t="shared" si="166"/>
        <v>5.0000000000000001E-3</v>
      </c>
      <c r="AA569" s="100"/>
      <c r="AB569" s="98"/>
      <c r="AC569" s="98"/>
      <c r="AD569" s="98"/>
      <c r="AE569" s="98"/>
      <c r="AF569" s="99"/>
      <c r="AG569" s="98"/>
      <c r="AH569" s="98"/>
      <c r="AS569" s="98"/>
      <c r="AT569" s="98"/>
      <c r="AU569" s="98"/>
      <c r="AV569" s="98"/>
      <c r="AW569" s="98"/>
      <c r="AX569" s="98"/>
      <c r="AY569" s="98"/>
    </row>
    <row r="570" spans="1:51" s="5" customFormat="1" ht="13.6" customHeight="1" x14ac:dyDescent="0.3">
      <c r="A570" s="18"/>
      <c r="B570" s="18"/>
      <c r="M570" s="98"/>
      <c r="N570" s="98"/>
      <c r="O570" s="98"/>
      <c r="P570" s="98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98"/>
      <c r="AC570" s="98"/>
      <c r="AD570" s="98"/>
      <c r="AE570" s="98"/>
      <c r="AF570" s="99"/>
      <c r="AG570" s="98"/>
      <c r="AH570" s="98"/>
      <c r="AS570" s="98"/>
      <c r="AT570" s="98"/>
      <c r="AU570" s="98"/>
      <c r="AV570" s="98"/>
      <c r="AW570" s="98"/>
      <c r="AX570" s="98"/>
      <c r="AY570" s="98"/>
    </row>
    <row r="571" spans="1:51" s="5" customFormat="1" ht="13.6" customHeight="1" x14ac:dyDescent="0.3">
      <c r="A571" s="18"/>
      <c r="B571" s="18"/>
      <c r="M571" s="98"/>
      <c r="N571" s="98"/>
      <c r="O571" s="98"/>
      <c r="P571" s="98"/>
      <c r="Q571" s="100">
        <f>Q561+1</f>
        <v>15</v>
      </c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98"/>
      <c r="AC571" s="98"/>
      <c r="AD571" s="98"/>
      <c r="AE571" s="98"/>
      <c r="AF571" s="99"/>
      <c r="AG571" s="98"/>
      <c r="AH571" s="98"/>
      <c r="AS571" s="98"/>
      <c r="AT571" s="98"/>
      <c r="AU571" s="98"/>
      <c r="AV571" s="98"/>
      <c r="AW571" s="98"/>
      <c r="AX571" s="98"/>
      <c r="AY571" s="98"/>
    </row>
    <row r="572" spans="1:51" s="5" customFormat="1" ht="84.8" customHeight="1" x14ac:dyDescent="0.3">
      <c r="A572" s="18"/>
      <c r="B572" s="18"/>
      <c r="M572" s="98"/>
      <c r="N572" s="98"/>
      <c r="O572" s="98"/>
      <c r="P572" s="98"/>
      <c r="Q572" s="125"/>
      <c r="R572" s="104" t="s">
        <v>571</v>
      </c>
      <c r="S572" s="104" t="s">
        <v>22</v>
      </c>
      <c r="T572" s="104" t="s">
        <v>23</v>
      </c>
      <c r="U572" s="104" t="s">
        <v>28</v>
      </c>
      <c r="V572" s="104" t="s">
        <v>531</v>
      </c>
      <c r="W572" s="104" t="s">
        <v>533</v>
      </c>
      <c r="X572" s="104" t="s">
        <v>532</v>
      </c>
      <c r="Y572" s="104" t="s">
        <v>563</v>
      </c>
      <c r="Z572" s="104" t="s">
        <v>561</v>
      </c>
      <c r="AA572" s="100"/>
      <c r="AB572" s="98"/>
      <c r="AC572" s="98"/>
      <c r="AD572" s="98"/>
      <c r="AE572" s="98"/>
      <c r="AF572" s="99"/>
      <c r="AG572" s="98"/>
      <c r="AH572" s="98"/>
      <c r="AS572" s="98"/>
      <c r="AT572" s="98"/>
      <c r="AU572" s="98"/>
      <c r="AV572" s="98"/>
      <c r="AW572" s="98"/>
      <c r="AX572" s="98"/>
      <c r="AY572" s="98"/>
    </row>
    <row r="573" spans="1:51" s="5" customFormat="1" ht="20.95" customHeight="1" x14ac:dyDescent="0.3">
      <c r="A573" s="18"/>
      <c r="B573" s="18"/>
      <c r="M573" s="98"/>
      <c r="N573" s="98"/>
      <c r="O573" s="98"/>
      <c r="P573" s="98"/>
      <c r="Q573" s="125"/>
      <c r="R573" s="105" t="s">
        <v>36</v>
      </c>
      <c r="S573" s="105" t="s">
        <v>38</v>
      </c>
      <c r="T573" s="105" t="s">
        <v>39</v>
      </c>
      <c r="U573" s="105" t="s">
        <v>572</v>
      </c>
      <c r="V573" s="105" t="s">
        <v>41</v>
      </c>
      <c r="W573" s="106" t="s">
        <v>475</v>
      </c>
      <c r="X573" s="105" t="s">
        <v>573</v>
      </c>
      <c r="Y573" s="102" t="s">
        <v>574</v>
      </c>
      <c r="Z573" s="105" t="s">
        <v>573</v>
      </c>
      <c r="AA573" s="100"/>
      <c r="AB573" s="98"/>
      <c r="AC573" s="98"/>
      <c r="AD573" s="98"/>
      <c r="AE573" s="98"/>
      <c r="AF573" s="99"/>
      <c r="AG573" s="98"/>
      <c r="AH573" s="98"/>
      <c r="AS573" s="98"/>
      <c r="AT573" s="98"/>
      <c r="AU573" s="98"/>
      <c r="AV573" s="98"/>
      <c r="AW573" s="98"/>
      <c r="AX573" s="98"/>
      <c r="AY573" s="98"/>
    </row>
    <row r="574" spans="1:51" s="5" customFormat="1" ht="13.6" customHeight="1" x14ac:dyDescent="0.3">
      <c r="A574" s="18"/>
      <c r="B574" s="18"/>
      <c r="M574" s="98"/>
      <c r="N574" s="98"/>
      <c r="O574" s="98"/>
      <c r="P574" s="98"/>
      <c r="Q574" s="100" t="s">
        <v>564</v>
      </c>
      <c r="R574" s="100">
        <f t="shared" ref="R574:X574" si="167">INDEX($A$398:$GY$413,$Q571,R$422)</f>
        <v>1.96</v>
      </c>
      <c r="S574" s="100">
        <f t="shared" si="167"/>
        <v>0.67</v>
      </c>
      <c r="T574" s="100">
        <f t="shared" si="167"/>
        <v>21.9</v>
      </c>
      <c r="U574" s="100">
        <f t="shared" si="167"/>
        <v>-0.16</v>
      </c>
      <c r="V574" s="100">
        <f t="shared" si="167"/>
        <v>13.4</v>
      </c>
      <c r="W574" s="100">
        <f t="shared" si="167"/>
        <v>0.23</v>
      </c>
      <c r="X574" s="100">
        <f t="shared" si="167"/>
        <v>4.9000000000000002E-2</v>
      </c>
      <c r="Y574" s="100" t="s">
        <v>570</v>
      </c>
      <c r="Z574" s="100" t="s">
        <v>570</v>
      </c>
      <c r="AA574" s="100"/>
      <c r="AB574" s="98"/>
      <c r="AC574" s="98"/>
      <c r="AD574" s="98"/>
      <c r="AE574" s="98"/>
      <c r="AF574" s="99"/>
      <c r="AG574" s="98"/>
      <c r="AH574" s="98"/>
      <c r="AS574" s="98"/>
      <c r="AT574" s="98"/>
      <c r="AU574" s="98"/>
      <c r="AV574" s="98"/>
      <c r="AW574" s="98"/>
      <c r="AX574" s="98"/>
      <c r="AY574" s="98"/>
    </row>
    <row r="575" spans="1:51" s="5" customFormat="1" ht="13.6" customHeight="1" x14ac:dyDescent="0.3">
      <c r="A575" s="18"/>
      <c r="B575" s="18"/>
      <c r="M575" s="98"/>
      <c r="N575" s="98"/>
      <c r="O575" s="98"/>
      <c r="P575" s="98"/>
      <c r="Q575" s="100" t="s">
        <v>565</v>
      </c>
      <c r="R575" s="100">
        <f t="shared" ref="R575:X575" si="168">INDEX($A$398:$GY$413,$Q571,R$423)</f>
        <v>1.96</v>
      </c>
      <c r="S575" s="100">
        <f t="shared" si="168"/>
        <v>0.74</v>
      </c>
      <c r="T575" s="100">
        <f t="shared" si="168"/>
        <v>27</v>
      </c>
      <c r="U575" s="100">
        <f t="shared" si="168"/>
        <v>0.75</v>
      </c>
      <c r="V575" s="100">
        <f t="shared" si="168"/>
        <v>6.3</v>
      </c>
      <c r="W575" s="100">
        <f t="shared" si="168"/>
        <v>0.31</v>
      </c>
      <c r="X575" s="100">
        <f t="shared" si="168"/>
        <v>2.3E-2</v>
      </c>
      <c r="Y575" s="100" t="s">
        <v>570</v>
      </c>
      <c r="Z575" s="100" t="s">
        <v>570</v>
      </c>
      <c r="AA575" s="100"/>
      <c r="AB575" s="98"/>
      <c r="AC575" s="98"/>
      <c r="AD575" s="98"/>
      <c r="AE575" s="98"/>
      <c r="AF575" s="99"/>
      <c r="AG575" s="98"/>
      <c r="AH575" s="98"/>
      <c r="AS575" s="98"/>
      <c r="AT575" s="98"/>
      <c r="AU575" s="98"/>
      <c r="AV575" s="98"/>
      <c r="AW575" s="98"/>
      <c r="AX575" s="98"/>
      <c r="AY575" s="98"/>
    </row>
    <row r="576" spans="1:51" s="5" customFormat="1" ht="13.6" customHeight="1" x14ac:dyDescent="0.3">
      <c r="A576" s="18"/>
      <c r="B576" s="18"/>
      <c r="M576" s="98"/>
      <c r="N576" s="98"/>
      <c r="O576" s="98"/>
      <c r="P576" s="98"/>
      <c r="Q576" s="100" t="s">
        <v>566</v>
      </c>
      <c r="R576" s="100">
        <f t="shared" ref="R576:X576" si="169">INDEX($A$398:$GY$413,$Q571,R$424)</f>
        <v>1.94</v>
      </c>
      <c r="S576" s="100">
        <f t="shared" si="169"/>
        <v>0.78</v>
      </c>
      <c r="T576" s="100">
        <f t="shared" si="169"/>
        <v>28.4</v>
      </c>
      <c r="U576" s="100">
        <f t="shared" si="169"/>
        <v>1.02</v>
      </c>
      <c r="V576" s="100">
        <f t="shared" si="169"/>
        <v>3.9</v>
      </c>
      <c r="W576" s="100">
        <f t="shared" si="169"/>
        <v>0.33</v>
      </c>
      <c r="X576" s="100">
        <f t="shared" si="169"/>
        <v>1.7000000000000001E-2</v>
      </c>
      <c r="Y576" s="100" t="s">
        <v>570</v>
      </c>
      <c r="Z576" s="100" t="s">
        <v>570</v>
      </c>
      <c r="AA576" s="100"/>
      <c r="AB576" s="98"/>
      <c r="AC576" s="98"/>
      <c r="AD576" s="98"/>
      <c r="AE576" s="98"/>
      <c r="AF576" s="99"/>
      <c r="AG576" s="98"/>
      <c r="AH576" s="98"/>
      <c r="AS576" s="98"/>
      <c r="AT576" s="98"/>
      <c r="AU576" s="98"/>
      <c r="AV576" s="98"/>
      <c r="AW576" s="98"/>
      <c r="AX576" s="98"/>
      <c r="AY576" s="98"/>
    </row>
    <row r="577" spans="1:51" s="5" customFormat="1" ht="13.6" customHeight="1" x14ac:dyDescent="0.3">
      <c r="A577" s="18"/>
      <c r="B577" s="18"/>
      <c r="M577" s="98"/>
      <c r="N577" s="98"/>
      <c r="O577" s="98"/>
      <c r="P577" s="98"/>
      <c r="Q577" s="100" t="s">
        <v>567</v>
      </c>
      <c r="R577" s="100">
        <f t="shared" ref="R577:X577" si="170">INDEX($A$398:$GY$413,$Q571,R$425)</f>
        <v>1.92</v>
      </c>
      <c r="S577" s="100">
        <f t="shared" si="170"/>
        <v>0.81</v>
      </c>
      <c r="T577" s="100">
        <f t="shared" si="170"/>
        <v>29.3</v>
      </c>
      <c r="U577" s="100">
        <f t="shared" si="170"/>
        <v>1.17</v>
      </c>
      <c r="V577" s="100">
        <f t="shared" si="170"/>
        <v>1.9</v>
      </c>
      <c r="W577" s="100">
        <f t="shared" si="170"/>
        <v>0.36</v>
      </c>
      <c r="X577" s="100">
        <f t="shared" si="170"/>
        <v>8.9999999999999993E-3</v>
      </c>
      <c r="Y577" s="100" t="s">
        <v>570</v>
      </c>
      <c r="Z577" s="100" t="s">
        <v>570</v>
      </c>
      <c r="AA577" s="100"/>
      <c r="AB577" s="98"/>
      <c r="AC577" s="98"/>
      <c r="AD577" s="98"/>
      <c r="AE577" s="98"/>
      <c r="AF577" s="99"/>
      <c r="AG577" s="98"/>
      <c r="AH577" s="98"/>
      <c r="AS577" s="98"/>
      <c r="AT577" s="98"/>
      <c r="AU577" s="98"/>
      <c r="AV577" s="98"/>
      <c r="AW577" s="98"/>
      <c r="AX577" s="98"/>
      <c r="AY577" s="98"/>
    </row>
    <row r="578" spans="1:51" s="5" customFormat="1" ht="13.6" customHeight="1" x14ac:dyDescent="0.3">
      <c r="A578" s="18"/>
      <c r="B578" s="18"/>
      <c r="M578" s="98"/>
      <c r="N578" s="98"/>
      <c r="O578" s="98"/>
      <c r="P578" s="98"/>
      <c r="Q578" s="100" t="s">
        <v>568</v>
      </c>
      <c r="R578" s="100">
        <f t="shared" ref="R578:Z578" si="171">INDEX($A$398:$GY$413,$Q571,R$426)</f>
        <v>1.91</v>
      </c>
      <c r="S578" s="100">
        <f t="shared" si="171"/>
        <v>0.82</v>
      </c>
      <c r="T578" s="100">
        <f t="shared" si="171"/>
        <v>29.8</v>
      </c>
      <c r="U578" s="100">
        <f t="shared" si="171"/>
        <v>1.26</v>
      </c>
      <c r="V578" s="100">
        <f t="shared" si="171"/>
        <v>1.9</v>
      </c>
      <c r="W578" s="100">
        <f t="shared" si="171"/>
        <v>0.34</v>
      </c>
      <c r="X578" s="100">
        <f t="shared" si="171"/>
        <v>0.01</v>
      </c>
      <c r="Y578" s="100">
        <f t="shared" si="171"/>
        <v>1.2</v>
      </c>
      <c r="Z578" s="100">
        <f t="shared" si="171"/>
        <v>7.0000000000000001E-3</v>
      </c>
      <c r="AA578" s="100"/>
      <c r="AB578" s="98"/>
      <c r="AC578" s="98"/>
      <c r="AD578" s="98"/>
      <c r="AE578" s="98"/>
      <c r="AF578" s="99"/>
      <c r="AG578" s="98"/>
      <c r="AH578" s="98"/>
      <c r="AS578" s="98"/>
      <c r="AT578" s="98"/>
      <c r="AU578" s="98"/>
      <c r="AV578" s="98"/>
      <c r="AW578" s="98"/>
      <c r="AX578" s="98"/>
      <c r="AY578" s="98"/>
    </row>
    <row r="579" spans="1:51" s="5" customFormat="1" ht="13.6" customHeight="1" x14ac:dyDescent="0.3">
      <c r="A579" s="18"/>
      <c r="B579" s="18"/>
      <c r="M579" s="98"/>
      <c r="N579" s="98"/>
      <c r="O579" s="98"/>
      <c r="P579" s="98"/>
      <c r="Q579" s="100" t="s">
        <v>569</v>
      </c>
      <c r="R579" s="100">
        <f t="shared" ref="R579:Z579" si="172">INDEX($A$398:$GY$413,$Q571,R$427)</f>
        <v>1.92</v>
      </c>
      <c r="S579" s="100">
        <f t="shared" si="172"/>
        <v>0.83</v>
      </c>
      <c r="T579" s="100">
        <f t="shared" si="172"/>
        <v>30.2</v>
      </c>
      <c r="U579" s="100">
        <f t="shared" si="172"/>
        <v>1.33</v>
      </c>
      <c r="V579" s="100">
        <f t="shared" si="172"/>
        <v>1.6</v>
      </c>
      <c r="W579" s="100">
        <f t="shared" si="172"/>
        <v>0.33</v>
      </c>
      <c r="X579" s="100">
        <f t="shared" si="172"/>
        <v>7.0000000000000001E-3</v>
      </c>
      <c r="Y579" s="100">
        <f t="shared" si="172"/>
        <v>1</v>
      </c>
      <c r="Z579" s="100">
        <f t="shared" si="172"/>
        <v>5.0000000000000001E-3</v>
      </c>
      <c r="AA579" s="100"/>
      <c r="AB579" s="98"/>
      <c r="AC579" s="98"/>
      <c r="AD579" s="98"/>
      <c r="AE579" s="98"/>
      <c r="AF579" s="99"/>
      <c r="AG579" s="98"/>
      <c r="AH579" s="98"/>
      <c r="AS579" s="98"/>
      <c r="AT579" s="98"/>
      <c r="AU579" s="98"/>
      <c r="AV579" s="98"/>
      <c r="AW579" s="98"/>
      <c r="AX579" s="98"/>
      <c r="AY579" s="98"/>
    </row>
    <row r="580" spans="1:51" s="5" customFormat="1" ht="13.6" customHeight="1" x14ac:dyDescent="0.3">
      <c r="A580" s="18"/>
      <c r="B580" s="18"/>
      <c r="M580" s="98"/>
      <c r="N580" s="98"/>
      <c r="O580" s="98"/>
      <c r="P580" s="98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98"/>
      <c r="AC580" s="98"/>
      <c r="AD580" s="98"/>
      <c r="AE580" s="98"/>
      <c r="AF580" s="99"/>
      <c r="AG580" s="98"/>
      <c r="AH580" s="98"/>
      <c r="AS580" s="98"/>
      <c r="AT580" s="98"/>
      <c r="AU580" s="98"/>
      <c r="AV580" s="98"/>
      <c r="AW580" s="98"/>
      <c r="AX580" s="98"/>
      <c r="AY580" s="98"/>
    </row>
    <row r="581" spans="1:51" s="5" customFormat="1" ht="13.6" customHeight="1" x14ac:dyDescent="0.3">
      <c r="A581" s="18"/>
      <c r="B581" s="18"/>
      <c r="M581" s="98"/>
      <c r="N581" s="98"/>
      <c r="O581" s="98"/>
      <c r="P581" s="98"/>
      <c r="Q581" s="100">
        <f>Q571+1</f>
        <v>16</v>
      </c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98"/>
      <c r="AC581" s="98"/>
      <c r="AD581" s="98"/>
      <c r="AE581" s="98"/>
      <c r="AF581" s="99"/>
      <c r="AG581" s="98"/>
      <c r="AH581" s="98"/>
      <c r="AS581" s="98"/>
      <c r="AT581" s="98"/>
      <c r="AU581" s="98"/>
      <c r="AV581" s="98"/>
      <c r="AW581" s="98"/>
      <c r="AX581" s="98"/>
      <c r="AY581" s="98"/>
    </row>
    <row r="582" spans="1:51" s="5" customFormat="1" ht="84.8" customHeight="1" x14ac:dyDescent="0.3">
      <c r="A582" s="18"/>
      <c r="B582" s="18"/>
      <c r="M582" s="98"/>
      <c r="N582" s="98"/>
      <c r="O582" s="98"/>
      <c r="P582" s="98"/>
      <c r="Q582" s="125"/>
      <c r="R582" s="104" t="s">
        <v>571</v>
      </c>
      <c r="S582" s="104" t="s">
        <v>22</v>
      </c>
      <c r="T582" s="104" t="s">
        <v>23</v>
      </c>
      <c r="U582" s="104" t="s">
        <v>28</v>
      </c>
      <c r="V582" s="104" t="s">
        <v>531</v>
      </c>
      <c r="W582" s="104" t="s">
        <v>533</v>
      </c>
      <c r="X582" s="104" t="s">
        <v>532</v>
      </c>
      <c r="Y582" s="104" t="s">
        <v>563</v>
      </c>
      <c r="Z582" s="104" t="s">
        <v>561</v>
      </c>
      <c r="AA582" s="100"/>
      <c r="AB582" s="98"/>
      <c r="AC582" s="98"/>
      <c r="AD582" s="98"/>
      <c r="AE582" s="98"/>
      <c r="AF582" s="99"/>
      <c r="AG582" s="98"/>
      <c r="AH582" s="98"/>
      <c r="AS582" s="98"/>
      <c r="AT582" s="98"/>
      <c r="AU582" s="98"/>
      <c r="AV582" s="98"/>
      <c r="AW582" s="98"/>
      <c r="AX582" s="98"/>
      <c r="AY582" s="98"/>
    </row>
    <row r="583" spans="1:51" s="5" customFormat="1" ht="20.95" customHeight="1" x14ac:dyDescent="0.3">
      <c r="A583" s="18"/>
      <c r="B583" s="18"/>
      <c r="M583" s="98"/>
      <c r="N583" s="98"/>
      <c r="O583" s="98"/>
      <c r="P583" s="98"/>
      <c r="Q583" s="125"/>
      <c r="R583" s="105" t="s">
        <v>36</v>
      </c>
      <c r="S583" s="105" t="s">
        <v>38</v>
      </c>
      <c r="T583" s="105" t="s">
        <v>39</v>
      </c>
      <c r="U583" s="105" t="s">
        <v>572</v>
      </c>
      <c r="V583" s="105" t="s">
        <v>41</v>
      </c>
      <c r="W583" s="106" t="s">
        <v>475</v>
      </c>
      <c r="X583" s="105" t="s">
        <v>573</v>
      </c>
      <c r="Y583" s="102" t="s">
        <v>574</v>
      </c>
      <c r="Z583" s="105" t="s">
        <v>573</v>
      </c>
      <c r="AA583" s="100"/>
      <c r="AB583" s="98"/>
      <c r="AC583" s="98"/>
      <c r="AD583" s="98"/>
      <c r="AE583" s="98"/>
      <c r="AF583" s="99"/>
      <c r="AG583" s="98"/>
      <c r="AH583" s="98"/>
      <c r="AS583" s="98"/>
      <c r="AT583" s="98"/>
      <c r="AU583" s="98"/>
      <c r="AV583" s="98"/>
      <c r="AW583" s="98"/>
      <c r="AX583" s="98"/>
      <c r="AY583" s="98"/>
    </row>
    <row r="584" spans="1:51" s="5" customFormat="1" ht="13.6" customHeight="1" x14ac:dyDescent="0.3">
      <c r="A584" s="18"/>
      <c r="B584" s="18"/>
      <c r="M584" s="98"/>
      <c r="N584" s="98"/>
      <c r="O584" s="98"/>
      <c r="P584" s="98"/>
      <c r="Q584" s="100" t="s">
        <v>564</v>
      </c>
      <c r="R584" s="100">
        <f t="shared" ref="R584:X584" si="173">INDEX($A$398:$GY$413,$Q581,R$422)</f>
        <v>1.92</v>
      </c>
      <c r="S584" s="100">
        <f t="shared" si="173"/>
        <v>0.6</v>
      </c>
      <c r="T584" s="100">
        <f t="shared" si="173"/>
        <v>15.5</v>
      </c>
      <c r="U584" s="100">
        <f t="shared" si="173"/>
        <v>-0.48</v>
      </c>
      <c r="V584" s="100">
        <f t="shared" si="173"/>
        <v>22.5</v>
      </c>
      <c r="W584" s="100">
        <f t="shared" si="173"/>
        <v>0.27</v>
      </c>
      <c r="X584" s="100">
        <f t="shared" si="173"/>
        <v>8.2000000000000003E-2</v>
      </c>
      <c r="Y584" s="100" t="s">
        <v>570</v>
      </c>
      <c r="Z584" s="100" t="s">
        <v>570</v>
      </c>
      <c r="AA584" s="100"/>
      <c r="AB584" s="98"/>
      <c r="AC584" s="98"/>
      <c r="AD584" s="98"/>
      <c r="AE584" s="98"/>
      <c r="AF584" s="99"/>
      <c r="AG584" s="98"/>
      <c r="AH584" s="98"/>
      <c r="AS584" s="98"/>
      <c r="AT584" s="98"/>
      <c r="AU584" s="98"/>
      <c r="AV584" s="98"/>
      <c r="AW584" s="98"/>
      <c r="AX584" s="98"/>
      <c r="AY584" s="98"/>
    </row>
    <row r="585" spans="1:51" s="5" customFormat="1" ht="13.6" customHeight="1" x14ac:dyDescent="0.3">
      <c r="A585" s="18"/>
      <c r="B585" s="18"/>
      <c r="M585" s="98"/>
      <c r="N585" s="98"/>
      <c r="O585" s="98"/>
      <c r="P585" s="98"/>
      <c r="Q585" s="100" t="s">
        <v>565</v>
      </c>
      <c r="R585" s="100">
        <f t="shared" ref="R585:X585" si="174">INDEX($A$398:$GY$413,$Q581,R$423)</f>
        <v>1.84</v>
      </c>
      <c r="S585" s="100">
        <f t="shared" si="174"/>
        <v>0.94</v>
      </c>
      <c r="T585" s="100">
        <f t="shared" si="174"/>
        <v>34.5</v>
      </c>
      <c r="U585" s="100">
        <f t="shared" si="174"/>
        <v>0.72</v>
      </c>
      <c r="V585" s="100">
        <f t="shared" si="174"/>
        <v>4.8</v>
      </c>
      <c r="W585" s="100">
        <f t="shared" si="174"/>
        <v>0.39</v>
      </c>
      <c r="X585" s="100">
        <f t="shared" si="174"/>
        <v>2.1999999999999999E-2</v>
      </c>
      <c r="Y585" s="100" t="s">
        <v>570</v>
      </c>
      <c r="Z585" s="100" t="s">
        <v>570</v>
      </c>
      <c r="AA585" s="100"/>
      <c r="AB585" s="98"/>
      <c r="AC585" s="98"/>
      <c r="AD585" s="98"/>
      <c r="AE585" s="98"/>
      <c r="AF585" s="99"/>
      <c r="AG585" s="98"/>
      <c r="AH585" s="98"/>
      <c r="AS585" s="98"/>
      <c r="AT585" s="98"/>
      <c r="AU585" s="98"/>
      <c r="AV585" s="98"/>
      <c r="AW585" s="98"/>
      <c r="AX585" s="98"/>
      <c r="AY585" s="98"/>
    </row>
    <row r="586" spans="1:51" s="5" customFormat="1" ht="13.6" customHeight="1" x14ac:dyDescent="0.3">
      <c r="A586" s="18"/>
      <c r="B586" s="18"/>
      <c r="M586" s="98"/>
      <c r="N586" s="98"/>
      <c r="O586" s="98"/>
      <c r="P586" s="98"/>
      <c r="Q586" s="100" t="s">
        <v>566</v>
      </c>
      <c r="R586" s="100">
        <f t="shared" ref="R586:X586" si="175">INDEX($A$398:$GY$413,$Q581,R$424)</f>
        <v>1.8</v>
      </c>
      <c r="S586" s="100">
        <f t="shared" si="175"/>
        <v>1.05</v>
      </c>
      <c r="T586" s="100">
        <f t="shared" si="175"/>
        <v>38.5</v>
      </c>
      <c r="U586" s="100">
        <f t="shared" si="175"/>
        <v>0.98</v>
      </c>
      <c r="V586" s="100">
        <f t="shared" si="175"/>
        <v>3.2</v>
      </c>
      <c r="W586" s="100">
        <f t="shared" si="175"/>
        <v>0.44</v>
      </c>
      <c r="X586" s="100">
        <f t="shared" si="175"/>
        <v>1.4999999999999999E-2</v>
      </c>
      <c r="Y586" s="100" t="s">
        <v>570</v>
      </c>
      <c r="Z586" s="100" t="s">
        <v>570</v>
      </c>
      <c r="AA586" s="100"/>
      <c r="AB586" s="98"/>
      <c r="AC586" s="98"/>
      <c r="AD586" s="98"/>
      <c r="AE586" s="98"/>
      <c r="AF586" s="99"/>
      <c r="AG586" s="98"/>
      <c r="AH586" s="98"/>
      <c r="AS586" s="98"/>
      <c r="AT586" s="98"/>
      <c r="AU586" s="98"/>
      <c r="AV586" s="98"/>
      <c r="AW586" s="98"/>
      <c r="AX586" s="98"/>
      <c r="AY586" s="98"/>
    </row>
    <row r="587" spans="1:51" s="5" customFormat="1" ht="13.6" customHeight="1" x14ac:dyDescent="0.3">
      <c r="A587" s="18"/>
      <c r="B587" s="18"/>
      <c r="M587" s="98"/>
      <c r="N587" s="98"/>
      <c r="O587" s="98"/>
      <c r="P587" s="98"/>
      <c r="Q587" s="100" t="s">
        <v>567</v>
      </c>
      <c r="R587" s="100">
        <f t="shared" ref="R587:X587" si="176">INDEX($A$398:$GY$413,$Q581,R$425)</f>
        <v>1.78</v>
      </c>
      <c r="S587" s="100">
        <f t="shared" si="176"/>
        <v>1.1000000000000001</v>
      </c>
      <c r="T587" s="100">
        <f t="shared" si="176"/>
        <v>40.4</v>
      </c>
      <c r="U587" s="100">
        <f t="shared" si="176"/>
        <v>1.0900000000000001</v>
      </c>
      <c r="V587" s="100">
        <f t="shared" si="176"/>
        <v>1.5</v>
      </c>
      <c r="W587" s="100">
        <f t="shared" si="176"/>
        <v>0.42</v>
      </c>
      <c r="X587" s="100">
        <f t="shared" si="176"/>
        <v>6.0000000000000001E-3</v>
      </c>
      <c r="Y587" s="100" t="s">
        <v>570</v>
      </c>
      <c r="Z587" s="100" t="s">
        <v>570</v>
      </c>
      <c r="AA587" s="100"/>
      <c r="AB587" s="98"/>
      <c r="AC587" s="98"/>
      <c r="AD587" s="98"/>
      <c r="AE587" s="98"/>
      <c r="AF587" s="99"/>
      <c r="AG587" s="98"/>
      <c r="AH587" s="98"/>
      <c r="AS587" s="98"/>
      <c r="AT587" s="98"/>
      <c r="AU587" s="98"/>
      <c r="AV587" s="98"/>
      <c r="AW587" s="98"/>
      <c r="AX587" s="98"/>
      <c r="AY587" s="98"/>
    </row>
    <row r="588" spans="1:51" s="5" customFormat="1" ht="13.6" customHeight="1" x14ac:dyDescent="0.3">
      <c r="A588" s="18"/>
      <c r="B588" s="18"/>
      <c r="M588" s="98"/>
      <c r="N588" s="98"/>
      <c r="O588" s="98"/>
      <c r="P588" s="98"/>
      <c r="Q588" s="100" t="s">
        <v>568</v>
      </c>
      <c r="R588" s="100">
        <f t="shared" ref="R588:Z588" si="177">INDEX($A$398:$GY$413,$Q581,R$426)</f>
        <v>1.76</v>
      </c>
      <c r="S588" s="100">
        <f t="shared" si="177"/>
        <v>1.1399999999999999</v>
      </c>
      <c r="T588" s="100">
        <f t="shared" si="177"/>
        <v>41.9</v>
      </c>
      <c r="U588" s="100">
        <f t="shared" si="177"/>
        <v>1.19</v>
      </c>
      <c r="V588" s="100">
        <f t="shared" si="177"/>
        <v>1.6</v>
      </c>
      <c r="W588" s="100">
        <f t="shared" si="177"/>
        <v>0.42</v>
      </c>
      <c r="X588" s="100">
        <f t="shared" si="177"/>
        <v>6.0000000000000001E-3</v>
      </c>
      <c r="Y588" s="100">
        <f t="shared" si="177"/>
        <v>1</v>
      </c>
      <c r="Z588" s="100">
        <f t="shared" si="177"/>
        <v>3.0000000000000001E-3</v>
      </c>
      <c r="AA588" s="100"/>
      <c r="AB588" s="98"/>
      <c r="AC588" s="98"/>
      <c r="AD588" s="98"/>
      <c r="AE588" s="98"/>
      <c r="AF588" s="99"/>
      <c r="AG588" s="98"/>
      <c r="AH588" s="98"/>
      <c r="AS588" s="98"/>
      <c r="AT588" s="98"/>
      <c r="AU588" s="98"/>
      <c r="AV588" s="98"/>
      <c r="AW588" s="98"/>
      <c r="AX588" s="98"/>
      <c r="AY588" s="98"/>
    </row>
    <row r="589" spans="1:51" s="5" customFormat="1" ht="13.6" customHeight="1" x14ac:dyDescent="0.3">
      <c r="A589" s="18"/>
      <c r="B589" s="18"/>
      <c r="M589" s="98"/>
      <c r="N589" s="98"/>
      <c r="O589" s="98"/>
      <c r="P589" s="98"/>
      <c r="Q589" s="100" t="s">
        <v>569</v>
      </c>
      <c r="R589" s="100">
        <f t="shared" ref="R589:Z589" si="178">INDEX($A$398:$GY$413,$Q581,R$427)</f>
        <v>1.76</v>
      </c>
      <c r="S589" s="100">
        <f t="shared" si="178"/>
        <v>1.1599999999999999</v>
      </c>
      <c r="T589" s="100">
        <f t="shared" si="178"/>
        <v>42.9</v>
      </c>
      <c r="U589" s="100">
        <f t="shared" si="178"/>
        <v>1.26</v>
      </c>
      <c r="V589" s="100">
        <f t="shared" si="178"/>
        <v>0.9</v>
      </c>
      <c r="W589" s="100">
        <f t="shared" si="178"/>
        <v>0.43</v>
      </c>
      <c r="X589" s="100">
        <f t="shared" si="178"/>
        <v>3.0000000000000001E-3</v>
      </c>
      <c r="Y589" s="100">
        <f t="shared" si="178"/>
        <v>0.5</v>
      </c>
      <c r="Z589" s="100">
        <f t="shared" si="178"/>
        <v>2E-3</v>
      </c>
      <c r="AA589" s="100"/>
      <c r="AB589" s="98"/>
      <c r="AC589" s="98"/>
      <c r="AD589" s="98"/>
      <c r="AE589" s="98"/>
      <c r="AF589" s="99"/>
      <c r="AG589" s="98"/>
      <c r="AH589" s="98"/>
      <c r="AS589" s="98"/>
      <c r="AT589" s="98"/>
      <c r="AU589" s="98"/>
      <c r="AV589" s="98"/>
      <c r="AW589" s="98"/>
      <c r="AX589" s="98"/>
      <c r="AY589" s="98"/>
    </row>
    <row r="590" spans="1:51" s="5" customFormat="1" ht="13.6" customHeight="1" x14ac:dyDescent="0.3">
      <c r="A590" s="18"/>
      <c r="B590" s="18"/>
      <c r="M590" s="98"/>
      <c r="N590" s="98"/>
      <c r="O590" s="98"/>
      <c r="P590" s="98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98"/>
      <c r="AC590" s="98"/>
      <c r="AD590" s="98"/>
      <c r="AE590" s="98"/>
      <c r="AF590" s="99"/>
      <c r="AG590" s="98"/>
      <c r="AH590" s="98"/>
      <c r="AS590" s="98"/>
      <c r="AT590" s="98"/>
      <c r="AU590" s="98"/>
      <c r="AV590" s="98"/>
      <c r="AW590" s="98"/>
      <c r="AX590" s="98"/>
      <c r="AY590" s="98"/>
    </row>
    <row r="591" spans="1:51" s="5" customFormat="1" ht="13.6" customHeight="1" x14ac:dyDescent="0.3">
      <c r="A591" s="18"/>
      <c r="B591" s="18"/>
      <c r="M591" s="98"/>
      <c r="N591" s="98"/>
      <c r="O591" s="98"/>
      <c r="P591" s="98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98"/>
      <c r="AC591" s="98"/>
      <c r="AD591" s="98"/>
      <c r="AE591" s="98"/>
      <c r="AF591" s="99"/>
      <c r="AG591" s="98"/>
      <c r="AH591" s="98"/>
      <c r="AS591" s="98"/>
      <c r="AT591" s="98"/>
      <c r="AU591" s="98"/>
      <c r="AV591" s="98"/>
      <c r="AW591" s="98"/>
      <c r="AX591" s="98"/>
      <c r="AY591" s="98"/>
    </row>
    <row r="592" spans="1:51" s="5" customFormat="1" ht="13.6" customHeight="1" x14ac:dyDescent="0.3">
      <c r="A592" s="18"/>
      <c r="B592" s="18"/>
      <c r="M592" s="98"/>
      <c r="N592" s="98"/>
      <c r="O592" s="98"/>
      <c r="P592" s="98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98"/>
      <c r="AC592" s="98"/>
      <c r="AD592" s="98"/>
      <c r="AE592" s="98"/>
      <c r="AF592" s="99"/>
      <c r="AG592" s="98"/>
      <c r="AH592" s="98"/>
      <c r="AS592" s="98"/>
      <c r="AT592" s="98"/>
      <c r="AU592" s="98"/>
      <c r="AV592" s="98"/>
      <c r="AW592" s="98"/>
      <c r="AX592" s="98"/>
      <c r="AY592" s="98"/>
    </row>
    <row r="593" spans="1:51" s="5" customFormat="1" ht="13.6" customHeight="1" x14ac:dyDescent="0.3">
      <c r="A593" s="18"/>
      <c r="B593" s="18"/>
      <c r="M593" s="98"/>
      <c r="N593" s="98"/>
      <c r="O593" s="98"/>
      <c r="P593" s="98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98"/>
      <c r="AC593" s="98"/>
      <c r="AD593" s="98"/>
      <c r="AE593" s="98"/>
      <c r="AF593" s="99"/>
      <c r="AG593" s="98"/>
      <c r="AH593" s="98"/>
      <c r="AS593" s="98"/>
      <c r="AT593" s="98"/>
      <c r="AU593" s="98"/>
      <c r="AV593" s="98"/>
      <c r="AW593" s="98"/>
      <c r="AX593" s="98"/>
      <c r="AY593" s="98"/>
    </row>
    <row r="594" spans="1:51" s="5" customFormat="1" ht="145.5" customHeight="1" x14ac:dyDescent="0.3">
      <c r="A594" s="18"/>
      <c r="B594" s="18"/>
      <c r="M594" s="98"/>
      <c r="N594" s="98"/>
      <c r="O594" s="98"/>
      <c r="P594" s="98"/>
      <c r="Q594" s="98"/>
      <c r="R594" s="108"/>
      <c r="S594" s="108"/>
      <c r="T594" s="108"/>
      <c r="U594" s="108"/>
      <c r="V594" s="108"/>
      <c r="W594" s="108"/>
      <c r="X594" s="108"/>
      <c r="Y594" s="108"/>
      <c r="Z594" s="108"/>
      <c r="AA594" s="98"/>
      <c r="AB594" s="101"/>
      <c r="AC594" s="101"/>
      <c r="AD594" s="101"/>
      <c r="AE594" s="101"/>
      <c r="AF594" s="101"/>
      <c r="AG594" s="101"/>
      <c r="AH594" s="101"/>
      <c r="AI594" s="9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98"/>
      <c r="AT594" s="98"/>
      <c r="AU594" s="98"/>
      <c r="AV594" s="98"/>
      <c r="AW594" s="98"/>
      <c r="AX594" s="98"/>
      <c r="AY594" s="98"/>
    </row>
    <row r="595" spans="1:51" s="5" customFormat="1" ht="13.6" customHeight="1" x14ac:dyDescent="0.3">
      <c r="A595" s="18"/>
      <c r="B595" s="18"/>
      <c r="M595" s="98"/>
      <c r="N595" s="98"/>
      <c r="O595" s="98"/>
      <c r="P595" s="98"/>
      <c r="Q595" s="98"/>
      <c r="R595" s="102" t="s">
        <v>36</v>
      </c>
      <c r="S595" s="102" t="s">
        <v>38</v>
      </c>
      <c r="T595" s="102" t="s">
        <v>39</v>
      </c>
      <c r="U595" s="102" t="s">
        <v>522</v>
      </c>
      <c r="V595" s="102" t="s">
        <v>41</v>
      </c>
      <c r="W595" s="107" t="s">
        <v>575</v>
      </c>
      <c r="X595" s="102" t="s">
        <v>530</v>
      </c>
      <c r="Y595" s="102" t="s">
        <v>574</v>
      </c>
      <c r="Z595" s="102" t="s">
        <v>530</v>
      </c>
      <c r="AA595" s="98"/>
      <c r="AB595" s="102"/>
      <c r="AC595" s="102"/>
      <c r="AD595" s="102"/>
      <c r="AE595" s="102"/>
      <c r="AF595" s="102"/>
      <c r="AG595" s="102"/>
      <c r="AH595" s="102"/>
      <c r="AI595" s="98"/>
      <c r="AJ595" s="102"/>
      <c r="AK595" s="102"/>
      <c r="AL595" s="102"/>
      <c r="AM595" s="102"/>
      <c r="AN595" s="102"/>
      <c r="AO595" s="107"/>
      <c r="AP595" s="102"/>
      <c r="AQ595" s="102"/>
      <c r="AR595" s="102"/>
      <c r="AS595" s="98"/>
      <c r="AT595" s="98"/>
      <c r="AU595" s="98"/>
      <c r="AV595" s="98"/>
      <c r="AW595" s="98"/>
      <c r="AX595" s="98"/>
      <c r="AY595" s="98"/>
    </row>
    <row r="596" spans="1:51" s="5" customFormat="1" ht="13.6" customHeight="1" x14ac:dyDescent="0.3">
      <c r="A596" s="18"/>
      <c r="B596" s="18"/>
      <c r="M596" s="98"/>
      <c r="N596" s="98"/>
      <c r="O596" s="98"/>
      <c r="P596" s="98"/>
      <c r="Q596" s="98" t="s">
        <v>564</v>
      </c>
      <c r="R596" s="98">
        <v>18</v>
      </c>
      <c r="S596" s="98">
        <v>21</v>
      </c>
      <c r="T596" s="98">
        <v>22</v>
      </c>
      <c r="U596" s="98">
        <v>27</v>
      </c>
      <c r="V596" s="98">
        <v>36</v>
      </c>
      <c r="W596" s="98">
        <v>37</v>
      </c>
      <c r="X596" s="98">
        <v>38</v>
      </c>
      <c r="Y596" s="98" t="s">
        <v>570</v>
      </c>
      <c r="Z596" s="98" t="s">
        <v>570</v>
      </c>
      <c r="AA596" s="98"/>
      <c r="AB596" s="98"/>
      <c r="AC596" s="98"/>
      <c r="AD596" s="98"/>
      <c r="AE596" s="98"/>
      <c r="AF596" s="99"/>
      <c r="AG596" s="98"/>
      <c r="AH596" s="98"/>
      <c r="AI596" s="98"/>
      <c r="AJ596" s="98"/>
      <c r="AK596" s="98"/>
      <c r="AL596" s="98"/>
      <c r="AM596" s="98"/>
      <c r="AN596" s="98"/>
      <c r="AO596" s="98"/>
      <c r="AP596" s="98"/>
      <c r="AQ596" s="98"/>
      <c r="AR596" s="98"/>
      <c r="AS596" s="98"/>
      <c r="AT596" s="98"/>
      <c r="AU596" s="98"/>
      <c r="AV596" s="98"/>
      <c r="AW596" s="98"/>
      <c r="AX596" s="98"/>
      <c r="AY596" s="98"/>
    </row>
    <row r="597" spans="1:51" s="5" customFormat="1" ht="13.6" customHeight="1" x14ac:dyDescent="0.3">
      <c r="A597" s="18"/>
      <c r="B597" s="18"/>
      <c r="M597" s="98"/>
      <c r="N597" s="98"/>
      <c r="O597" s="98"/>
      <c r="P597" s="98"/>
      <c r="Q597" s="98" t="s">
        <v>565</v>
      </c>
      <c r="R597" s="98">
        <v>51</v>
      </c>
      <c r="S597" s="98">
        <v>54</v>
      </c>
      <c r="T597" s="98">
        <v>55</v>
      </c>
      <c r="U597" s="98">
        <v>60</v>
      </c>
      <c r="V597" s="98">
        <v>63</v>
      </c>
      <c r="W597" s="98">
        <v>64</v>
      </c>
      <c r="X597" s="98">
        <v>65</v>
      </c>
      <c r="Y597" s="98" t="s">
        <v>570</v>
      </c>
      <c r="Z597" s="98" t="s">
        <v>570</v>
      </c>
      <c r="AA597" s="98"/>
      <c r="AB597" s="98"/>
      <c r="AC597" s="98"/>
      <c r="AD597" s="98"/>
      <c r="AE597" s="98"/>
      <c r="AF597" s="99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</row>
    <row r="598" spans="1:51" s="5" customFormat="1" ht="13.6" customHeight="1" x14ac:dyDescent="0.3">
      <c r="A598" s="18"/>
      <c r="B598" s="18"/>
      <c r="M598" s="98"/>
      <c r="N598" s="98"/>
      <c r="O598" s="98"/>
      <c r="P598" s="98"/>
      <c r="Q598" s="98" t="s">
        <v>566</v>
      </c>
      <c r="R598" s="98">
        <v>102</v>
      </c>
      <c r="S598" s="98">
        <v>105</v>
      </c>
      <c r="T598" s="98">
        <v>106</v>
      </c>
      <c r="U598" s="98">
        <v>111</v>
      </c>
      <c r="V598" s="98">
        <v>114</v>
      </c>
      <c r="W598" s="98">
        <v>115</v>
      </c>
      <c r="X598" s="98">
        <v>116</v>
      </c>
      <c r="Y598" s="98" t="s">
        <v>570</v>
      </c>
      <c r="Z598" s="98" t="s">
        <v>570</v>
      </c>
      <c r="AA598" s="98"/>
      <c r="AB598" s="98"/>
      <c r="AC598" s="98"/>
      <c r="AD598" s="98"/>
      <c r="AE598" s="98"/>
      <c r="AF598" s="99"/>
      <c r="AG598" s="98"/>
      <c r="AH598" s="98"/>
      <c r="AI598" s="98"/>
      <c r="AJ598" s="98"/>
      <c r="AK598" s="98"/>
      <c r="AL598" s="98"/>
      <c r="AM598" s="98"/>
      <c r="AN598" s="98"/>
      <c r="AO598" s="98"/>
      <c r="AP598" s="98"/>
      <c r="AQ598" s="98"/>
      <c r="AR598" s="98"/>
      <c r="AS598" s="98"/>
      <c r="AT598" s="98"/>
      <c r="AU598" s="98"/>
      <c r="AV598" s="98"/>
      <c r="AW598" s="98"/>
      <c r="AX598" s="98"/>
      <c r="AY598" s="98"/>
    </row>
    <row r="599" spans="1:51" s="5" customFormat="1" ht="13.6" customHeight="1" x14ac:dyDescent="0.3">
      <c r="A599" s="18"/>
      <c r="B599" s="18"/>
      <c r="M599" s="98"/>
      <c r="N599" s="98"/>
      <c r="O599" s="98"/>
      <c r="P599" s="98"/>
      <c r="Q599" s="98" t="s">
        <v>567</v>
      </c>
      <c r="R599" s="98">
        <v>129</v>
      </c>
      <c r="S599" s="98">
        <v>132</v>
      </c>
      <c r="T599" s="98">
        <v>133</v>
      </c>
      <c r="U599" s="98">
        <v>138</v>
      </c>
      <c r="V599" s="98">
        <v>141</v>
      </c>
      <c r="W599" s="98">
        <v>142</v>
      </c>
      <c r="X599" s="98">
        <v>143</v>
      </c>
      <c r="Y599" s="98" t="s">
        <v>570</v>
      </c>
      <c r="Z599" s="98" t="s">
        <v>570</v>
      </c>
      <c r="AA599" s="98"/>
      <c r="AB599" s="98"/>
      <c r="AC599" s="98"/>
      <c r="AD599" s="98"/>
      <c r="AE599" s="98"/>
      <c r="AF599" s="99"/>
      <c r="AG599" s="98"/>
      <c r="AH599" s="98"/>
      <c r="AI599" s="98"/>
      <c r="AJ599" s="98"/>
      <c r="AK599" s="98"/>
      <c r="AL599" s="98"/>
      <c r="AM599" s="98"/>
      <c r="AN599" s="98"/>
      <c r="AO599" s="98"/>
      <c r="AP599" s="98"/>
      <c r="AQ599" s="98"/>
      <c r="AR599" s="98"/>
      <c r="AS599" s="98"/>
      <c r="AT599" s="98"/>
      <c r="AU599" s="98"/>
      <c r="AV599" s="98"/>
      <c r="AW599" s="98"/>
      <c r="AX599" s="98"/>
      <c r="AY599" s="98"/>
    </row>
    <row r="600" spans="1:51" s="5" customFormat="1" ht="13.6" customHeight="1" x14ac:dyDescent="0.3">
      <c r="A600" s="18"/>
      <c r="B600" s="18"/>
      <c r="M600" s="98"/>
      <c r="N600" s="98"/>
      <c r="O600" s="98"/>
      <c r="P600" s="98"/>
      <c r="Q600" s="98" t="s">
        <v>568</v>
      </c>
      <c r="R600" s="98">
        <v>156</v>
      </c>
      <c r="S600" s="98">
        <v>159</v>
      </c>
      <c r="T600" s="98">
        <v>160</v>
      </c>
      <c r="U600" s="98">
        <v>165</v>
      </c>
      <c r="V600" s="98">
        <v>168</v>
      </c>
      <c r="W600" s="98">
        <v>169</v>
      </c>
      <c r="X600" s="98">
        <v>170</v>
      </c>
      <c r="Y600" s="98">
        <v>174</v>
      </c>
      <c r="Z600" s="98">
        <v>175</v>
      </c>
      <c r="AA600" s="98"/>
      <c r="AB600" s="98"/>
      <c r="AC600" s="98"/>
      <c r="AD600" s="98"/>
      <c r="AE600" s="98"/>
      <c r="AF600" s="99"/>
      <c r="AG600" s="98"/>
      <c r="AH600" s="98"/>
      <c r="AI600" s="98"/>
      <c r="AJ600" s="98"/>
      <c r="AK600" s="98"/>
      <c r="AL600" s="98"/>
      <c r="AM600" s="98"/>
      <c r="AN600" s="98"/>
      <c r="AO600" s="98"/>
      <c r="AP600" s="98"/>
      <c r="AQ600" s="98"/>
      <c r="AR600" s="98"/>
      <c r="AS600" s="98"/>
      <c r="AT600" s="98"/>
      <c r="AU600" s="98"/>
      <c r="AV600" s="98"/>
      <c r="AW600" s="98"/>
      <c r="AX600" s="98"/>
      <c r="AY600" s="98"/>
    </row>
    <row r="601" spans="1:51" s="5" customFormat="1" ht="13.6" customHeight="1" x14ac:dyDescent="0.3">
      <c r="A601" s="18"/>
      <c r="B601" s="18"/>
      <c r="M601" s="98"/>
      <c r="N601" s="98"/>
      <c r="O601" s="98"/>
      <c r="P601" s="98"/>
      <c r="Q601" s="98" t="s">
        <v>569</v>
      </c>
      <c r="R601" s="98">
        <v>188</v>
      </c>
      <c r="S601" s="98">
        <v>191</v>
      </c>
      <c r="T601" s="98">
        <v>192</v>
      </c>
      <c r="U601" s="98">
        <v>197</v>
      </c>
      <c r="V601" s="98">
        <v>200</v>
      </c>
      <c r="W601" s="98">
        <v>201</v>
      </c>
      <c r="X601" s="98">
        <v>202</v>
      </c>
      <c r="Y601" s="98">
        <v>206</v>
      </c>
      <c r="Z601" s="98">
        <v>207</v>
      </c>
      <c r="AA601" s="98"/>
      <c r="AB601" s="98"/>
      <c r="AC601" s="98"/>
      <c r="AD601" s="98"/>
      <c r="AE601" s="98"/>
      <c r="AF601" s="99"/>
      <c r="AG601" s="98"/>
      <c r="AH601" s="98"/>
      <c r="AI601" s="98"/>
      <c r="AJ601" s="98"/>
      <c r="AK601" s="98"/>
      <c r="AL601" s="98"/>
      <c r="AM601" s="98"/>
      <c r="AN601" s="98"/>
      <c r="AO601" s="98"/>
      <c r="AP601" s="98"/>
      <c r="AQ601" s="98"/>
      <c r="AR601" s="98"/>
      <c r="AS601" s="98"/>
      <c r="AT601" s="98"/>
      <c r="AU601" s="98"/>
      <c r="AV601" s="98"/>
      <c r="AW601" s="98"/>
      <c r="AX601" s="98"/>
      <c r="AY601" s="98"/>
    </row>
    <row r="602" spans="1:51" s="5" customFormat="1" ht="13.6" customHeight="1" x14ac:dyDescent="0.3">
      <c r="A602" s="18"/>
      <c r="B602" s="1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9"/>
      <c r="AG602" s="98"/>
      <c r="AH602" s="98"/>
      <c r="AI602" s="98"/>
      <c r="AJ602" s="98"/>
      <c r="AK602" s="98"/>
      <c r="AL602" s="98"/>
      <c r="AM602" s="98"/>
      <c r="AN602" s="98"/>
      <c r="AO602" s="98"/>
      <c r="AP602" s="98"/>
      <c r="AQ602" s="98"/>
      <c r="AR602" s="98"/>
      <c r="AS602" s="98"/>
      <c r="AT602" s="98"/>
      <c r="AU602" s="98"/>
      <c r="AV602" s="98"/>
      <c r="AW602" s="98"/>
      <c r="AX602" s="98"/>
      <c r="AY602" s="98"/>
    </row>
    <row r="603" spans="1:51" s="5" customFormat="1" ht="13.6" customHeight="1" x14ac:dyDescent="0.3">
      <c r="A603" s="18"/>
      <c r="B603" s="1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9"/>
      <c r="AG603" s="98"/>
      <c r="AH603" s="98"/>
      <c r="AI603" s="98"/>
      <c r="AJ603" s="98"/>
      <c r="AK603" s="98"/>
      <c r="AL603" s="98"/>
      <c r="AM603" s="98"/>
      <c r="AN603" s="98"/>
      <c r="AO603" s="98"/>
      <c r="AP603" s="98"/>
      <c r="AQ603" s="98"/>
      <c r="AR603" s="98"/>
      <c r="AS603" s="98"/>
      <c r="AT603" s="98"/>
      <c r="AU603" s="98"/>
      <c r="AV603" s="98"/>
      <c r="AW603" s="98"/>
      <c r="AX603" s="98"/>
      <c r="AY603" s="98"/>
    </row>
    <row r="604" spans="1:51" s="5" customFormat="1" ht="13.6" customHeight="1" x14ac:dyDescent="0.3">
      <c r="A604" s="18"/>
      <c r="B604" s="1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9"/>
      <c r="AG604" s="98"/>
      <c r="AH604" s="98"/>
      <c r="AI604" s="98"/>
      <c r="AJ604" s="98"/>
      <c r="AK604" s="98"/>
      <c r="AL604" s="98"/>
      <c r="AM604" s="98"/>
      <c r="AN604" s="98"/>
      <c r="AO604" s="98"/>
      <c r="AP604" s="98"/>
      <c r="AQ604" s="98"/>
      <c r="AR604" s="98"/>
      <c r="AS604" s="98"/>
      <c r="AT604" s="98"/>
      <c r="AU604" s="98"/>
      <c r="AV604" s="98"/>
      <c r="AW604" s="98"/>
      <c r="AX604" s="98"/>
      <c r="AY604" s="98"/>
    </row>
    <row r="605" spans="1:51" s="5" customFormat="1" ht="13.6" customHeight="1" x14ac:dyDescent="0.3">
      <c r="A605" s="18"/>
      <c r="B605" s="18"/>
      <c r="M605" s="98"/>
      <c r="N605" s="98"/>
      <c r="P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9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  <c r="AT605" s="98"/>
      <c r="AU605" s="98"/>
      <c r="AV605" s="98"/>
      <c r="AW605" s="98"/>
      <c r="AX605" s="98"/>
      <c r="AY605" s="98"/>
    </row>
    <row r="606" spans="1:51" s="5" customFormat="1" ht="146.30000000000001" customHeight="1" x14ac:dyDescent="0.3">
      <c r="A606" s="18"/>
      <c r="B606" s="18"/>
      <c r="M606" s="98"/>
      <c r="N606" s="98"/>
      <c r="P606" s="98"/>
      <c r="Q606" s="109"/>
      <c r="R606" s="110" t="s">
        <v>571</v>
      </c>
      <c r="S606" s="110" t="s">
        <v>22</v>
      </c>
      <c r="T606" s="110" t="s">
        <v>23</v>
      </c>
      <c r="U606" s="110" t="s">
        <v>28</v>
      </c>
      <c r="V606" s="110" t="s">
        <v>531</v>
      </c>
      <c r="W606" s="110" t="s">
        <v>533</v>
      </c>
      <c r="X606" s="110" t="s">
        <v>532</v>
      </c>
      <c r="Y606" s="110" t="s">
        <v>563</v>
      </c>
      <c r="Z606" s="110" t="s">
        <v>561</v>
      </c>
      <c r="AA606" s="100"/>
      <c r="AB606" s="98"/>
      <c r="AC606" s="98"/>
      <c r="AD606" s="98"/>
      <c r="AE606" s="98"/>
      <c r="AF606" s="99"/>
      <c r="AG606" s="98"/>
      <c r="AH606" s="98"/>
      <c r="AI606" s="109"/>
      <c r="AJ606" s="110"/>
      <c r="AK606" s="110"/>
      <c r="AL606" s="110"/>
      <c r="AM606" s="110"/>
      <c r="AN606" s="110"/>
      <c r="AO606" s="110"/>
      <c r="AP606" s="110"/>
      <c r="AQ606" s="110"/>
      <c r="AR606" s="110"/>
      <c r="AS606" s="98"/>
      <c r="AT606" s="98"/>
      <c r="AU606" s="98"/>
      <c r="AV606" s="98"/>
      <c r="AW606" s="98"/>
      <c r="AX606" s="98"/>
      <c r="AY606" s="98"/>
    </row>
    <row r="607" spans="1:51" s="5" customFormat="1" ht="20.95" customHeight="1" x14ac:dyDescent="0.3">
      <c r="A607" s="18"/>
      <c r="B607" s="18"/>
      <c r="M607" s="98"/>
      <c r="N607" s="98"/>
      <c r="O607" s="98">
        <v>1</v>
      </c>
      <c r="P607" s="98"/>
      <c r="Q607" s="111" t="str">
        <f>_xlfn.CONCAT("ИГЭ - ",INDEX($A$398:$GY$413,O607,5))</f>
        <v>ИГЭ - 1a_t</v>
      </c>
      <c r="R607" s="105" t="s">
        <v>576</v>
      </c>
      <c r="S607" s="105" t="s">
        <v>38</v>
      </c>
      <c r="T607" s="105" t="s">
        <v>39</v>
      </c>
      <c r="U607" s="105" t="s">
        <v>572</v>
      </c>
      <c r="V607" s="105" t="s">
        <v>41</v>
      </c>
      <c r="W607" s="107" t="s">
        <v>575</v>
      </c>
      <c r="X607" s="105" t="s">
        <v>573</v>
      </c>
      <c r="Y607" s="102" t="s">
        <v>574</v>
      </c>
      <c r="Z607" s="105" t="s">
        <v>573</v>
      </c>
      <c r="AA607" s="100"/>
      <c r="AB607" s="98"/>
      <c r="AC607" s="98"/>
      <c r="AD607" s="98"/>
      <c r="AE607" s="98"/>
      <c r="AF607" s="99"/>
      <c r="AG607" s="98"/>
      <c r="AH607" s="98"/>
      <c r="AI607" s="111"/>
      <c r="AJ607" s="105" t="s">
        <v>576</v>
      </c>
      <c r="AK607" s="105" t="s">
        <v>38</v>
      </c>
      <c r="AL607" s="105" t="s">
        <v>39</v>
      </c>
      <c r="AM607" s="105" t="s">
        <v>572</v>
      </c>
      <c r="AN607" s="105" t="s">
        <v>41</v>
      </c>
      <c r="AO607" s="107" t="s">
        <v>575</v>
      </c>
      <c r="AP607" s="105" t="s">
        <v>573</v>
      </c>
      <c r="AQ607" s="102" t="s">
        <v>574</v>
      </c>
      <c r="AR607" s="105" t="s">
        <v>573</v>
      </c>
      <c r="AS607" s="98"/>
      <c r="AT607" s="98"/>
      <c r="AU607" s="98"/>
      <c r="AV607" s="98"/>
      <c r="AW607" s="98"/>
      <c r="AX607" s="98"/>
      <c r="AY607" s="98"/>
    </row>
    <row r="608" spans="1:51" s="5" customFormat="1" ht="13.6" customHeight="1" x14ac:dyDescent="0.3">
      <c r="A608" s="18"/>
      <c r="B608" s="18"/>
      <c r="M608" s="98"/>
      <c r="N608" s="98"/>
      <c r="O608" s="98"/>
      <c r="P608" s="98"/>
      <c r="Q608" s="100" t="s">
        <v>564</v>
      </c>
      <c r="R608" s="100">
        <f t="shared" ref="R608:X608" si="179">INDEX($A$398:$GY$413,$Q431,R$596)</f>
        <v>1.86</v>
      </c>
      <c r="S608" s="100">
        <f t="shared" si="179"/>
        <v>0.78</v>
      </c>
      <c r="T608" s="100">
        <f t="shared" si="179"/>
        <v>21.5</v>
      </c>
      <c r="U608" s="100">
        <f t="shared" si="179"/>
        <v>-0.11</v>
      </c>
      <c r="V608" s="100">
        <f t="shared" si="179"/>
        <v>14.2</v>
      </c>
      <c r="W608" s="100">
        <f t="shared" si="179"/>
        <v>0.28000000000000003</v>
      </c>
      <c r="X608" s="100">
        <f t="shared" si="179"/>
        <v>6.6000000000000003E-2</v>
      </c>
      <c r="Y608" s="100" t="s">
        <v>570</v>
      </c>
      <c r="Z608" s="100" t="s">
        <v>570</v>
      </c>
      <c r="AA608" s="100"/>
      <c r="AB608" s="98"/>
      <c r="AC608" s="98"/>
      <c r="AD608" s="98"/>
      <c r="AE608" s="98"/>
      <c r="AF608" s="99"/>
      <c r="AG608" s="98"/>
      <c r="AH608" s="98"/>
      <c r="AI608" s="100"/>
      <c r="AJ608" s="112">
        <f>(R608-R608)/R608*100</f>
        <v>0</v>
      </c>
      <c r="AK608" s="112">
        <f>(S608-S608)/S608*100</f>
        <v>0</v>
      </c>
      <c r="AL608" s="112">
        <f>(T608-T608)/T608*100</f>
        <v>0</v>
      </c>
      <c r="AM608" s="112"/>
      <c r="AN608" s="112">
        <f>(V608-V608)/V608*100</f>
        <v>0</v>
      </c>
      <c r="AO608" s="112">
        <f>(W608-W608)/W608*100</f>
        <v>0</v>
      </c>
      <c r="AP608" s="112">
        <f>(X608-X608)/X608*100</f>
        <v>0</v>
      </c>
      <c r="AQ608" s="100"/>
      <c r="AR608" s="100"/>
      <c r="AS608" s="98"/>
      <c r="AT608" s="98"/>
      <c r="AU608" s="98"/>
      <c r="AV608" s="98"/>
      <c r="AW608" s="98"/>
      <c r="AX608" s="98"/>
      <c r="AY608" s="98"/>
    </row>
    <row r="609" spans="1:51" s="5" customFormat="1" ht="13.6" customHeight="1" x14ac:dyDescent="0.3">
      <c r="A609" s="18"/>
      <c r="B609" s="18"/>
      <c r="M609" s="98"/>
      <c r="N609" s="98"/>
      <c r="O609" s="98"/>
      <c r="P609" s="98"/>
      <c r="Q609" s="100" t="s">
        <v>565</v>
      </c>
      <c r="R609" s="100">
        <f t="shared" ref="R609:X609" si="180">INDEX($A$398:$GY$413,$Q431,R$597)</f>
        <v>1.89</v>
      </c>
      <c r="S609" s="100">
        <f t="shared" si="180"/>
        <v>0.86</v>
      </c>
      <c r="T609" s="100">
        <f t="shared" si="180"/>
        <v>31.9</v>
      </c>
      <c r="U609" s="100">
        <f t="shared" si="180"/>
        <v>0.16</v>
      </c>
      <c r="V609" s="100">
        <f t="shared" si="180"/>
        <v>10.7</v>
      </c>
      <c r="W609" s="100">
        <f t="shared" si="180"/>
        <v>0.34</v>
      </c>
      <c r="X609" s="100">
        <f t="shared" si="180"/>
        <v>4.8000000000000001E-2</v>
      </c>
      <c r="Y609" s="100" t="s">
        <v>570</v>
      </c>
      <c r="Z609" s="100" t="s">
        <v>570</v>
      </c>
      <c r="AA609" s="100"/>
      <c r="AB609" s="98"/>
      <c r="AC609" s="98"/>
      <c r="AD609" s="98"/>
      <c r="AE609" s="98"/>
      <c r="AF609" s="99"/>
      <c r="AG609" s="98"/>
      <c r="AH609" s="98"/>
      <c r="AI609" s="100"/>
      <c r="AJ609" s="112">
        <f>(R608-R609)/R608*100</f>
        <v>-1.6129032258064411</v>
      </c>
      <c r="AK609" s="112">
        <f>(S608-S609)/S608*100</f>
        <v>-10.25641025641025</v>
      </c>
      <c r="AL609" s="112">
        <f>(T608-T609)/T608*100</f>
        <v>-48.372093023255808</v>
      </c>
      <c r="AM609" s="112"/>
      <c r="AN609" s="112">
        <f>(V608-V609)/V608*100</f>
        <v>24.647887323943664</v>
      </c>
      <c r="AO609" s="112">
        <f>(W608-W609)/W608*100</f>
        <v>-21.428571428571423</v>
      </c>
      <c r="AP609" s="112">
        <f>(X608-X609)/X608*100</f>
        <v>27.272727272727277</v>
      </c>
      <c r="AQ609" s="100"/>
      <c r="AR609" s="100"/>
      <c r="AS609" s="98"/>
      <c r="AT609" s="98"/>
      <c r="AU609" s="98"/>
      <c r="AV609" s="98"/>
      <c r="AW609" s="98"/>
      <c r="AX609" s="98"/>
      <c r="AY609" s="98"/>
    </row>
    <row r="610" spans="1:51" s="5" customFormat="1" ht="13.6" customHeight="1" x14ac:dyDescent="0.3">
      <c r="A610" s="18"/>
      <c r="B610" s="18"/>
      <c r="M610" s="98"/>
      <c r="N610" s="98"/>
      <c r="O610" s="98"/>
      <c r="P610" s="98"/>
      <c r="Q610" s="100" t="s">
        <v>566</v>
      </c>
      <c r="R610" s="100">
        <f t="shared" ref="R610:X610" si="181">INDEX($A$398:$GY$413,$Q431,R$598)</f>
        <v>1.84</v>
      </c>
      <c r="S610" s="100">
        <f t="shared" si="181"/>
        <v>0.95</v>
      </c>
      <c r="T610" s="100">
        <f t="shared" si="181"/>
        <v>35.4</v>
      </c>
      <c r="U610" s="100">
        <f t="shared" si="181"/>
        <v>0.46</v>
      </c>
      <c r="V610" s="100">
        <f t="shared" si="181"/>
        <v>7.7</v>
      </c>
      <c r="W610" s="100">
        <f t="shared" si="181"/>
        <v>0.37</v>
      </c>
      <c r="X610" s="100">
        <f t="shared" si="181"/>
        <v>4.2000000000000003E-2</v>
      </c>
      <c r="Y610" s="100" t="s">
        <v>570</v>
      </c>
      <c r="Z610" s="100" t="s">
        <v>570</v>
      </c>
      <c r="AA610" s="100"/>
      <c r="AB610" s="98"/>
      <c r="AC610" s="98"/>
      <c r="AD610" s="98"/>
      <c r="AE610" s="98"/>
      <c r="AF610" s="99"/>
      <c r="AG610" s="98"/>
      <c r="AH610" s="98"/>
      <c r="AI610" s="100"/>
      <c r="AJ610" s="112">
        <f>(R608-R610)/R608*100</f>
        <v>1.0752688172043021</v>
      </c>
      <c r="AK610" s="112">
        <f>(S608-S610)/S608*100</f>
        <v>-21.794871794871785</v>
      </c>
      <c r="AL610" s="112">
        <f>(T608-T610)/T608*100</f>
        <v>-64.651162790697668</v>
      </c>
      <c r="AM610" s="112"/>
      <c r="AN610" s="112">
        <f>(V608-V610)/V608*100</f>
        <v>45.774647887323937</v>
      </c>
      <c r="AO610" s="112">
        <f>(W608-W610)/W608*100</f>
        <v>-32.142857142857132</v>
      </c>
      <c r="AP610" s="112">
        <f>(X608-X610)/X608*100</f>
        <v>36.363636363636367</v>
      </c>
      <c r="AQ610" s="100"/>
      <c r="AR610" s="100"/>
      <c r="AS610" s="98"/>
      <c r="AT610" s="98"/>
      <c r="AU610" s="98"/>
      <c r="AV610" s="98"/>
      <c r="AW610" s="98"/>
      <c r="AX610" s="98"/>
      <c r="AY610" s="98"/>
    </row>
    <row r="611" spans="1:51" s="5" customFormat="1" ht="13.6" customHeight="1" x14ac:dyDescent="0.3">
      <c r="A611" s="18"/>
      <c r="B611" s="18"/>
      <c r="M611" s="98"/>
      <c r="N611" s="98"/>
      <c r="O611" s="98"/>
      <c r="P611" s="98"/>
      <c r="Q611" s="100" t="s">
        <v>567</v>
      </c>
      <c r="R611" s="100">
        <f t="shared" ref="R611:X611" si="182">INDEX($A$398:$GY$413,$Q431,R$599)</f>
        <v>1.81</v>
      </c>
      <c r="S611" s="100">
        <f t="shared" si="182"/>
        <v>1.03</v>
      </c>
      <c r="T611" s="100">
        <f t="shared" si="182"/>
        <v>38.200000000000003</v>
      </c>
      <c r="U611" s="100">
        <f t="shared" si="182"/>
        <v>0.62</v>
      </c>
      <c r="V611" s="100">
        <f t="shared" si="182"/>
        <v>4.7</v>
      </c>
      <c r="W611" s="100">
        <f t="shared" si="182"/>
        <v>0.39</v>
      </c>
      <c r="X611" s="100">
        <f t="shared" si="182"/>
        <v>2.5999999999999999E-2</v>
      </c>
      <c r="Y611" s="100" t="s">
        <v>570</v>
      </c>
      <c r="Z611" s="100" t="s">
        <v>570</v>
      </c>
      <c r="AA611" s="100"/>
      <c r="AB611" s="98"/>
      <c r="AC611" s="98"/>
      <c r="AD611" s="98"/>
      <c r="AE611" s="98"/>
      <c r="AF611" s="99"/>
      <c r="AG611" s="98"/>
      <c r="AH611" s="98"/>
      <c r="AI611" s="100"/>
      <c r="AJ611" s="112">
        <f>(R608-R611)/R608*100</f>
        <v>2.6881720430107547</v>
      </c>
      <c r="AK611" s="112">
        <f>(S608-S611)/S608*100</f>
        <v>-32.051282051282051</v>
      </c>
      <c r="AL611" s="112">
        <f>(T608-T611)/T608*100</f>
        <v>-77.67441860465118</v>
      </c>
      <c r="AM611" s="112"/>
      <c r="AN611" s="112">
        <f>(V608-V611)/V608*100</f>
        <v>66.901408450704224</v>
      </c>
      <c r="AO611" s="112">
        <f>(W608-W611)/W608*100</f>
        <v>-39.285714285714278</v>
      </c>
      <c r="AP611" s="112">
        <f>(X608-X611)/X608*100</f>
        <v>60.606060606060616</v>
      </c>
      <c r="AQ611" s="100"/>
      <c r="AR611" s="100"/>
      <c r="AS611" s="98"/>
      <c r="AT611" s="98"/>
      <c r="AU611" s="98"/>
      <c r="AV611" s="98"/>
      <c r="AW611" s="98"/>
      <c r="AX611" s="98"/>
      <c r="AY611" s="98"/>
    </row>
    <row r="612" spans="1:51" s="5" customFormat="1" ht="13.6" customHeight="1" x14ac:dyDescent="0.3">
      <c r="A612" s="18"/>
      <c r="B612" s="18"/>
      <c r="M612" s="98"/>
      <c r="N612" s="98"/>
      <c r="O612" s="98"/>
      <c r="P612" s="98"/>
      <c r="Q612" s="100" t="s">
        <v>568</v>
      </c>
      <c r="R612" s="100">
        <f t="shared" ref="R612:Z612" si="183">INDEX($A$398:$GY$413,$Q431,R$600)</f>
        <v>1.78</v>
      </c>
      <c r="S612" s="100">
        <f t="shared" si="183"/>
        <v>1.1000000000000001</v>
      </c>
      <c r="T612" s="100">
        <f t="shared" si="183"/>
        <v>40.5</v>
      </c>
      <c r="U612" s="100">
        <f t="shared" si="183"/>
        <v>0.74</v>
      </c>
      <c r="V612" s="100">
        <f t="shared" si="183"/>
        <v>4.7</v>
      </c>
      <c r="W612" s="100">
        <f t="shared" si="183"/>
        <v>0.41</v>
      </c>
      <c r="X612" s="100">
        <f t="shared" si="183"/>
        <v>2.5000000000000001E-2</v>
      </c>
      <c r="Y612" s="100">
        <f t="shared" si="183"/>
        <v>3.9</v>
      </c>
      <c r="Z612" s="100">
        <f t="shared" si="183"/>
        <v>2.1999999999999999E-2</v>
      </c>
      <c r="AA612" s="100"/>
      <c r="AB612" s="98"/>
      <c r="AC612" s="98"/>
      <c r="AD612" s="98"/>
      <c r="AE612" s="98"/>
      <c r="AF612" s="99"/>
      <c r="AG612" s="98"/>
      <c r="AH612" s="98"/>
      <c r="AI612" s="100"/>
      <c r="AJ612" s="112">
        <f>(R608-R612)/R608*100</f>
        <v>4.3010752688172085</v>
      </c>
      <c r="AK612" s="112">
        <f>(S608-S612)/S608*100</f>
        <v>-41.025641025641029</v>
      </c>
      <c r="AL612" s="112">
        <f>(T608-T612)/T608*100</f>
        <v>-88.372093023255815</v>
      </c>
      <c r="AM612" s="112"/>
      <c r="AN612" s="112">
        <f>(V608-V612)/V608*100</f>
        <v>66.901408450704224</v>
      </c>
      <c r="AO612" s="112">
        <f>(W608-W612)/W608*100</f>
        <v>-46.428571428571409</v>
      </c>
      <c r="AP612" s="112">
        <f>(X608-X612)/X608*100</f>
        <v>62.121212121212125</v>
      </c>
      <c r="AQ612" s="112">
        <f>(V608-Y612)/V608*100</f>
        <v>72.535211267605632</v>
      </c>
      <c r="AR612" s="112">
        <f>(X608-Z612)/X608*100</f>
        <v>66.666666666666671</v>
      </c>
      <c r="AS612" s="98"/>
      <c r="AT612" s="98"/>
      <c r="AU612" s="98"/>
      <c r="AV612" s="98"/>
      <c r="AW612" s="98"/>
      <c r="AX612" s="98"/>
      <c r="AY612" s="98"/>
    </row>
    <row r="613" spans="1:51" s="5" customFormat="1" ht="13.6" customHeight="1" x14ac:dyDescent="0.3">
      <c r="A613" s="18"/>
      <c r="B613" s="18"/>
      <c r="M613" s="98"/>
      <c r="N613" s="98"/>
      <c r="O613" s="98"/>
      <c r="P613" s="98"/>
      <c r="Q613" s="100" t="s">
        <v>569</v>
      </c>
      <c r="R613" s="100">
        <f t="shared" ref="R613:Z613" si="184">INDEX($A$398:$GY$413,$Q431,R$601)</f>
        <v>1.78</v>
      </c>
      <c r="S613" s="100">
        <f t="shared" si="184"/>
        <v>1.1100000000000001</v>
      </c>
      <c r="T613" s="100">
        <f t="shared" si="184"/>
        <v>41.5</v>
      </c>
      <c r="U613" s="100">
        <f t="shared" si="184"/>
        <v>0.79</v>
      </c>
      <c r="V613" s="100">
        <f t="shared" si="184"/>
        <v>4</v>
      </c>
      <c r="W613" s="100">
        <f t="shared" si="184"/>
        <v>0.41</v>
      </c>
      <c r="X613" s="100">
        <f t="shared" si="184"/>
        <v>2.3E-2</v>
      </c>
      <c r="Y613" s="100">
        <f t="shared" si="184"/>
        <v>3.1</v>
      </c>
      <c r="Z613" s="100">
        <f t="shared" si="184"/>
        <v>1.9E-2</v>
      </c>
      <c r="AA613" s="100"/>
      <c r="AB613" s="98"/>
      <c r="AC613" s="98"/>
      <c r="AD613" s="98"/>
      <c r="AE613" s="98"/>
      <c r="AF613" s="99"/>
      <c r="AG613" s="98"/>
      <c r="AH613" s="98"/>
      <c r="AI613" s="100"/>
      <c r="AJ613" s="112">
        <f>(R608-R613)/R608*100</f>
        <v>4.3010752688172085</v>
      </c>
      <c r="AK613" s="112">
        <f>(S608-S613)/S608*100</f>
        <v>-42.307692307692314</v>
      </c>
      <c r="AL613" s="112">
        <f>(T608-T613)/T608*100</f>
        <v>-93.023255813953483</v>
      </c>
      <c r="AM613" s="112"/>
      <c r="AN613" s="112">
        <f>(V608-V613)/V608*100</f>
        <v>71.830985915492946</v>
      </c>
      <c r="AO613" s="112">
        <f>(W608-W613)/W608*100</f>
        <v>-46.428571428571409</v>
      </c>
      <c r="AP613" s="112">
        <f>(X608-X613)/X608*100</f>
        <v>65.151515151515156</v>
      </c>
      <c r="AQ613" s="112">
        <f>(V608-Y613)/V608*100</f>
        <v>78.169014084507054</v>
      </c>
      <c r="AR613" s="112">
        <f>(X608-Z613)/X608*100</f>
        <v>71.212121212121204</v>
      </c>
      <c r="AS613" s="113">
        <f>AQ613-AN613</f>
        <v>6.3380281690141089</v>
      </c>
      <c r="AT613" s="113">
        <f>AR613-AP613</f>
        <v>6.0606060606060481</v>
      </c>
      <c r="AU613" s="98"/>
      <c r="AV613" s="98"/>
      <c r="AW613" s="98"/>
      <c r="AX613" s="98"/>
      <c r="AY613" s="98"/>
    </row>
    <row r="614" spans="1:51" s="5" customFormat="1" ht="20.95" customHeight="1" x14ac:dyDescent="0.3">
      <c r="A614" s="18"/>
      <c r="B614" s="18"/>
      <c r="M614" s="98"/>
      <c r="N614" s="98"/>
      <c r="O614" s="100">
        <f>O607+1</f>
        <v>2</v>
      </c>
      <c r="P614" s="98"/>
      <c r="Q614" s="111" t="str">
        <f>_xlfn.CONCAT("ИГЭ - ",INDEX($A$398:$GY$413,O614,5))</f>
        <v>ИГЭ - 1д_1д.1</v>
      </c>
      <c r="R614" s="105" t="s">
        <v>576</v>
      </c>
      <c r="S614" s="105" t="s">
        <v>38</v>
      </c>
      <c r="T614" s="105" t="s">
        <v>39</v>
      </c>
      <c r="U614" s="105" t="s">
        <v>572</v>
      </c>
      <c r="V614" s="105" t="s">
        <v>41</v>
      </c>
      <c r="W614" s="107" t="s">
        <v>575</v>
      </c>
      <c r="X614" s="105" t="s">
        <v>573</v>
      </c>
      <c r="Y614" s="102" t="s">
        <v>574</v>
      </c>
      <c r="Z614" s="105" t="s">
        <v>573</v>
      </c>
      <c r="AA614" s="100"/>
      <c r="AB614" s="98"/>
      <c r="AC614" s="98"/>
      <c r="AD614" s="98"/>
      <c r="AE614" s="98"/>
      <c r="AF614" s="99"/>
      <c r="AG614" s="98"/>
      <c r="AH614" s="98"/>
      <c r="AI614" s="111"/>
      <c r="AJ614" s="105" t="s">
        <v>576</v>
      </c>
      <c r="AK614" s="105" t="s">
        <v>38</v>
      </c>
      <c r="AL614" s="105" t="s">
        <v>39</v>
      </c>
      <c r="AM614" s="105" t="s">
        <v>572</v>
      </c>
      <c r="AN614" s="105" t="s">
        <v>41</v>
      </c>
      <c r="AO614" s="107" t="s">
        <v>575</v>
      </c>
      <c r="AP614" s="105" t="s">
        <v>573</v>
      </c>
      <c r="AQ614" s="102" t="s">
        <v>574</v>
      </c>
      <c r="AR614" s="105" t="s">
        <v>573</v>
      </c>
      <c r="AS614" s="98"/>
      <c r="AT614" s="98"/>
      <c r="AU614" s="98"/>
      <c r="AV614" s="98"/>
      <c r="AW614" s="98"/>
      <c r="AX614" s="98"/>
      <c r="AY614" s="98"/>
    </row>
    <row r="615" spans="1:51" s="5" customFormat="1" ht="13.6" customHeight="1" x14ac:dyDescent="0.3">
      <c r="A615" s="18"/>
      <c r="B615" s="18"/>
      <c r="M615" s="98"/>
      <c r="N615" s="98"/>
      <c r="O615" s="98"/>
      <c r="P615" s="98"/>
      <c r="Q615" s="100" t="s">
        <v>564</v>
      </c>
      <c r="R615" s="100">
        <f t="shared" ref="R615:X615" si="185">INDEX($A$398:$GY$413,$Q441,R$596)</f>
        <v>1.94</v>
      </c>
      <c r="S615" s="100">
        <f t="shared" si="185"/>
        <v>0.78</v>
      </c>
      <c r="T615" s="100">
        <f t="shared" si="185"/>
        <v>28.4</v>
      </c>
      <c r="U615" s="100">
        <f t="shared" si="185"/>
        <v>0.92</v>
      </c>
      <c r="V615" s="100">
        <f t="shared" si="185"/>
        <v>4.5</v>
      </c>
      <c r="W615" s="100">
        <f t="shared" si="185"/>
        <v>0.34</v>
      </c>
      <c r="X615" s="100">
        <f t="shared" si="185"/>
        <v>1.7000000000000001E-2</v>
      </c>
      <c r="Y615" s="100" t="s">
        <v>570</v>
      </c>
      <c r="Z615" s="100" t="s">
        <v>570</v>
      </c>
      <c r="AA615" s="100"/>
      <c r="AB615" s="98"/>
      <c r="AC615" s="98"/>
      <c r="AD615" s="98"/>
      <c r="AE615" s="98"/>
      <c r="AF615" s="99"/>
      <c r="AG615" s="98"/>
      <c r="AH615" s="98"/>
      <c r="AI615" s="100"/>
      <c r="AJ615" s="112">
        <f>(R615-R615)/R615*100</f>
        <v>0</v>
      </c>
      <c r="AK615" s="112">
        <f>(S615-S615)/S615*100</f>
        <v>0</v>
      </c>
      <c r="AL615" s="112">
        <f>(T615-T615)/T615*100</f>
        <v>0</v>
      </c>
      <c r="AM615" s="112"/>
      <c r="AN615" s="112">
        <f>(V615-V615)/V615*100</f>
        <v>0</v>
      </c>
      <c r="AO615" s="112">
        <f>(W615-W615)/W615*100</f>
        <v>0</v>
      </c>
      <c r="AP615" s="112">
        <f>(X615-X615)/X615*100</f>
        <v>0</v>
      </c>
      <c r="AQ615" s="100"/>
      <c r="AR615" s="100"/>
      <c r="AS615" s="98"/>
      <c r="AT615" s="98"/>
      <c r="AU615" s="98"/>
      <c r="AV615" s="98"/>
      <c r="AW615" s="98"/>
      <c r="AX615" s="98"/>
      <c r="AY615" s="98"/>
    </row>
    <row r="616" spans="1:51" s="5" customFormat="1" ht="13.6" customHeight="1" x14ac:dyDescent="0.3">
      <c r="A616" s="18"/>
      <c r="B616" s="18"/>
      <c r="M616" s="98"/>
      <c r="N616" s="98"/>
      <c r="O616" s="98"/>
      <c r="P616" s="98"/>
      <c r="Q616" s="100" t="s">
        <v>565</v>
      </c>
      <c r="R616" s="100">
        <f t="shared" ref="R616:X616" si="186">INDEX($A$398:$GY$413,$Q441,R$597)</f>
        <v>1.94</v>
      </c>
      <c r="S616" s="100">
        <f t="shared" si="186"/>
        <v>0.78</v>
      </c>
      <c r="T616" s="100">
        <f t="shared" si="186"/>
        <v>29</v>
      </c>
      <c r="U616" s="100">
        <f t="shared" si="186"/>
        <v>1.04</v>
      </c>
      <c r="V616" s="100">
        <f t="shared" si="186"/>
        <v>4.7</v>
      </c>
      <c r="W616" s="100">
        <f t="shared" si="186"/>
        <v>0.32</v>
      </c>
      <c r="X616" s="100">
        <f t="shared" si="186"/>
        <v>1.6E-2</v>
      </c>
      <c r="Y616" s="100" t="s">
        <v>570</v>
      </c>
      <c r="Z616" s="100" t="s">
        <v>570</v>
      </c>
      <c r="AA616" s="100"/>
      <c r="AB616" s="98"/>
      <c r="AC616" s="98"/>
      <c r="AD616" s="98"/>
      <c r="AE616" s="98"/>
      <c r="AF616" s="99"/>
      <c r="AG616" s="98"/>
      <c r="AH616" s="98" t="s">
        <v>579</v>
      </c>
      <c r="AI616" s="100">
        <v>1</v>
      </c>
      <c r="AJ616" s="112">
        <f>(R615-R616)/R615*100</f>
        <v>0</v>
      </c>
      <c r="AK616" s="112">
        <f>(S615-S616)/S615*100</f>
        <v>0</v>
      </c>
      <c r="AL616" s="112">
        <f>(T615-T616)/T615*100</f>
        <v>-2.1126760563380333</v>
      </c>
      <c r="AM616" s="112"/>
      <c r="AN616" s="112">
        <f>(V615-V616)/V615*100</f>
        <v>-4.4444444444444482</v>
      </c>
      <c r="AO616" s="112">
        <f>(W615-W616)/W615*100</f>
        <v>5.8823529411764754</v>
      </c>
      <c r="AP616" s="112">
        <f>(X615-X616)/X615*100</f>
        <v>5.8823529411764754</v>
      </c>
      <c r="AQ616" s="100"/>
      <c r="AR616" s="100"/>
      <c r="AS616" s="98"/>
      <c r="AT616" s="98"/>
      <c r="AU616" s="98"/>
      <c r="AV616" s="98"/>
      <c r="AW616" s="98"/>
      <c r="AX616" s="98"/>
      <c r="AY616" s="98"/>
    </row>
    <row r="617" spans="1:51" s="5" customFormat="1" ht="13.6" customHeight="1" x14ac:dyDescent="0.3">
      <c r="A617" s="18"/>
      <c r="B617" s="18"/>
      <c r="M617" s="98"/>
      <c r="N617" s="98"/>
      <c r="O617" s="98"/>
      <c r="P617" s="98"/>
      <c r="Q617" s="100" t="s">
        <v>566</v>
      </c>
      <c r="R617" s="100">
        <f t="shared" ref="R617:X617" si="187">INDEX($A$398:$GY$413,$Q441,R$598)</f>
        <v>1.93</v>
      </c>
      <c r="S617" s="100">
        <f t="shared" si="187"/>
        <v>0.8</v>
      </c>
      <c r="T617" s="100">
        <f t="shared" si="187"/>
        <v>29.4</v>
      </c>
      <c r="U617" s="100">
        <f t="shared" si="187"/>
        <v>1.1499999999999999</v>
      </c>
      <c r="V617" s="100">
        <f t="shared" si="187"/>
        <v>3.7</v>
      </c>
      <c r="W617" s="100">
        <f t="shared" si="187"/>
        <v>0.34</v>
      </c>
      <c r="X617" s="100">
        <f t="shared" si="187"/>
        <v>1.2999999999999999E-2</v>
      </c>
      <c r="Y617" s="100" t="s">
        <v>570</v>
      </c>
      <c r="Z617" s="100" t="s">
        <v>570</v>
      </c>
      <c r="AA617" s="100"/>
      <c r="AB617" s="98"/>
      <c r="AC617" s="98"/>
      <c r="AD617" s="98"/>
      <c r="AE617" s="98"/>
      <c r="AF617" s="99"/>
      <c r="AG617" s="98"/>
      <c r="AH617" s="98" t="s">
        <v>581</v>
      </c>
      <c r="AI617" s="100">
        <v>5</v>
      </c>
      <c r="AJ617" s="112">
        <f>(R615-R617)/R615*100</f>
        <v>0.5154639175257737</v>
      </c>
      <c r="AK617" s="112">
        <f>(S615-S617)/S615*100</f>
        <v>-2.5641025641025665</v>
      </c>
      <c r="AL617" s="112">
        <f>(T615-T617)/T615*100</f>
        <v>-3.5211267605633805</v>
      </c>
      <c r="AM617" s="112"/>
      <c r="AN617" s="112">
        <f>(V615-V617)/V615*100</f>
        <v>17.777777777777771</v>
      </c>
      <c r="AO617" s="112">
        <f>(W615-W617)/W615*100</f>
        <v>0</v>
      </c>
      <c r="AP617" s="112">
        <f>(X615-X617)/X615*100</f>
        <v>23.529411764705891</v>
      </c>
      <c r="AQ617" s="100"/>
      <c r="AR617" s="100"/>
      <c r="AS617" s="98"/>
      <c r="AT617" s="98"/>
      <c r="AU617" s="98"/>
      <c r="AV617" s="98"/>
      <c r="AW617" s="98"/>
      <c r="AX617" s="98"/>
      <c r="AY617" s="98"/>
    </row>
    <row r="618" spans="1:51" s="5" customFormat="1" ht="13.6" customHeight="1" x14ac:dyDescent="0.3">
      <c r="A618" s="18"/>
      <c r="B618" s="18"/>
      <c r="M618" s="98"/>
      <c r="N618" s="98"/>
      <c r="O618" s="98"/>
      <c r="P618" s="98"/>
      <c r="Q618" s="100" t="s">
        <v>567</v>
      </c>
      <c r="R618" s="100">
        <f t="shared" ref="R618:X618" si="188">INDEX($A$398:$GY$413,$Q441,R$599)</f>
        <v>1.92</v>
      </c>
      <c r="S618" s="100">
        <f t="shared" si="188"/>
        <v>0.82</v>
      </c>
      <c r="T618" s="100">
        <f t="shared" si="188"/>
        <v>30</v>
      </c>
      <c r="U618" s="100">
        <f t="shared" si="188"/>
        <v>1.25</v>
      </c>
      <c r="V618" s="100">
        <f t="shared" si="188"/>
        <v>2.1</v>
      </c>
      <c r="W618" s="100">
        <f t="shared" si="188"/>
        <v>0.35</v>
      </c>
      <c r="X618" s="100">
        <f t="shared" si="188"/>
        <v>8.9999999999999993E-3</v>
      </c>
      <c r="Y618" s="100" t="s">
        <v>570</v>
      </c>
      <c r="Z618" s="100" t="s">
        <v>570</v>
      </c>
      <c r="AA618" s="100"/>
      <c r="AB618" s="98"/>
      <c r="AC618" s="98"/>
      <c r="AD618" s="98"/>
      <c r="AE618" s="98"/>
      <c r="AF618" s="99"/>
      <c r="AG618" s="98"/>
      <c r="AH618" s="98" t="s">
        <v>578</v>
      </c>
      <c r="AI618" s="100">
        <v>9</v>
      </c>
      <c r="AJ618" s="112">
        <f>(R615-R618)/R615*100</f>
        <v>1.0309278350515474</v>
      </c>
      <c r="AK618" s="112">
        <f>(S615-S618)/S615*100</f>
        <v>-5.128205128205118</v>
      </c>
      <c r="AL618" s="112">
        <f>(T615-T618)/T615*100</f>
        <v>-5.6338028169014134</v>
      </c>
      <c r="AM618" s="112"/>
      <c r="AN618" s="112">
        <f>(V615-V618)/V615*100</f>
        <v>53.333333333333336</v>
      </c>
      <c r="AO618" s="112">
        <f>(W615-W618)/W615*100</f>
        <v>-2.9411764705882213</v>
      </c>
      <c r="AP618" s="112">
        <f>(X615-X618)/X615*100</f>
        <v>47.058823529411775</v>
      </c>
      <c r="AQ618" s="100"/>
      <c r="AR618" s="100"/>
      <c r="AS618" s="98"/>
      <c r="AT618" s="98"/>
      <c r="AU618" s="98"/>
      <c r="AV618" s="98"/>
      <c r="AW618" s="98"/>
      <c r="AX618" s="98"/>
      <c r="AY618" s="98"/>
    </row>
    <row r="619" spans="1:51" s="5" customFormat="1" ht="13.6" customHeight="1" x14ac:dyDescent="0.3">
      <c r="A619" s="18"/>
      <c r="B619" s="18"/>
      <c r="M619" s="98"/>
      <c r="N619" s="98"/>
      <c r="O619" s="98"/>
      <c r="P619" s="98"/>
      <c r="Q619" s="100" t="s">
        <v>568</v>
      </c>
      <c r="R619" s="100">
        <f t="shared" ref="R619:Z619" si="189">INDEX($A$398:$GY$413,$Q441,R$600)</f>
        <v>1.91</v>
      </c>
      <c r="S619" s="100">
        <f t="shared" si="189"/>
        <v>0.84</v>
      </c>
      <c r="T619" s="100">
        <f t="shared" si="189"/>
        <v>30.7</v>
      </c>
      <c r="U619" s="100">
        <f t="shared" si="189"/>
        <v>1.35</v>
      </c>
      <c r="V619" s="100">
        <f t="shared" si="189"/>
        <v>2.1</v>
      </c>
      <c r="W619" s="100">
        <f t="shared" si="189"/>
        <v>0.32</v>
      </c>
      <c r="X619" s="100">
        <f t="shared" si="189"/>
        <v>8.9999999999999993E-3</v>
      </c>
      <c r="Y619" s="100">
        <f t="shared" si="189"/>
        <v>1.4</v>
      </c>
      <c r="Z619" s="100">
        <f t="shared" si="189"/>
        <v>7.0000000000000001E-3</v>
      </c>
      <c r="AA619" s="100"/>
      <c r="AB619" s="98"/>
      <c r="AC619" s="98"/>
      <c r="AD619" s="98"/>
      <c r="AE619" s="98"/>
      <c r="AF619" s="99"/>
      <c r="AG619" s="98"/>
      <c r="AH619" s="98" t="s">
        <v>580</v>
      </c>
      <c r="AI619" s="100">
        <v>13</v>
      </c>
      <c r="AJ619" s="112">
        <f>(R615-R619)/R615*100</f>
        <v>1.546391752577321</v>
      </c>
      <c r="AK619" s="112">
        <f>(S615-S619)/S615*100</f>
        <v>-7.6923076923076845</v>
      </c>
      <c r="AL619" s="112">
        <f>(T615-T619)/T615*100</f>
        <v>-8.0985915492957776</v>
      </c>
      <c r="AM619" s="112"/>
      <c r="AN619" s="112">
        <f>(V615-V619)/V615*100</f>
        <v>53.333333333333336</v>
      </c>
      <c r="AO619" s="112">
        <f>(W615-W619)/W615*100</f>
        <v>5.8823529411764754</v>
      </c>
      <c r="AP619" s="112">
        <f>(X615-X619)/X615*100</f>
        <v>47.058823529411775</v>
      </c>
      <c r="AQ619" s="112">
        <f>(V615-Y619)/V615*100</f>
        <v>68.888888888888886</v>
      </c>
      <c r="AR619" s="112">
        <f>(X615-Z619)/X615*100</f>
        <v>58.82352941176471</v>
      </c>
      <c r="AS619" s="98"/>
      <c r="AT619" s="98"/>
      <c r="AU619" s="98"/>
      <c r="AV619" s="98"/>
      <c r="AW619" s="98"/>
      <c r="AX619" s="98"/>
      <c r="AY619" s="98"/>
    </row>
    <row r="620" spans="1:51" s="5" customFormat="1" ht="13.6" customHeight="1" x14ac:dyDescent="0.3">
      <c r="A620" s="18"/>
      <c r="B620" s="18"/>
      <c r="M620" s="98"/>
      <c r="N620" s="98"/>
      <c r="O620" s="98"/>
      <c r="P620" s="98"/>
      <c r="Q620" s="100" t="s">
        <v>569</v>
      </c>
      <c r="R620" s="100">
        <f t="shared" ref="R620:Z620" si="190">INDEX($A$398:$GY$413,$Q441,R$601)</f>
        <v>1.92</v>
      </c>
      <c r="S620" s="100">
        <f t="shared" si="190"/>
        <v>0.83</v>
      </c>
      <c r="T620" s="100">
        <f t="shared" si="190"/>
        <v>30.8</v>
      </c>
      <c r="U620" s="100">
        <f t="shared" si="190"/>
        <v>1.37</v>
      </c>
      <c r="V620" s="100">
        <f t="shared" si="190"/>
        <v>1.8</v>
      </c>
      <c r="W620" s="100">
        <f t="shared" si="190"/>
        <v>0.33</v>
      </c>
      <c r="X620" s="100">
        <f t="shared" si="190"/>
        <v>7.0000000000000001E-3</v>
      </c>
      <c r="Y620" s="100">
        <f t="shared" si="190"/>
        <v>1.1000000000000001</v>
      </c>
      <c r="Z620" s="100">
        <f t="shared" si="190"/>
        <v>5.0000000000000001E-3</v>
      </c>
      <c r="AA620" s="100"/>
      <c r="AB620" s="98"/>
      <c r="AC620" s="98"/>
      <c r="AD620" s="98"/>
      <c r="AE620" s="98"/>
      <c r="AF620" s="99"/>
      <c r="AG620" s="98"/>
      <c r="AH620" s="98" t="s">
        <v>577</v>
      </c>
      <c r="AI620" s="100">
        <v>16</v>
      </c>
      <c r="AJ620" s="112">
        <f>(R615-R620)/R615*100</f>
        <v>1.0309278350515474</v>
      </c>
      <c r="AK620" s="112">
        <f>(S615-S620)/S615*100</f>
        <v>-6.4102564102564017</v>
      </c>
      <c r="AL620" s="112">
        <f>(T615-T620)/T615*100</f>
        <v>-8.450704225352121</v>
      </c>
      <c r="AM620" s="112"/>
      <c r="AN620" s="112">
        <f>(V615-V620)/V615*100</f>
        <v>60.000000000000007</v>
      </c>
      <c r="AO620" s="112">
        <f>(W615-W620)/W615*100</f>
        <v>2.9411764705882377</v>
      </c>
      <c r="AP620" s="112">
        <f>(X615-X620)/X615*100</f>
        <v>58.82352941176471</v>
      </c>
      <c r="AQ620" s="112">
        <f>(V615-Y620)/V615*100</f>
        <v>75.555555555555557</v>
      </c>
      <c r="AR620" s="112">
        <f>(X615-Z620)/X615*100</f>
        <v>70.588235294117638</v>
      </c>
      <c r="AS620" s="113">
        <f>AQ620-AN620</f>
        <v>15.55555555555555</v>
      </c>
      <c r="AT620" s="113">
        <f>AR620-AP620</f>
        <v>11.764705882352928</v>
      </c>
      <c r="AU620" s="98"/>
      <c r="AV620" s="98"/>
      <c r="AW620" s="98"/>
      <c r="AX620" s="98"/>
      <c r="AY620" s="98"/>
    </row>
    <row r="621" spans="1:51" s="5" customFormat="1" ht="20.95" customHeight="1" x14ac:dyDescent="0.3">
      <c r="A621" s="18"/>
      <c r="B621" s="18"/>
      <c r="M621" s="98"/>
      <c r="N621" s="98"/>
      <c r="O621" s="100">
        <f>O614+1</f>
        <v>3</v>
      </c>
      <c r="P621" s="98"/>
      <c r="Q621" s="111" t="str">
        <f>_xlfn.CONCAT("ИГЭ - ",INDEX($A$398:$GY$413,O621,5))</f>
        <v>ИГЭ - 21а_1с</v>
      </c>
      <c r="R621" s="105" t="s">
        <v>576</v>
      </c>
      <c r="S621" s="105" t="s">
        <v>38</v>
      </c>
      <c r="T621" s="105" t="s">
        <v>39</v>
      </c>
      <c r="U621" s="105" t="s">
        <v>572</v>
      </c>
      <c r="V621" s="105" t="s">
        <v>41</v>
      </c>
      <c r="W621" s="107" t="s">
        <v>575</v>
      </c>
      <c r="X621" s="105" t="s">
        <v>573</v>
      </c>
      <c r="Y621" s="102" t="s">
        <v>574</v>
      </c>
      <c r="Z621" s="105" t="s">
        <v>573</v>
      </c>
      <c r="AA621" s="100"/>
      <c r="AB621" s="98"/>
      <c r="AC621" s="98"/>
      <c r="AD621" s="98"/>
      <c r="AE621" s="98"/>
      <c r="AF621" s="99"/>
      <c r="AG621" s="98"/>
      <c r="AH621" s="98"/>
      <c r="AI621" s="100"/>
      <c r="AJ621" s="114" t="s">
        <v>576</v>
      </c>
      <c r="AK621" s="114" t="s">
        <v>38</v>
      </c>
      <c r="AL621" s="114" t="s">
        <v>39</v>
      </c>
      <c r="AM621" s="114" t="s">
        <v>572</v>
      </c>
      <c r="AN621" s="114" t="s">
        <v>41</v>
      </c>
      <c r="AO621" s="115" t="s">
        <v>575</v>
      </c>
      <c r="AP621" s="114" t="s">
        <v>573</v>
      </c>
      <c r="AQ621" s="116" t="s">
        <v>574</v>
      </c>
      <c r="AR621" s="114" t="s">
        <v>573</v>
      </c>
      <c r="AS621" s="98"/>
      <c r="AT621" s="98"/>
      <c r="AU621" s="98"/>
      <c r="AV621" s="98"/>
      <c r="AW621" s="98"/>
      <c r="AX621" s="98"/>
      <c r="AY621" s="98"/>
    </row>
    <row r="622" spans="1:51" s="5" customFormat="1" ht="13.6" customHeight="1" x14ac:dyDescent="0.3">
      <c r="A622" s="18"/>
      <c r="B622" s="18"/>
      <c r="M622" s="98"/>
      <c r="N622" s="98"/>
      <c r="O622" s="98"/>
      <c r="P622" s="98"/>
      <c r="Q622" s="100" t="s">
        <v>564</v>
      </c>
      <c r="R622" s="100">
        <f t="shared" ref="R622:X622" si="191">INDEX($A$398:$GY$413,$Q451,R$596)</f>
        <v>2.0299999999999998</v>
      </c>
      <c r="S622" s="100">
        <f t="shared" si="191"/>
        <v>0.64</v>
      </c>
      <c r="T622" s="100">
        <f t="shared" si="191"/>
        <v>22.1</v>
      </c>
      <c r="U622" s="100">
        <f t="shared" si="191"/>
        <v>0.08</v>
      </c>
      <c r="V622" s="100">
        <f t="shared" si="191"/>
        <v>14.7</v>
      </c>
      <c r="W622" s="100">
        <f t="shared" si="191"/>
        <v>0.3</v>
      </c>
      <c r="X622" s="100">
        <f t="shared" si="191"/>
        <v>6.2E-2</v>
      </c>
      <c r="Y622" s="100" t="s">
        <v>570</v>
      </c>
      <c r="Z622" s="100" t="s">
        <v>570</v>
      </c>
      <c r="AA622" s="100"/>
      <c r="AB622" s="98"/>
      <c r="AC622" s="98"/>
      <c r="AD622" s="98"/>
      <c r="AE622" s="98"/>
      <c r="AF622" s="99"/>
      <c r="AG622" s="98"/>
      <c r="AH622" s="98"/>
      <c r="AI622" s="100"/>
      <c r="AJ622" s="112">
        <f>(R622-R622)/R622*100</f>
        <v>0</v>
      </c>
      <c r="AK622" s="112">
        <f>(S622-S622)/S622*100</f>
        <v>0</v>
      </c>
      <c r="AL622" s="112">
        <f>(T622-T622)/T622*100</f>
        <v>0</v>
      </c>
      <c r="AM622" s="112"/>
      <c r="AN622" s="112">
        <f>(V622-V622)/V622*100</f>
        <v>0</v>
      </c>
      <c r="AO622" s="112">
        <f>(W622-W622)/W622*100</f>
        <v>0</v>
      </c>
      <c r="AP622" s="112">
        <f>(X622-X622)/X622*100</f>
        <v>0</v>
      </c>
      <c r="AQ622" s="100"/>
      <c r="AR622" s="100"/>
      <c r="AS622" s="98"/>
      <c r="AT622" s="98"/>
      <c r="AU622" s="98"/>
      <c r="AV622" s="98"/>
      <c r="AW622" s="98"/>
      <c r="AX622" s="98"/>
      <c r="AY622" s="98"/>
    </row>
    <row r="623" spans="1:51" s="5" customFormat="1" ht="13.6" customHeight="1" x14ac:dyDescent="0.3">
      <c r="A623" s="18"/>
      <c r="B623" s="18"/>
      <c r="M623" s="98"/>
      <c r="N623" s="98"/>
      <c r="O623" s="98"/>
      <c r="P623" s="98"/>
      <c r="Q623" s="100" t="s">
        <v>565</v>
      </c>
      <c r="R623" s="100">
        <f t="shared" ref="R623:X623" si="192">INDEX($A$398:$GY$413,$Q451,R$597)</f>
        <v>2.04</v>
      </c>
      <c r="S623" s="100">
        <f t="shared" si="192"/>
        <v>0.64</v>
      </c>
      <c r="T623" s="100">
        <f t="shared" si="192"/>
        <v>23.3</v>
      </c>
      <c r="U623" s="100">
        <f t="shared" si="192"/>
        <v>0.19</v>
      </c>
      <c r="V623" s="100">
        <f t="shared" si="192"/>
        <v>11.8</v>
      </c>
      <c r="W623" s="100">
        <f t="shared" si="192"/>
        <v>0.33</v>
      </c>
      <c r="X623" s="100">
        <f t="shared" si="192"/>
        <v>0.05</v>
      </c>
      <c r="Y623" s="100" t="s">
        <v>570</v>
      </c>
      <c r="Z623" s="100" t="s">
        <v>570</v>
      </c>
      <c r="AA623" s="100"/>
      <c r="AB623" s="98"/>
      <c r="AC623" s="98"/>
      <c r="AD623" s="98"/>
      <c r="AE623" s="98"/>
      <c r="AF623" s="99"/>
      <c r="AG623" s="98"/>
      <c r="AH623" s="98"/>
      <c r="AI623" s="100"/>
      <c r="AJ623" s="112">
        <f>(R622-R623)/R622*100</f>
        <v>-0.49261083743843509</v>
      </c>
      <c r="AK623" s="112">
        <f>(S622-S623)/S622*100</f>
        <v>0</v>
      </c>
      <c r="AL623" s="112">
        <f>(T622-T623)/T622*100</f>
        <v>-5.4298642533936619</v>
      </c>
      <c r="AM623" s="112"/>
      <c r="AN623" s="112">
        <f>(V622-V623)/V622*100</f>
        <v>19.727891156462576</v>
      </c>
      <c r="AO623" s="112">
        <f>(W622-W623)/W622*100</f>
        <v>-10.000000000000009</v>
      </c>
      <c r="AP623" s="112">
        <f>(X622-X623)/X622*100</f>
        <v>19.354838709677413</v>
      </c>
      <c r="AQ623" s="100"/>
      <c r="AR623" s="100"/>
      <c r="AS623" s="98"/>
      <c r="AT623" s="98"/>
      <c r="AU623" s="98"/>
      <c r="AV623" s="98"/>
      <c r="AW623" s="98"/>
      <c r="AX623" s="98"/>
      <c r="AY623" s="98"/>
    </row>
    <row r="624" spans="1:51" s="5" customFormat="1" ht="13.6" customHeight="1" x14ac:dyDescent="0.3">
      <c r="A624" s="18"/>
      <c r="B624" s="18"/>
      <c r="M624" s="98"/>
      <c r="N624" s="98"/>
      <c r="O624" s="98"/>
      <c r="P624" s="98"/>
      <c r="Q624" s="100" t="s">
        <v>566</v>
      </c>
      <c r="R624" s="100">
        <f t="shared" ref="R624:X624" si="193">INDEX($A$398:$GY$413,$Q451,R$598)</f>
        <v>1.93</v>
      </c>
      <c r="S624" s="100">
        <f t="shared" si="193"/>
        <v>0.82</v>
      </c>
      <c r="T624" s="100">
        <f t="shared" si="193"/>
        <v>29.5</v>
      </c>
      <c r="U624" s="100">
        <f t="shared" si="193"/>
        <v>0.53</v>
      </c>
      <c r="V624" s="100">
        <f t="shared" si="193"/>
        <v>9.1999999999999993</v>
      </c>
      <c r="W624" s="100">
        <f t="shared" si="193"/>
        <v>0.37</v>
      </c>
      <c r="X624" s="100">
        <f t="shared" si="193"/>
        <v>3.9E-2</v>
      </c>
      <c r="Y624" s="100" t="s">
        <v>570</v>
      </c>
      <c r="Z624" s="100" t="s">
        <v>570</v>
      </c>
      <c r="AA624" s="100"/>
      <c r="AB624" s="98"/>
      <c r="AC624" s="98"/>
      <c r="AD624" s="98"/>
      <c r="AE624" s="98"/>
      <c r="AF624" s="99"/>
      <c r="AG624" s="98"/>
      <c r="AH624" s="98"/>
      <c r="AI624" s="100"/>
      <c r="AJ624" s="112">
        <f>(R622-R624)/R622*100</f>
        <v>4.9261083743842304</v>
      </c>
      <c r="AK624" s="112">
        <f>(S622-S624)/S622*100</f>
        <v>-28.124999999999989</v>
      </c>
      <c r="AL624" s="112">
        <f>(T622-T624)/T622*100</f>
        <v>-33.484162895927597</v>
      </c>
      <c r="AM624" s="112"/>
      <c r="AN624" s="112">
        <f>(V622-V624)/V622*100</f>
        <v>37.414965986394563</v>
      </c>
      <c r="AO624" s="112">
        <f>(W622-W624)/W622*100</f>
        <v>-23.333333333333336</v>
      </c>
      <c r="AP624" s="112">
        <f>(X622-X624)/X622*100</f>
        <v>37.096774193548384</v>
      </c>
      <c r="AQ624" s="100"/>
      <c r="AR624" s="100"/>
      <c r="AS624" s="98"/>
      <c r="AT624" s="98"/>
      <c r="AU624" s="98"/>
      <c r="AV624" s="98"/>
      <c r="AW624" s="98"/>
      <c r="AX624" s="98"/>
      <c r="AY624" s="98"/>
    </row>
    <row r="625" spans="1:51" s="5" customFormat="1" ht="13.6" customHeight="1" x14ac:dyDescent="0.3">
      <c r="A625" s="18"/>
      <c r="B625" s="18"/>
      <c r="M625" s="98"/>
      <c r="N625" s="98"/>
      <c r="O625" s="98"/>
      <c r="P625" s="98"/>
      <c r="Q625" s="100" t="s">
        <v>567</v>
      </c>
      <c r="R625" s="100">
        <f t="shared" ref="R625:X625" si="194">INDEX($A$398:$GY$413,$Q451,R$599)</f>
        <v>1.89</v>
      </c>
      <c r="S625" s="100">
        <f t="shared" si="194"/>
        <v>0.91</v>
      </c>
      <c r="T625" s="100">
        <f t="shared" si="194"/>
        <v>32.9</v>
      </c>
      <c r="U625" s="100">
        <f t="shared" si="194"/>
        <v>0.75</v>
      </c>
      <c r="V625" s="100">
        <f t="shared" si="194"/>
        <v>3.5</v>
      </c>
      <c r="W625" s="100">
        <f t="shared" si="194"/>
        <v>0.4</v>
      </c>
      <c r="X625" s="100">
        <f t="shared" si="194"/>
        <v>0.02</v>
      </c>
      <c r="Y625" s="100" t="s">
        <v>570</v>
      </c>
      <c r="Z625" s="100" t="s">
        <v>570</v>
      </c>
      <c r="AA625" s="100"/>
      <c r="AB625" s="98"/>
      <c r="AC625" s="98"/>
      <c r="AD625" s="98"/>
      <c r="AE625" s="98"/>
      <c r="AF625" s="99"/>
      <c r="AG625" s="98"/>
      <c r="AH625" s="98"/>
      <c r="AI625" s="100"/>
      <c r="AJ625" s="112">
        <f>(R622-R625)/R622*100</f>
        <v>6.8965517241379271</v>
      </c>
      <c r="AK625" s="112">
        <f>(S622-S625)/S622*100</f>
        <v>-42.1875</v>
      </c>
      <c r="AL625" s="112">
        <f>(T622-T625)/T622*100</f>
        <v>-48.868778280542969</v>
      </c>
      <c r="AM625" s="112"/>
      <c r="AN625" s="112">
        <f>(V622-V625)/V622*100</f>
        <v>76.19047619047619</v>
      </c>
      <c r="AO625" s="112">
        <f>(W622-W625)/W622*100</f>
        <v>-33.33333333333335</v>
      </c>
      <c r="AP625" s="112">
        <f>(X622-X625)/X622*100</f>
        <v>67.741935483870961</v>
      </c>
      <c r="AQ625" s="100"/>
      <c r="AR625" s="100"/>
      <c r="AS625" s="98"/>
      <c r="AT625" s="98"/>
      <c r="AU625" s="98"/>
      <c r="AV625" s="98"/>
      <c r="AW625" s="98"/>
      <c r="AX625" s="98"/>
      <c r="AY625" s="98"/>
    </row>
    <row r="626" spans="1:51" s="5" customFormat="1" ht="13.6" customHeight="1" x14ac:dyDescent="0.3">
      <c r="A626" s="18"/>
      <c r="B626" s="18"/>
      <c r="M626" s="98"/>
      <c r="N626" s="98"/>
      <c r="O626" s="98"/>
      <c r="P626" s="98"/>
      <c r="Q626" s="100" t="s">
        <v>568</v>
      </c>
      <c r="R626" s="100">
        <f t="shared" ref="R626:Z626" si="195">INDEX($A$398:$GY$413,$Q451,R$600)</f>
        <v>1.89</v>
      </c>
      <c r="S626" s="100">
        <f t="shared" si="195"/>
        <v>0.91</v>
      </c>
      <c r="T626" s="100">
        <f t="shared" si="195"/>
        <v>32.9</v>
      </c>
      <c r="U626" s="100">
        <f t="shared" si="195"/>
        <v>0.86</v>
      </c>
      <c r="V626" s="100">
        <f t="shared" si="195"/>
        <v>3.6</v>
      </c>
      <c r="W626" s="100">
        <f t="shared" si="195"/>
        <v>0.41</v>
      </c>
      <c r="X626" s="100">
        <f t="shared" si="195"/>
        <v>0.02</v>
      </c>
      <c r="Y626" s="100">
        <f t="shared" si="195"/>
        <v>2.6</v>
      </c>
      <c r="Z626" s="100">
        <f t="shared" si="195"/>
        <v>1.7000000000000001E-2</v>
      </c>
      <c r="AA626" s="100"/>
      <c r="AB626" s="98"/>
      <c r="AC626" s="98"/>
      <c r="AD626" s="98"/>
      <c r="AE626" s="98"/>
      <c r="AF626" s="99"/>
      <c r="AG626" s="98"/>
      <c r="AH626" s="98"/>
      <c r="AI626" s="100"/>
      <c r="AJ626" s="112">
        <f>(R622-R626)/R622*100</f>
        <v>6.8965517241379271</v>
      </c>
      <c r="AK626" s="112">
        <f>(S622-S626)/S622*100</f>
        <v>-42.1875</v>
      </c>
      <c r="AL626" s="112">
        <f>(T622-T626)/T622*100</f>
        <v>-48.868778280542969</v>
      </c>
      <c r="AM626" s="112"/>
      <c r="AN626" s="112">
        <f>(V622-V626)/V622*100</f>
        <v>75.510204081632665</v>
      </c>
      <c r="AO626" s="112">
        <f>(W622-W626)/W622*100</f>
        <v>-36.666666666666664</v>
      </c>
      <c r="AP626" s="112">
        <f>(X622-X626)/X622*100</f>
        <v>67.741935483870961</v>
      </c>
      <c r="AQ626" s="112">
        <f>(V622-Y626)/V622*100</f>
        <v>82.312925170068027</v>
      </c>
      <c r="AR626" s="112">
        <f>(X622-Z626)/X622*100</f>
        <v>72.58064516129032</v>
      </c>
      <c r="AS626" s="98"/>
      <c r="AT626" s="98"/>
      <c r="AU626" s="98"/>
      <c r="AV626" s="98"/>
      <c r="AW626" s="98"/>
      <c r="AX626" s="98"/>
      <c r="AY626" s="98"/>
    </row>
    <row r="627" spans="1:51" s="5" customFormat="1" ht="13.6" customHeight="1" x14ac:dyDescent="0.3">
      <c r="A627" s="18"/>
      <c r="B627" s="18"/>
      <c r="M627" s="98"/>
      <c r="N627" s="98"/>
      <c r="O627" s="98"/>
      <c r="P627" s="98"/>
      <c r="Q627" s="100" t="s">
        <v>569</v>
      </c>
      <c r="R627" s="100">
        <f t="shared" ref="R627:Z627" si="196">INDEX($A$398:$GY$413,$Q451,R$601)</f>
        <v>1.89</v>
      </c>
      <c r="S627" s="100">
        <f t="shared" si="196"/>
        <v>0.92</v>
      </c>
      <c r="T627" s="100">
        <f t="shared" si="196"/>
        <v>33.299999999999997</v>
      </c>
      <c r="U627" s="100">
        <f t="shared" si="196"/>
        <v>0.9</v>
      </c>
      <c r="V627" s="100">
        <f t="shared" si="196"/>
        <v>2.8</v>
      </c>
      <c r="W627" s="100">
        <f t="shared" si="196"/>
        <v>0.42</v>
      </c>
      <c r="X627" s="100">
        <f t="shared" si="196"/>
        <v>1.7000000000000001E-2</v>
      </c>
      <c r="Y627" s="100">
        <f t="shared" si="196"/>
        <v>2</v>
      </c>
      <c r="Z627" s="100">
        <f t="shared" si="196"/>
        <v>1.4E-2</v>
      </c>
      <c r="AA627" s="100"/>
      <c r="AB627" s="98"/>
      <c r="AC627" s="98"/>
      <c r="AD627" s="98"/>
      <c r="AE627" s="98"/>
      <c r="AF627" s="99"/>
      <c r="AG627" s="98"/>
      <c r="AH627" s="98"/>
      <c r="AI627" s="100"/>
      <c r="AJ627" s="112">
        <f>(R622-R627)/R622*100</f>
        <v>6.8965517241379271</v>
      </c>
      <c r="AK627" s="112">
        <f>(S622-S627)/S622*100</f>
        <v>-43.750000000000007</v>
      </c>
      <c r="AL627" s="112">
        <f>(T622-T627)/T622*100</f>
        <v>-50.678733031674184</v>
      </c>
      <c r="AM627" s="112"/>
      <c r="AN627" s="112">
        <f>(V622-V627)/V622*100</f>
        <v>80.952380952380949</v>
      </c>
      <c r="AO627" s="112">
        <f>(W622-W627)/W622*100</f>
        <v>-40</v>
      </c>
      <c r="AP627" s="112">
        <f>(X622-X627)/X622*100</f>
        <v>72.58064516129032</v>
      </c>
      <c r="AQ627" s="112">
        <f>(V622-Y627)/V622*100</f>
        <v>86.394557823129247</v>
      </c>
      <c r="AR627" s="112">
        <f>(X622-Z627)/X622*100</f>
        <v>77.41935483870968</v>
      </c>
      <c r="AS627" s="113">
        <f>AQ627-AN627</f>
        <v>5.4421768707482983</v>
      </c>
      <c r="AT627" s="113">
        <f>AR627-AP627</f>
        <v>4.8387096774193594</v>
      </c>
      <c r="AU627" s="98"/>
      <c r="AV627" s="98"/>
      <c r="AW627" s="98"/>
      <c r="AX627" s="98"/>
      <c r="AY627" s="98"/>
    </row>
    <row r="628" spans="1:51" s="5" customFormat="1" ht="20.95" customHeight="1" x14ac:dyDescent="0.3">
      <c r="A628" s="18"/>
      <c r="B628" s="18"/>
      <c r="M628" s="98"/>
      <c r="N628" s="98"/>
      <c r="O628" s="100">
        <f>O621+1</f>
        <v>4</v>
      </c>
      <c r="P628" s="98"/>
      <c r="Q628" s="111" t="str">
        <f>_xlfn.CONCAT("ИГЭ - ",INDEX($A$398:$GY$413,O628,5))</f>
        <v>ИГЭ - 22а_1с_г.д</v>
      </c>
      <c r="R628" s="105" t="s">
        <v>576</v>
      </c>
      <c r="S628" s="105" t="s">
        <v>38</v>
      </c>
      <c r="T628" s="105" t="s">
        <v>39</v>
      </c>
      <c r="U628" s="105" t="s">
        <v>572</v>
      </c>
      <c r="V628" s="105" t="s">
        <v>41</v>
      </c>
      <c r="W628" s="107" t="s">
        <v>575</v>
      </c>
      <c r="X628" s="105" t="s">
        <v>573</v>
      </c>
      <c r="Y628" s="102" t="s">
        <v>574</v>
      </c>
      <c r="Z628" s="105" t="s">
        <v>573</v>
      </c>
      <c r="AA628" s="100"/>
      <c r="AB628" s="98"/>
      <c r="AC628" s="98"/>
      <c r="AD628" s="98"/>
      <c r="AE628" s="98"/>
      <c r="AF628" s="99"/>
      <c r="AG628" s="98"/>
      <c r="AH628" s="98"/>
      <c r="AI628" s="111"/>
      <c r="AJ628" s="114" t="s">
        <v>576</v>
      </c>
      <c r="AK628" s="114" t="s">
        <v>38</v>
      </c>
      <c r="AL628" s="114" t="s">
        <v>39</v>
      </c>
      <c r="AM628" s="114" t="s">
        <v>572</v>
      </c>
      <c r="AN628" s="114" t="s">
        <v>41</v>
      </c>
      <c r="AO628" s="115" t="s">
        <v>575</v>
      </c>
      <c r="AP628" s="114" t="s">
        <v>573</v>
      </c>
      <c r="AQ628" s="116" t="s">
        <v>574</v>
      </c>
      <c r="AR628" s="114" t="s">
        <v>573</v>
      </c>
      <c r="AS628" s="98"/>
      <c r="AT628" s="98"/>
      <c r="AU628" s="98"/>
      <c r="AV628" s="98"/>
      <c r="AW628" s="98"/>
      <c r="AX628" s="98"/>
      <c r="AY628" s="98"/>
    </row>
    <row r="629" spans="1:51" s="5" customFormat="1" ht="13.6" customHeight="1" x14ac:dyDescent="0.3">
      <c r="A629" s="18"/>
      <c r="B629" s="18"/>
      <c r="M629" s="98"/>
      <c r="N629" s="98"/>
      <c r="O629" s="98"/>
      <c r="P629" s="98"/>
      <c r="Q629" s="100" t="s">
        <v>564</v>
      </c>
      <c r="R629" s="100">
        <f t="shared" ref="R629:X629" si="197">INDEX($A$398:$GY$413,$Q461,R$596)</f>
        <v>1.95</v>
      </c>
      <c r="S629" s="100">
        <f t="shared" si="197"/>
        <v>0.8</v>
      </c>
      <c r="T629" s="100">
        <f t="shared" si="197"/>
        <v>28.2</v>
      </c>
      <c r="U629" s="100">
        <f t="shared" si="197"/>
        <v>0.42</v>
      </c>
      <c r="V629" s="100">
        <f t="shared" si="197"/>
        <v>9.6</v>
      </c>
      <c r="W629" s="100">
        <f t="shared" si="197"/>
        <v>0.37</v>
      </c>
      <c r="X629" s="100">
        <f t="shared" si="197"/>
        <v>4.2999999999999997E-2</v>
      </c>
      <c r="Y629" s="100" t="s">
        <v>570</v>
      </c>
      <c r="Z629" s="100" t="s">
        <v>570</v>
      </c>
      <c r="AA629" s="100"/>
      <c r="AB629" s="98"/>
      <c r="AC629" s="98"/>
      <c r="AD629" s="98"/>
      <c r="AE629" s="98"/>
      <c r="AF629" s="99"/>
      <c r="AG629" s="98"/>
      <c r="AH629" s="98"/>
      <c r="AI629" s="100"/>
      <c r="AJ629" s="112">
        <f>(R629-R629)/R629*100</f>
        <v>0</v>
      </c>
      <c r="AK629" s="112">
        <f>(S629-S629)/S629*100</f>
        <v>0</v>
      </c>
      <c r="AL629" s="112">
        <f>(T629-T629)/T629*100</f>
        <v>0</v>
      </c>
      <c r="AM629" s="112"/>
      <c r="AN629" s="112">
        <f>(V629-V629)/V629*100</f>
        <v>0</v>
      </c>
      <c r="AO629" s="112">
        <f>(W629-W629)/W629*100</f>
        <v>0</v>
      </c>
      <c r="AP629" s="112">
        <f>(X629-X629)/X629*100</f>
        <v>0</v>
      </c>
      <c r="AQ629" s="100"/>
      <c r="AR629" s="100"/>
      <c r="AS629" s="98"/>
      <c r="AT629" s="98"/>
      <c r="AU629" s="98"/>
      <c r="AV629" s="98"/>
      <c r="AW629" s="98"/>
      <c r="AX629" s="98"/>
      <c r="AY629" s="98"/>
    </row>
    <row r="630" spans="1:51" s="5" customFormat="1" ht="13.6" customHeight="1" x14ac:dyDescent="0.3">
      <c r="A630" s="18"/>
      <c r="B630" s="18"/>
      <c r="M630" s="98"/>
      <c r="N630" s="98"/>
      <c r="O630" s="98"/>
      <c r="P630" s="98"/>
      <c r="Q630" s="100" t="s">
        <v>565</v>
      </c>
      <c r="R630" s="100">
        <f t="shared" ref="R630:X630" si="198">INDEX($A$398:$GY$413,$Q461,R$597)</f>
        <v>1.95</v>
      </c>
      <c r="S630" s="100">
        <f t="shared" si="198"/>
        <v>0.81</v>
      </c>
      <c r="T630" s="100">
        <f t="shared" si="198"/>
        <v>29.5</v>
      </c>
      <c r="U630" s="100">
        <f t="shared" si="198"/>
        <v>0.52</v>
      </c>
      <c r="V630" s="100">
        <f t="shared" si="198"/>
        <v>8.8000000000000007</v>
      </c>
      <c r="W630" s="100">
        <f t="shared" si="198"/>
        <v>0.37</v>
      </c>
      <c r="X630" s="100">
        <f t="shared" si="198"/>
        <v>3.4000000000000002E-2</v>
      </c>
      <c r="Y630" s="100" t="s">
        <v>570</v>
      </c>
      <c r="Z630" s="100" t="s">
        <v>570</v>
      </c>
      <c r="AA630" s="100"/>
      <c r="AB630" s="98"/>
      <c r="AC630" s="98"/>
      <c r="AD630" s="98"/>
      <c r="AE630" s="98"/>
      <c r="AF630" s="99"/>
      <c r="AG630" s="98"/>
      <c r="AH630" s="98"/>
      <c r="AI630" s="100"/>
      <c r="AJ630" s="112">
        <f>(R629-R630)/R629*100</f>
        <v>0</v>
      </c>
      <c r="AK630" s="112">
        <f>(S629-S630)/S629*100</f>
        <v>-1.2500000000000011</v>
      </c>
      <c r="AL630" s="112">
        <f>(T629-T630)/T629*100</f>
        <v>-4.6099290780141873</v>
      </c>
      <c r="AM630" s="112"/>
      <c r="AN630" s="112">
        <f>(V629-V630)/V629*100</f>
        <v>8.3333333333333233</v>
      </c>
      <c r="AO630" s="112">
        <f>(W629-W630)/W629*100</f>
        <v>0</v>
      </c>
      <c r="AP630" s="112">
        <f>(X629-X630)/X629*100</f>
        <v>20.930232558139522</v>
      </c>
      <c r="AQ630" s="100"/>
      <c r="AR630" s="100"/>
      <c r="AS630" s="98"/>
      <c r="AT630" s="98"/>
      <c r="AU630" s="98"/>
      <c r="AV630" s="98"/>
      <c r="AW630" s="98"/>
      <c r="AX630" s="98"/>
      <c r="AY630" s="98"/>
    </row>
    <row r="631" spans="1:51" s="5" customFormat="1" ht="13.6" customHeight="1" x14ac:dyDescent="0.3">
      <c r="A631" s="18"/>
      <c r="B631" s="18"/>
      <c r="M631" s="98"/>
      <c r="N631" s="98"/>
      <c r="O631" s="98"/>
      <c r="P631" s="98"/>
      <c r="Q631" s="100" t="s">
        <v>566</v>
      </c>
      <c r="R631" s="100">
        <f t="shared" ref="R631:X631" si="199">INDEX($A$398:$GY$413,$Q461,R$598)</f>
        <v>1.9</v>
      </c>
      <c r="S631" s="100">
        <f t="shared" si="199"/>
        <v>0.9</v>
      </c>
      <c r="T631" s="100">
        <f t="shared" si="199"/>
        <v>32.6</v>
      </c>
      <c r="U631" s="100">
        <f t="shared" si="199"/>
        <v>0.75</v>
      </c>
      <c r="V631" s="100">
        <f t="shared" si="199"/>
        <v>6.9</v>
      </c>
      <c r="W631" s="100">
        <f t="shared" si="199"/>
        <v>0.38</v>
      </c>
      <c r="X631" s="100">
        <f t="shared" si="199"/>
        <v>2.5999999999999999E-2</v>
      </c>
      <c r="Y631" s="100" t="s">
        <v>570</v>
      </c>
      <c r="Z631" s="100" t="s">
        <v>570</v>
      </c>
      <c r="AA631" s="100"/>
      <c r="AB631" s="98"/>
      <c r="AC631" s="98"/>
      <c r="AD631" s="98"/>
      <c r="AE631" s="98"/>
      <c r="AF631" s="99"/>
      <c r="AG631" s="98"/>
      <c r="AH631" s="98"/>
      <c r="AI631" s="100"/>
      <c r="AJ631" s="112">
        <f>(R629-R631)/R629*100</f>
        <v>2.5641025641025665</v>
      </c>
      <c r="AK631" s="112">
        <f>(S629-S631)/S629*100</f>
        <v>-12.499999999999996</v>
      </c>
      <c r="AL631" s="112">
        <f>(T629-T631)/T629*100</f>
        <v>-15.602836879432633</v>
      </c>
      <c r="AM631" s="112"/>
      <c r="AN631" s="112">
        <f>(V629-V631)/V629*100</f>
        <v>28.124999999999993</v>
      </c>
      <c r="AO631" s="112">
        <f>(W629-W631)/W629*100</f>
        <v>-2.7027027027027053</v>
      </c>
      <c r="AP631" s="112">
        <f>(X629-X631)/X629*100</f>
        <v>39.534883720930232</v>
      </c>
      <c r="AQ631" s="100"/>
      <c r="AR631" s="100"/>
      <c r="AS631" s="98"/>
      <c r="AT631" s="98"/>
      <c r="AU631" s="98"/>
      <c r="AV631" s="98"/>
      <c r="AW631" s="98"/>
      <c r="AX631" s="98"/>
      <c r="AY631" s="98"/>
    </row>
    <row r="632" spans="1:51" s="5" customFormat="1" ht="13.6" customHeight="1" x14ac:dyDescent="0.3">
      <c r="A632" s="18"/>
      <c r="B632" s="18"/>
      <c r="M632" s="98"/>
      <c r="N632" s="98"/>
      <c r="O632" s="98"/>
      <c r="P632" s="98"/>
      <c r="Q632" s="100" t="s">
        <v>567</v>
      </c>
      <c r="R632" s="100">
        <f t="shared" ref="R632:X632" si="200">INDEX($A$398:$GY$413,$Q461,R$599)</f>
        <v>1.88</v>
      </c>
      <c r="S632" s="100">
        <f t="shared" si="200"/>
        <v>0.94</v>
      </c>
      <c r="T632" s="100">
        <f t="shared" si="200"/>
        <v>33.799999999999997</v>
      </c>
      <c r="U632" s="100">
        <f t="shared" si="200"/>
        <v>0.84</v>
      </c>
      <c r="V632" s="100">
        <f t="shared" si="200"/>
        <v>2.4</v>
      </c>
      <c r="W632" s="100">
        <f t="shared" si="200"/>
        <v>0.42</v>
      </c>
      <c r="X632" s="100">
        <f t="shared" si="200"/>
        <v>1.6E-2</v>
      </c>
      <c r="Y632" s="100" t="s">
        <v>570</v>
      </c>
      <c r="Z632" s="100" t="s">
        <v>570</v>
      </c>
      <c r="AA632" s="100"/>
      <c r="AB632" s="98"/>
      <c r="AC632" s="98"/>
      <c r="AD632" s="98"/>
      <c r="AE632" s="98"/>
      <c r="AF632" s="99"/>
      <c r="AG632" s="98"/>
      <c r="AH632" s="98"/>
      <c r="AI632" s="100"/>
      <c r="AJ632" s="112">
        <f>(R629-R632)/R629*100</f>
        <v>3.589743589743593</v>
      </c>
      <c r="AK632" s="112">
        <f>(S629-S632)/S629*100</f>
        <v>-17.499999999999989</v>
      </c>
      <c r="AL632" s="112">
        <f>(T629-T632)/T629*100</f>
        <v>-19.858156028368786</v>
      </c>
      <c r="AM632" s="112"/>
      <c r="AN632" s="112">
        <f>(V629-V632)/V629*100</f>
        <v>75</v>
      </c>
      <c r="AO632" s="112">
        <f>(W629-W632)/W629*100</f>
        <v>-13.513513513513512</v>
      </c>
      <c r="AP632" s="112">
        <f>(X629-X632)/X629*100</f>
        <v>62.790697674418603</v>
      </c>
      <c r="AQ632" s="100"/>
      <c r="AR632" s="100"/>
      <c r="AS632" s="98"/>
      <c r="AT632" s="98"/>
      <c r="AU632" s="98"/>
      <c r="AV632" s="98"/>
      <c r="AW632" s="98"/>
      <c r="AX632" s="98"/>
      <c r="AY632" s="98"/>
    </row>
    <row r="633" spans="1:51" s="5" customFormat="1" ht="13.6" customHeight="1" x14ac:dyDescent="0.3">
      <c r="A633" s="18"/>
      <c r="B633" s="18"/>
      <c r="M633" s="98"/>
      <c r="N633" s="98"/>
      <c r="O633" s="98"/>
      <c r="P633" s="98"/>
      <c r="Q633" s="100" t="s">
        <v>568</v>
      </c>
      <c r="R633" s="100">
        <f t="shared" ref="R633:Z633" si="201">INDEX($A$398:$GY$413,$Q461,R$600)</f>
        <v>1.86</v>
      </c>
      <c r="S633" s="100">
        <f t="shared" si="201"/>
        <v>0.99</v>
      </c>
      <c r="T633" s="100">
        <f t="shared" si="201"/>
        <v>35.700000000000003</v>
      </c>
      <c r="U633" s="100">
        <f t="shared" si="201"/>
        <v>0.9</v>
      </c>
      <c r="V633" s="100">
        <f t="shared" si="201"/>
        <v>2.5</v>
      </c>
      <c r="W633" s="100">
        <f t="shared" si="201"/>
        <v>0.42</v>
      </c>
      <c r="X633" s="100">
        <f t="shared" si="201"/>
        <v>1.6E-2</v>
      </c>
      <c r="Y633" s="100">
        <f t="shared" si="201"/>
        <v>1.8</v>
      </c>
      <c r="Z633" s="100">
        <f t="shared" si="201"/>
        <v>1.4999999999999999E-2</v>
      </c>
      <c r="AA633" s="100"/>
      <c r="AB633" s="98"/>
      <c r="AC633" s="98"/>
      <c r="AD633" s="98"/>
      <c r="AE633" s="98"/>
      <c r="AF633" s="99"/>
      <c r="AG633" s="98"/>
      <c r="AH633" s="98"/>
      <c r="AI633" s="100"/>
      <c r="AJ633" s="112">
        <f>(R629-R633)/R629*100</f>
        <v>4.6153846153846079</v>
      </c>
      <c r="AK633" s="112">
        <f>(S629-S633)/S629*100</f>
        <v>-23.749999999999993</v>
      </c>
      <c r="AL633" s="112">
        <f>(T629-T633)/T629*100</f>
        <v>-26.595744680851073</v>
      </c>
      <c r="AM633" s="112"/>
      <c r="AN633" s="112">
        <f>(V629-V633)/V629*100</f>
        <v>73.958333333333343</v>
      </c>
      <c r="AO633" s="112">
        <f>(W629-W633)/W629*100</f>
        <v>-13.513513513513512</v>
      </c>
      <c r="AP633" s="112">
        <f>(X629-X633)/X629*100</f>
        <v>62.790697674418603</v>
      </c>
      <c r="AQ633" s="112">
        <f>(V629-Y633)/V629*100</f>
        <v>81.25</v>
      </c>
      <c r="AR633" s="112">
        <f>(X629-Z633)/X629*100</f>
        <v>65.11627906976743</v>
      </c>
      <c r="AS633" s="98"/>
      <c r="AT633" s="98"/>
      <c r="AU633" s="98"/>
      <c r="AV633" s="98"/>
      <c r="AW633" s="98"/>
      <c r="AX633" s="98"/>
      <c r="AY633" s="98"/>
    </row>
    <row r="634" spans="1:51" s="5" customFormat="1" ht="13.6" customHeight="1" x14ac:dyDescent="0.3">
      <c r="A634" s="18"/>
      <c r="B634" s="18"/>
      <c r="M634" s="98"/>
      <c r="N634" s="98"/>
      <c r="O634" s="98"/>
      <c r="P634" s="98"/>
      <c r="Q634" s="100" t="s">
        <v>569</v>
      </c>
      <c r="R634" s="100">
        <f t="shared" ref="R634:Z634" si="202">INDEX($A$398:$GY$413,$Q461,R$601)</f>
        <v>1.86</v>
      </c>
      <c r="S634" s="100">
        <f t="shared" si="202"/>
        <v>1</v>
      </c>
      <c r="T634" s="100">
        <f t="shared" si="202"/>
        <v>36.299999999999997</v>
      </c>
      <c r="U634" s="100">
        <f t="shared" si="202"/>
        <v>0.94</v>
      </c>
      <c r="V634" s="100">
        <f t="shared" si="202"/>
        <v>2</v>
      </c>
      <c r="W634" s="100">
        <f t="shared" si="202"/>
        <v>0.43</v>
      </c>
      <c r="X634" s="100">
        <f t="shared" si="202"/>
        <v>1.4E-2</v>
      </c>
      <c r="Y634" s="100">
        <f t="shared" si="202"/>
        <v>1.3</v>
      </c>
      <c r="Z634" s="100">
        <f t="shared" si="202"/>
        <v>1.2E-2</v>
      </c>
      <c r="AA634" s="100"/>
      <c r="AB634" s="98"/>
      <c r="AC634" s="98"/>
      <c r="AD634" s="98"/>
      <c r="AE634" s="98"/>
      <c r="AF634" s="99"/>
      <c r="AG634" s="98"/>
      <c r="AH634" s="98" t="s">
        <v>579</v>
      </c>
      <c r="AI634" s="100">
        <v>1</v>
      </c>
      <c r="AJ634" s="112">
        <f>(R629-R634)/R629*100</f>
        <v>4.6153846153846079</v>
      </c>
      <c r="AK634" s="112">
        <f>(S629-S634)/S629*100</f>
        <v>-24.999999999999993</v>
      </c>
      <c r="AL634" s="112">
        <f>(T629-T634)/T629*100</f>
        <v>-28.723404255319139</v>
      </c>
      <c r="AM634" s="112"/>
      <c r="AN634" s="112">
        <f>(V629-V634)/V629*100</f>
        <v>79.166666666666657</v>
      </c>
      <c r="AO634" s="112">
        <f>(W629-W634)/W629*100</f>
        <v>-16.216216216216218</v>
      </c>
      <c r="AP634" s="112">
        <f>(X629-X634)/X629*100</f>
        <v>67.441860465116278</v>
      </c>
      <c r="AQ634" s="112">
        <f>(V629-Y634)/V629*100</f>
        <v>86.458333333333329</v>
      </c>
      <c r="AR634" s="112">
        <f>(X629-Z634)/X629*100</f>
        <v>72.093023255813947</v>
      </c>
      <c r="AS634" s="113">
        <f>AQ634-AN634</f>
        <v>7.2916666666666714</v>
      </c>
      <c r="AT634" s="113">
        <f>AR634-AP634</f>
        <v>4.6511627906976685</v>
      </c>
      <c r="AU634" s="98"/>
      <c r="AV634" s="98"/>
      <c r="AW634" s="98"/>
      <c r="AX634" s="98"/>
      <c r="AY634" s="98"/>
    </row>
    <row r="635" spans="1:51" s="5" customFormat="1" ht="20.95" customHeight="1" x14ac:dyDescent="0.3">
      <c r="A635" s="18"/>
      <c r="B635" s="18"/>
      <c r="M635" s="98"/>
      <c r="N635" s="98"/>
      <c r="O635" s="100">
        <f>O628+1</f>
        <v>5</v>
      </c>
      <c r="P635" s="98"/>
      <c r="Q635" s="111" t="str">
        <f>_xlfn.CONCAT("ИГЭ - ",INDEX($A$398:$GY$413,O635,5))</f>
        <v>ИГЭ - 25_1</v>
      </c>
      <c r="R635" s="105" t="s">
        <v>576</v>
      </c>
      <c r="S635" s="105" t="s">
        <v>38</v>
      </c>
      <c r="T635" s="105" t="s">
        <v>39</v>
      </c>
      <c r="U635" s="105" t="s">
        <v>572</v>
      </c>
      <c r="V635" s="105" t="s">
        <v>41</v>
      </c>
      <c r="W635" s="107" t="s">
        <v>575</v>
      </c>
      <c r="X635" s="105" t="s">
        <v>573</v>
      </c>
      <c r="Y635" s="102" t="s">
        <v>574</v>
      </c>
      <c r="Z635" s="105" t="s">
        <v>573</v>
      </c>
      <c r="AA635" s="100"/>
      <c r="AB635" s="98"/>
      <c r="AC635" s="98"/>
      <c r="AD635" s="98"/>
      <c r="AE635" s="98"/>
      <c r="AF635" s="99"/>
      <c r="AG635" s="98"/>
      <c r="AH635" s="98" t="s">
        <v>581</v>
      </c>
      <c r="AI635" s="100">
        <v>5</v>
      </c>
      <c r="AJ635" s="105" t="s">
        <v>576</v>
      </c>
      <c r="AK635" s="105" t="s">
        <v>38</v>
      </c>
      <c r="AL635" s="105" t="s">
        <v>39</v>
      </c>
      <c r="AM635" s="105" t="s">
        <v>572</v>
      </c>
      <c r="AN635" s="105" t="s">
        <v>41</v>
      </c>
      <c r="AO635" s="107" t="s">
        <v>575</v>
      </c>
      <c r="AP635" s="105" t="s">
        <v>573</v>
      </c>
      <c r="AQ635" s="102" t="s">
        <v>574</v>
      </c>
      <c r="AR635" s="105" t="s">
        <v>573</v>
      </c>
      <c r="AS635" s="98"/>
      <c r="AT635" s="98"/>
      <c r="AU635" s="98"/>
      <c r="AV635" s="98"/>
      <c r="AW635" s="98"/>
      <c r="AX635" s="98"/>
      <c r="AY635" s="98"/>
    </row>
    <row r="636" spans="1:51" s="5" customFormat="1" ht="13.6" customHeight="1" x14ac:dyDescent="0.3">
      <c r="A636" s="18"/>
      <c r="B636" s="18"/>
      <c r="M636" s="98"/>
      <c r="N636" s="98"/>
      <c r="O636" s="98"/>
      <c r="P636" s="98"/>
      <c r="Q636" s="100" t="s">
        <v>564</v>
      </c>
      <c r="R636" s="100">
        <f t="shared" ref="R636:X636" si="203">INDEX($A$398:$GY$413,$Q471,R$596)</f>
        <v>1.94</v>
      </c>
      <c r="S636" s="100">
        <f t="shared" si="203"/>
        <v>0.79</v>
      </c>
      <c r="T636" s="100">
        <f t="shared" si="203"/>
        <v>27.4</v>
      </c>
      <c r="U636" s="100">
        <f t="shared" si="203"/>
        <v>0.01</v>
      </c>
      <c r="V636" s="100">
        <f t="shared" si="203"/>
        <v>18.8</v>
      </c>
      <c r="W636" s="100">
        <f t="shared" si="203"/>
        <v>0.28999999999999998</v>
      </c>
      <c r="X636" s="100">
        <f t="shared" si="203"/>
        <v>9.4E-2</v>
      </c>
      <c r="Y636" s="100" t="s">
        <v>570</v>
      </c>
      <c r="Z636" s="100" t="s">
        <v>570</v>
      </c>
      <c r="AA636" s="100"/>
      <c r="AB636" s="98"/>
      <c r="AC636" s="98"/>
      <c r="AD636" s="98"/>
      <c r="AE636" s="98"/>
      <c r="AF636" s="99"/>
      <c r="AG636" s="98"/>
      <c r="AH636" s="98" t="s">
        <v>578</v>
      </c>
      <c r="AI636" s="100">
        <v>9</v>
      </c>
      <c r="AJ636" s="112">
        <f>(R636-R636)/R636*100</f>
        <v>0</v>
      </c>
      <c r="AK636" s="112">
        <f>(S636-S636)/S636*100</f>
        <v>0</v>
      </c>
      <c r="AL636" s="112">
        <f>(T636-T636)/T636*100</f>
        <v>0</v>
      </c>
      <c r="AM636" s="112"/>
      <c r="AN636" s="112">
        <f>(V636-V636)/V636*100</f>
        <v>0</v>
      </c>
      <c r="AO636" s="112">
        <f>(W636-W636)/W636*100</f>
        <v>0</v>
      </c>
      <c r="AP636" s="112">
        <f>(X636-X636)/X636*100</f>
        <v>0</v>
      </c>
      <c r="AQ636" s="100"/>
      <c r="AR636" s="100"/>
      <c r="AS636" s="98"/>
      <c r="AT636" s="98"/>
      <c r="AU636" s="98"/>
      <c r="AV636" s="98"/>
      <c r="AW636" s="98"/>
      <c r="AX636" s="98"/>
      <c r="AY636" s="98"/>
    </row>
    <row r="637" spans="1:51" s="5" customFormat="1" ht="13.6" customHeight="1" x14ac:dyDescent="0.3">
      <c r="A637" s="18"/>
      <c r="B637" s="18"/>
      <c r="M637" s="98"/>
      <c r="N637" s="98"/>
      <c r="O637" s="98"/>
      <c r="P637" s="98"/>
      <c r="Q637" s="100" t="s">
        <v>565</v>
      </c>
      <c r="R637" s="100">
        <f t="shared" ref="R637:X637" si="204">INDEX($A$398:$GY$413,$Q471,R$597)</f>
        <v>1.96</v>
      </c>
      <c r="S637" s="100">
        <f t="shared" si="204"/>
        <v>0.79</v>
      </c>
      <c r="T637" s="100">
        <f t="shared" si="204"/>
        <v>28.3</v>
      </c>
      <c r="U637" s="100">
        <f t="shared" si="204"/>
        <v>0.06</v>
      </c>
      <c r="V637" s="100">
        <f t="shared" si="204"/>
        <v>15.8</v>
      </c>
      <c r="W637" s="100">
        <f t="shared" si="204"/>
        <v>0.28000000000000003</v>
      </c>
      <c r="X637" s="100">
        <f t="shared" si="204"/>
        <v>7.9000000000000001E-2</v>
      </c>
      <c r="Y637" s="100" t="s">
        <v>570</v>
      </c>
      <c r="Z637" s="100" t="s">
        <v>570</v>
      </c>
      <c r="AA637" s="100"/>
      <c r="AB637" s="98"/>
      <c r="AC637" s="98"/>
      <c r="AD637" s="98"/>
      <c r="AE637" s="98"/>
      <c r="AF637" s="99"/>
      <c r="AG637" s="98"/>
      <c r="AH637" s="98" t="s">
        <v>580</v>
      </c>
      <c r="AI637" s="100">
        <v>13</v>
      </c>
      <c r="AJ637" s="112">
        <f>(R636-R637)/R636*100</f>
        <v>-1.0309278350515474</v>
      </c>
      <c r="AK637" s="112">
        <f>(S636-S637)/S636*100</f>
        <v>0</v>
      </c>
      <c r="AL637" s="112">
        <f>(T636-T637)/T636*100</f>
        <v>-3.2846715328467231</v>
      </c>
      <c r="AM637" s="112"/>
      <c r="AN637" s="112">
        <f>(V636-V637)/V636*100</f>
        <v>15.957446808510637</v>
      </c>
      <c r="AO637" s="112">
        <f>(W636-W637)/W636*100</f>
        <v>3.4482758620689493</v>
      </c>
      <c r="AP637" s="112">
        <f>(X636-X637)/X636*100</f>
        <v>15.957446808510637</v>
      </c>
      <c r="AQ637" s="100"/>
      <c r="AR637" s="100"/>
      <c r="AS637" s="98"/>
      <c r="AT637" s="98"/>
      <c r="AU637" s="98"/>
      <c r="AV637" s="98"/>
      <c r="AW637" s="98"/>
      <c r="AX637" s="98"/>
      <c r="AY637" s="98"/>
    </row>
    <row r="638" spans="1:51" s="5" customFormat="1" ht="13.6" customHeight="1" x14ac:dyDescent="0.3">
      <c r="A638" s="18"/>
      <c r="B638" s="18"/>
      <c r="M638" s="98"/>
      <c r="N638" s="98"/>
      <c r="O638" s="98"/>
      <c r="P638" s="98"/>
      <c r="Q638" s="100" t="s">
        <v>566</v>
      </c>
      <c r="R638" s="100">
        <f t="shared" ref="R638:X638" si="205">INDEX($A$398:$GY$413,$Q471,R$598)</f>
        <v>1.92</v>
      </c>
      <c r="S638" s="100">
        <f t="shared" si="205"/>
        <v>0.86</v>
      </c>
      <c r="T638" s="100">
        <f t="shared" si="205"/>
        <v>31.2</v>
      </c>
      <c r="U638" s="100">
        <f t="shared" si="205"/>
        <v>0.2</v>
      </c>
      <c r="V638" s="100">
        <f t="shared" si="205"/>
        <v>15.1</v>
      </c>
      <c r="W638" s="100">
        <f t="shared" si="205"/>
        <v>0.34</v>
      </c>
      <c r="X638" s="100">
        <f t="shared" si="205"/>
        <v>6.7000000000000004E-2</v>
      </c>
      <c r="Y638" s="100" t="s">
        <v>570</v>
      </c>
      <c r="Z638" s="100" t="s">
        <v>570</v>
      </c>
      <c r="AA638" s="100"/>
      <c r="AB638" s="98"/>
      <c r="AC638" s="98"/>
      <c r="AD638" s="98"/>
      <c r="AE638" s="98"/>
      <c r="AF638" s="99"/>
      <c r="AG638" s="98"/>
      <c r="AH638" s="98" t="s">
        <v>577</v>
      </c>
      <c r="AI638" s="100">
        <v>16</v>
      </c>
      <c r="AJ638" s="112">
        <f>(R636-R638)/R636*100</f>
        <v>1.0309278350515474</v>
      </c>
      <c r="AK638" s="112">
        <f>(S636-S638)/S636*100</f>
        <v>-8.86075949367088</v>
      </c>
      <c r="AL638" s="112">
        <f>(T636-T638)/T636*100</f>
        <v>-13.868613138686134</v>
      </c>
      <c r="AM638" s="112"/>
      <c r="AN638" s="112">
        <f>(V636-V638)/V636*100</f>
        <v>19.680851063829792</v>
      </c>
      <c r="AO638" s="112">
        <f>(W636-W638)/W636*100</f>
        <v>-17.241379310344847</v>
      </c>
      <c r="AP638" s="112">
        <f>(X636-X638)/X636*100</f>
        <v>28.723404255319146</v>
      </c>
      <c r="AQ638" s="100"/>
      <c r="AR638" s="100"/>
      <c r="AS638" s="98"/>
      <c r="AT638" s="98"/>
      <c r="AU638" s="98"/>
      <c r="AV638" s="98"/>
      <c r="AW638" s="98"/>
      <c r="AX638" s="98"/>
      <c r="AY638" s="98"/>
    </row>
    <row r="639" spans="1:51" s="5" customFormat="1" ht="13.6" customHeight="1" x14ac:dyDescent="0.3">
      <c r="A639" s="18"/>
      <c r="B639" s="18"/>
      <c r="M639" s="98"/>
      <c r="N639" s="98"/>
      <c r="O639" s="98"/>
      <c r="P639" s="98"/>
      <c r="Q639" s="100" t="s">
        <v>567</v>
      </c>
      <c r="R639" s="100">
        <f t="shared" ref="R639:X639" si="206">INDEX($A$398:$GY$413,$Q471,R$599)</f>
        <v>1.89</v>
      </c>
      <c r="S639" s="100">
        <f t="shared" si="206"/>
        <v>0.93</v>
      </c>
      <c r="T639" s="100">
        <f t="shared" si="206"/>
        <v>33.299999999999997</v>
      </c>
      <c r="U639" s="100">
        <f t="shared" si="206"/>
        <v>0.28999999999999998</v>
      </c>
      <c r="V639" s="100">
        <f t="shared" si="206"/>
        <v>9.8000000000000007</v>
      </c>
      <c r="W639" s="100">
        <f t="shared" si="206"/>
        <v>0.38</v>
      </c>
      <c r="X639" s="100">
        <f t="shared" si="206"/>
        <v>3.7999999999999999E-2</v>
      </c>
      <c r="Y639" s="100" t="s">
        <v>570</v>
      </c>
      <c r="Z639" s="100" t="s">
        <v>570</v>
      </c>
      <c r="AA639" s="100"/>
      <c r="AB639" s="98"/>
      <c r="AC639" s="98"/>
      <c r="AD639" s="98"/>
      <c r="AE639" s="98"/>
      <c r="AF639" s="99"/>
      <c r="AG639" s="98"/>
      <c r="AH639" s="98"/>
      <c r="AI639" s="100"/>
      <c r="AJ639" s="112">
        <f>(R636-R639)/R636*100</f>
        <v>2.5773195876288684</v>
      </c>
      <c r="AK639" s="112">
        <f>(S636-S639)/S636*100</f>
        <v>-17.721518987341771</v>
      </c>
      <c r="AL639" s="112">
        <f>(T636-T639)/T636*100</f>
        <v>-21.532846715328464</v>
      </c>
      <c r="AM639" s="112"/>
      <c r="AN639" s="112">
        <f>(V636-V639)/V636*100</f>
        <v>47.87234042553191</v>
      </c>
      <c r="AO639" s="112">
        <f>(W636-W639)/W636*100</f>
        <v>-31.034482758620701</v>
      </c>
      <c r="AP639" s="112">
        <f>(X636-X639)/X636*100</f>
        <v>59.574468085106382</v>
      </c>
      <c r="AQ639" s="100"/>
      <c r="AR639" s="100"/>
      <c r="AS639" s="98"/>
      <c r="AT639" s="98"/>
      <c r="AU639" s="98"/>
      <c r="AV639" s="98"/>
      <c r="AW639" s="98"/>
      <c r="AX639" s="98"/>
      <c r="AY639" s="98"/>
    </row>
    <row r="640" spans="1:51" s="5" customFormat="1" ht="13.6" customHeight="1" x14ac:dyDescent="0.3">
      <c r="A640" s="18"/>
      <c r="B640" s="18"/>
      <c r="M640" s="98"/>
      <c r="N640" s="98"/>
      <c r="O640" s="98"/>
      <c r="P640" s="98"/>
      <c r="Q640" s="100" t="s">
        <v>568</v>
      </c>
      <c r="R640" s="100">
        <f t="shared" ref="R640:Z640" si="207">INDEX($A$398:$GY$413,$Q471,R$600)</f>
        <v>1.85</v>
      </c>
      <c r="S640" s="100">
        <f t="shared" si="207"/>
        <v>1.01</v>
      </c>
      <c r="T640" s="100">
        <f t="shared" si="207"/>
        <v>36.5</v>
      </c>
      <c r="U640" s="100">
        <f t="shared" si="207"/>
        <v>0.39</v>
      </c>
      <c r="V640" s="100">
        <f t="shared" si="207"/>
        <v>9.8000000000000007</v>
      </c>
      <c r="W640" s="100">
        <f t="shared" si="207"/>
        <v>0.37</v>
      </c>
      <c r="X640" s="100">
        <f t="shared" si="207"/>
        <v>3.7999999999999999E-2</v>
      </c>
      <c r="Y640" s="100">
        <f t="shared" si="207"/>
        <v>8.4</v>
      </c>
      <c r="Z640" s="100">
        <f t="shared" si="207"/>
        <v>3.2000000000000001E-2</v>
      </c>
      <c r="AA640" s="100"/>
      <c r="AB640" s="98"/>
      <c r="AC640" s="98"/>
      <c r="AD640" s="98"/>
      <c r="AE640" s="98"/>
      <c r="AF640" s="99"/>
      <c r="AG640" s="98"/>
      <c r="AH640" s="98"/>
      <c r="AI640" s="100"/>
      <c r="AJ640" s="112">
        <f>(R636-R640)/R636*100</f>
        <v>4.6391752577319512</v>
      </c>
      <c r="AK640" s="112">
        <f>(S636-S640)/S636*100</f>
        <v>-27.848101265822777</v>
      </c>
      <c r="AL640" s="112">
        <f>(T636-T640)/T636*100</f>
        <v>-33.211678832116796</v>
      </c>
      <c r="AM640" s="112"/>
      <c r="AN640" s="112">
        <f>(V636-V640)/V636*100</f>
        <v>47.87234042553191</v>
      </c>
      <c r="AO640" s="112">
        <f>(W636-W640)/W636*100</f>
        <v>-27.58620689655173</v>
      </c>
      <c r="AP640" s="112">
        <f>(X636-X640)/X636*100</f>
        <v>59.574468085106382</v>
      </c>
      <c r="AQ640" s="112">
        <f>(V636-Y640)/V636*100</f>
        <v>55.319148936170215</v>
      </c>
      <c r="AR640" s="112">
        <f>(X636-Z640)/X636*100</f>
        <v>65.957446808510639</v>
      </c>
      <c r="AS640" s="98"/>
      <c r="AT640" s="98"/>
      <c r="AU640" s="98"/>
      <c r="AV640" s="98"/>
      <c r="AW640" s="98"/>
      <c r="AX640" s="98"/>
      <c r="AY640" s="98"/>
    </row>
    <row r="641" spans="1:51" s="5" customFormat="1" ht="13.6" customHeight="1" x14ac:dyDescent="0.3">
      <c r="A641" s="18"/>
      <c r="B641" s="18"/>
      <c r="M641" s="98"/>
      <c r="N641" s="98"/>
      <c r="O641" s="98"/>
      <c r="P641" s="98"/>
      <c r="Q641" s="100" t="s">
        <v>569</v>
      </c>
      <c r="R641" s="100">
        <f t="shared" ref="R641:Z641" si="208">INDEX($A$398:$GY$413,$Q471,R$601)</f>
        <v>1.84</v>
      </c>
      <c r="S641" s="100">
        <f t="shared" si="208"/>
        <v>1.03</v>
      </c>
      <c r="T641" s="100">
        <f t="shared" si="208"/>
        <v>37.200000000000003</v>
      </c>
      <c r="U641" s="100">
        <f t="shared" si="208"/>
        <v>0.42</v>
      </c>
      <c r="V641" s="100">
        <f t="shared" si="208"/>
        <v>9.6999999999999993</v>
      </c>
      <c r="W641" s="100">
        <f t="shared" si="208"/>
        <v>0.37</v>
      </c>
      <c r="X641" s="100">
        <f t="shared" si="208"/>
        <v>3.3000000000000002E-2</v>
      </c>
      <c r="Y641" s="100">
        <f t="shared" si="208"/>
        <v>8</v>
      </c>
      <c r="Z641" s="100">
        <f t="shared" si="208"/>
        <v>2.9000000000000001E-2</v>
      </c>
      <c r="AA641" s="100"/>
      <c r="AB641" s="98"/>
      <c r="AC641" s="98"/>
      <c r="AD641" s="98"/>
      <c r="AE641" s="98"/>
      <c r="AF641" s="99"/>
      <c r="AG641" s="98"/>
      <c r="AH641" s="98"/>
      <c r="AI641" s="100"/>
      <c r="AJ641" s="112">
        <f>(R636-R641)/R636*100</f>
        <v>5.1546391752577252</v>
      </c>
      <c r="AK641" s="112">
        <f>(S636-S641)/S636*100</f>
        <v>-30.379746835443033</v>
      </c>
      <c r="AL641" s="112">
        <f>(T636-T641)/T636*100</f>
        <v>-35.766423357664252</v>
      </c>
      <c r="AM641" s="112"/>
      <c r="AN641" s="112">
        <f>(V636-V641)/V636*100</f>
        <v>48.404255319148945</v>
      </c>
      <c r="AO641" s="112">
        <f>(W636-W641)/W636*100</f>
        <v>-27.58620689655173</v>
      </c>
      <c r="AP641" s="112">
        <f>(X636-X641)/X636*100</f>
        <v>64.893617021276597</v>
      </c>
      <c r="AQ641" s="112">
        <f>(V636-Y641)/V636*100</f>
        <v>57.446808510638306</v>
      </c>
      <c r="AR641" s="112">
        <f>(X636-Z641)/X636*100</f>
        <v>69.148936170212778</v>
      </c>
      <c r="AS641" s="113">
        <f>AQ641-AN641</f>
        <v>9.0425531914893611</v>
      </c>
      <c r="AT641" s="113">
        <f>AR641-AP641</f>
        <v>4.2553191489361808</v>
      </c>
      <c r="AU641" s="98"/>
      <c r="AV641" s="98"/>
      <c r="AW641" s="98"/>
      <c r="AX641" s="98"/>
      <c r="AY641" s="98"/>
    </row>
    <row r="642" spans="1:51" s="5" customFormat="1" ht="20.95" customHeight="1" x14ac:dyDescent="0.3">
      <c r="A642" s="18"/>
      <c r="B642" s="18"/>
      <c r="M642" s="98"/>
      <c r="N642" s="98"/>
      <c r="O642" s="100">
        <f>O635+1</f>
        <v>6</v>
      </c>
      <c r="P642" s="98"/>
      <c r="Q642" s="111" t="str">
        <f>_xlfn.CONCAT("ИГЭ - ",INDEX($A$398:$GY$413,O642,5))</f>
        <v>ИГЭ - 58_3а</v>
      </c>
      <c r="R642" s="105" t="s">
        <v>576</v>
      </c>
      <c r="S642" s="105" t="s">
        <v>38</v>
      </c>
      <c r="T642" s="105" t="s">
        <v>39</v>
      </c>
      <c r="U642" s="105" t="s">
        <v>572</v>
      </c>
      <c r="V642" s="105" t="s">
        <v>41</v>
      </c>
      <c r="W642" s="107" t="s">
        <v>575</v>
      </c>
      <c r="X642" s="105" t="s">
        <v>573</v>
      </c>
      <c r="Y642" s="102" t="s">
        <v>574</v>
      </c>
      <c r="Z642" s="105" t="s">
        <v>573</v>
      </c>
      <c r="AA642" s="100"/>
      <c r="AB642" s="98"/>
      <c r="AC642" s="98"/>
      <c r="AD642" s="98"/>
      <c r="AE642" s="98"/>
      <c r="AF642" s="99"/>
      <c r="AG642" s="98"/>
      <c r="AH642" s="98"/>
      <c r="AI642" s="111"/>
      <c r="AJ642" s="105" t="s">
        <v>576</v>
      </c>
      <c r="AK642" s="105" t="s">
        <v>38</v>
      </c>
      <c r="AL642" s="105" t="s">
        <v>39</v>
      </c>
      <c r="AM642" s="105" t="s">
        <v>572</v>
      </c>
      <c r="AN642" s="105" t="s">
        <v>41</v>
      </c>
      <c r="AO642" s="107" t="s">
        <v>575</v>
      </c>
      <c r="AP642" s="105" t="s">
        <v>573</v>
      </c>
      <c r="AQ642" s="102" t="s">
        <v>574</v>
      </c>
      <c r="AR642" s="105" t="s">
        <v>573</v>
      </c>
      <c r="AS642" s="98"/>
      <c r="AT642" s="98"/>
      <c r="AU642" s="98"/>
      <c r="AV642" s="98"/>
      <c r="AW642" s="98"/>
      <c r="AX642" s="98"/>
      <c r="AY642" s="98"/>
    </row>
    <row r="643" spans="1:51" s="5" customFormat="1" ht="13.6" customHeight="1" x14ac:dyDescent="0.3">
      <c r="A643" s="18"/>
      <c r="B643" s="18"/>
      <c r="M643" s="98"/>
      <c r="N643" s="98"/>
      <c r="O643" s="98"/>
      <c r="P643" s="98"/>
      <c r="Q643" s="100" t="s">
        <v>564</v>
      </c>
      <c r="R643" s="100">
        <f t="shared" ref="R643:X643" si="209">INDEX($A$398:$GY$413,$Q481,R$596)</f>
        <v>2</v>
      </c>
      <c r="S643" s="100">
        <f t="shared" si="209"/>
        <v>0.71</v>
      </c>
      <c r="T643" s="100">
        <f t="shared" si="209"/>
        <v>24.8</v>
      </c>
      <c r="U643" s="100">
        <f t="shared" si="209"/>
        <v>-0.25</v>
      </c>
      <c r="V643" s="100">
        <f t="shared" si="209"/>
        <v>26.4</v>
      </c>
      <c r="W643" s="100">
        <f t="shared" si="209"/>
        <v>0.23</v>
      </c>
      <c r="X643" s="100">
        <f t="shared" si="209"/>
        <v>0.16200000000000001</v>
      </c>
      <c r="Y643" s="100" t="s">
        <v>570</v>
      </c>
      <c r="Z643" s="100" t="s">
        <v>570</v>
      </c>
      <c r="AA643" s="100"/>
      <c r="AB643" s="98"/>
      <c r="AC643" s="98"/>
      <c r="AD643" s="98"/>
      <c r="AE643" s="98"/>
      <c r="AF643" s="99"/>
      <c r="AG643" s="98"/>
      <c r="AH643" s="98"/>
      <c r="AI643" s="100"/>
      <c r="AJ643" s="112">
        <f>(R643-R643)/R643*100</f>
        <v>0</v>
      </c>
      <c r="AK643" s="112">
        <f>(S643-S643)/S643*100</f>
        <v>0</v>
      </c>
      <c r="AL643" s="112">
        <f>(T643-T643)/T643*100</f>
        <v>0</v>
      </c>
      <c r="AM643" s="112"/>
      <c r="AN643" s="112">
        <f>(V643-V643)/V643*100</f>
        <v>0</v>
      </c>
      <c r="AO643" s="112">
        <f>(W643-W643)/W643*100</f>
        <v>0</v>
      </c>
      <c r="AP643" s="112">
        <f>(X643-X643)/X643*100</f>
        <v>0</v>
      </c>
      <c r="AQ643" s="100"/>
      <c r="AR643" s="100"/>
      <c r="AS643" s="98"/>
      <c r="AT643" s="98"/>
      <c r="AU643" s="98"/>
      <c r="AV643" s="98"/>
      <c r="AW643" s="98"/>
      <c r="AX643" s="98"/>
      <c r="AY643" s="98"/>
    </row>
    <row r="644" spans="1:51" s="5" customFormat="1" ht="13.6" customHeight="1" x14ac:dyDescent="0.3">
      <c r="A644" s="18"/>
      <c r="B644" s="18"/>
      <c r="M644" s="98"/>
      <c r="N644" s="98"/>
      <c r="O644" s="98"/>
      <c r="P644" s="98"/>
      <c r="Q644" s="100" t="s">
        <v>565</v>
      </c>
      <c r="R644" s="100">
        <f t="shared" ref="R644:X644" si="210">INDEX($A$398:$GY$413,$Q481,R$597)</f>
        <v>1.98</v>
      </c>
      <c r="S644" s="100">
        <f t="shared" si="210"/>
        <v>0.76</v>
      </c>
      <c r="T644" s="100">
        <f t="shared" si="210"/>
        <v>27.2</v>
      </c>
      <c r="U644" s="100">
        <f t="shared" si="210"/>
        <v>-0.14000000000000001</v>
      </c>
      <c r="V644" s="100">
        <f t="shared" si="210"/>
        <v>23.9</v>
      </c>
      <c r="W644" s="100">
        <f t="shared" si="210"/>
        <v>0.25</v>
      </c>
      <c r="X644" s="100">
        <f t="shared" si="210"/>
        <v>0.14599999999999999</v>
      </c>
      <c r="Y644" s="100" t="s">
        <v>570</v>
      </c>
      <c r="Z644" s="100" t="s">
        <v>570</v>
      </c>
      <c r="AA644" s="100"/>
      <c r="AB644" s="98"/>
      <c r="AC644" s="98"/>
      <c r="AD644" s="98"/>
      <c r="AE644" s="98"/>
      <c r="AF644" s="99"/>
      <c r="AG644" s="98"/>
      <c r="AH644" s="98"/>
      <c r="AI644" s="100"/>
      <c r="AJ644" s="112">
        <f>(R643-R644)/R643*100</f>
        <v>1.0000000000000009</v>
      </c>
      <c r="AK644" s="112">
        <f>(S643-S644)/S643*100</f>
        <v>-7.0422535211267681</v>
      </c>
      <c r="AL644" s="112">
        <f>(T643-T644)/T643*100</f>
        <v>-9.6774193548387046</v>
      </c>
      <c r="AM644" s="112"/>
      <c r="AN644" s="112">
        <f>(V643-V644)/V643*100</f>
        <v>9.4696969696969688</v>
      </c>
      <c r="AO644" s="112">
        <f>(W643-W644)/W643*100</f>
        <v>-8.6956521739130395</v>
      </c>
      <c r="AP644" s="112">
        <f>(X643-X644)/X643*100</f>
        <v>9.8765432098765515</v>
      </c>
      <c r="AQ644" s="100"/>
      <c r="AR644" s="100"/>
      <c r="AS644" s="98"/>
      <c r="AT644" s="98"/>
      <c r="AU644" s="98"/>
      <c r="AV644" s="98"/>
      <c r="AW644" s="98"/>
      <c r="AX644" s="98"/>
      <c r="AY644" s="98"/>
    </row>
    <row r="645" spans="1:51" s="5" customFormat="1" ht="13.6" customHeight="1" x14ac:dyDescent="0.3">
      <c r="A645" s="18"/>
      <c r="B645" s="18"/>
      <c r="M645" s="98"/>
      <c r="N645" s="98"/>
      <c r="O645" s="98"/>
      <c r="P645" s="98"/>
      <c r="Q645" s="100" t="s">
        <v>566</v>
      </c>
      <c r="R645" s="100">
        <f t="shared" ref="R645:X645" si="211">INDEX($A$398:$GY$413,$Q481,R$598)</f>
        <v>1.88</v>
      </c>
      <c r="S645" s="100">
        <f t="shared" si="211"/>
        <v>0.97</v>
      </c>
      <c r="T645" s="100">
        <f t="shared" si="211"/>
        <v>34.9</v>
      </c>
      <c r="U645" s="100">
        <f t="shared" si="211"/>
        <v>0.13</v>
      </c>
      <c r="V645" s="100">
        <f t="shared" si="211"/>
        <v>19</v>
      </c>
      <c r="W645" s="100">
        <f t="shared" si="211"/>
        <v>0.32</v>
      </c>
      <c r="X645" s="100">
        <f t="shared" si="211"/>
        <v>8.4000000000000005E-2</v>
      </c>
      <c r="Y645" s="100" t="s">
        <v>570</v>
      </c>
      <c r="Z645" s="100" t="s">
        <v>570</v>
      </c>
      <c r="AA645" s="100"/>
      <c r="AB645" s="98"/>
      <c r="AC645" s="98"/>
      <c r="AD645" s="98"/>
      <c r="AE645" s="98"/>
      <c r="AF645" s="99"/>
      <c r="AG645" s="98"/>
      <c r="AH645" s="98"/>
      <c r="AI645" s="100"/>
      <c r="AJ645" s="112">
        <f>(R643-R645)/R643*100</f>
        <v>6.0000000000000053</v>
      </c>
      <c r="AK645" s="112">
        <f>(S643-S645)/S643*100</f>
        <v>-36.619718309859159</v>
      </c>
      <c r="AL645" s="112">
        <f>(T643-T645)/T643*100</f>
        <v>-40.725806451612897</v>
      </c>
      <c r="AM645" s="112"/>
      <c r="AN645" s="112">
        <f>(V643-V645)/V643*100</f>
        <v>28.030303030303028</v>
      </c>
      <c r="AO645" s="112">
        <f>(W643-W645)/W643*100</f>
        <v>-39.130434782608688</v>
      </c>
      <c r="AP645" s="112">
        <f>(X643-X645)/X643*100</f>
        <v>48.148148148148145</v>
      </c>
      <c r="AQ645" s="100"/>
      <c r="AR645" s="100"/>
      <c r="AS645" s="98"/>
      <c r="AT645" s="98"/>
      <c r="AU645" s="98"/>
      <c r="AV645" s="98"/>
      <c r="AW645" s="98"/>
      <c r="AX645" s="98"/>
      <c r="AY645" s="98"/>
    </row>
    <row r="646" spans="1:51" s="5" customFormat="1" ht="13.6" customHeight="1" x14ac:dyDescent="0.3">
      <c r="A646" s="18"/>
      <c r="B646" s="18"/>
      <c r="M646" s="98"/>
      <c r="N646" s="98"/>
      <c r="O646" s="98"/>
      <c r="P646" s="98"/>
      <c r="Q646" s="100" t="s">
        <v>567</v>
      </c>
      <c r="R646" s="100">
        <f t="shared" ref="R646:X646" si="212">INDEX($A$398:$GY$413,$Q481,R$599)</f>
        <v>1.83</v>
      </c>
      <c r="S646" s="100">
        <f t="shared" si="212"/>
        <v>1.05</v>
      </c>
      <c r="T646" s="100">
        <f t="shared" si="212"/>
        <v>37.6</v>
      </c>
      <c r="U646" s="100">
        <f t="shared" si="212"/>
        <v>0.24</v>
      </c>
      <c r="V646" s="100">
        <f t="shared" si="212"/>
        <v>8.8000000000000007</v>
      </c>
      <c r="W646" s="100">
        <f t="shared" si="212"/>
        <v>0.35</v>
      </c>
      <c r="X646" s="100">
        <f t="shared" si="212"/>
        <v>3.6999999999999998E-2</v>
      </c>
      <c r="Y646" s="100" t="s">
        <v>570</v>
      </c>
      <c r="Z646" s="100" t="s">
        <v>570</v>
      </c>
      <c r="AA646" s="100"/>
      <c r="AB646" s="98"/>
      <c r="AC646" s="98"/>
      <c r="AD646" s="98"/>
      <c r="AE646" s="98"/>
      <c r="AF646" s="99"/>
      <c r="AG646" s="98"/>
      <c r="AH646" s="98"/>
      <c r="AI646" s="100"/>
      <c r="AJ646" s="112">
        <f>(R643-R646)/R643*100</f>
        <v>8.4999999999999964</v>
      </c>
      <c r="AK646" s="112">
        <f>(S643-S646)/S643*100</f>
        <v>-47.887323943661983</v>
      </c>
      <c r="AL646" s="112">
        <f>(T643-T646)/T643*100</f>
        <v>-51.612903225806448</v>
      </c>
      <c r="AM646" s="112"/>
      <c r="AN646" s="112">
        <f>(V643-V646)/V643*100</f>
        <v>66.666666666666657</v>
      </c>
      <c r="AO646" s="112">
        <f>(W643-W646)/W643*100</f>
        <v>-52.173913043478251</v>
      </c>
      <c r="AP646" s="112">
        <f>(X643-X646)/X643*100</f>
        <v>77.160493827160494</v>
      </c>
      <c r="AQ646" s="100"/>
      <c r="AR646" s="100"/>
      <c r="AS646" s="98"/>
      <c r="AT646" s="98"/>
      <c r="AU646" s="98"/>
      <c r="AV646" s="98"/>
      <c r="AW646" s="98"/>
      <c r="AX646" s="98"/>
      <c r="AY646" s="98"/>
    </row>
    <row r="647" spans="1:51" s="5" customFormat="1" ht="13.6" customHeight="1" x14ac:dyDescent="0.3">
      <c r="A647" s="18"/>
      <c r="B647" s="18"/>
      <c r="M647" s="98"/>
      <c r="N647" s="98"/>
      <c r="O647" s="98"/>
      <c r="P647" s="98"/>
      <c r="Q647" s="100" t="s">
        <v>568</v>
      </c>
      <c r="R647" s="100">
        <f t="shared" ref="R647:Z647" si="213">INDEX($A$398:$GY$413,$Q481,R$600)</f>
        <v>1.79</v>
      </c>
      <c r="S647" s="100">
        <f t="shared" si="213"/>
        <v>1.1599999999999999</v>
      </c>
      <c r="T647" s="100">
        <f t="shared" si="213"/>
        <v>41.5</v>
      </c>
      <c r="U647" s="100">
        <f t="shared" si="213"/>
        <v>0.47</v>
      </c>
      <c r="V647" s="100">
        <f t="shared" si="213"/>
        <v>8.6999999999999993</v>
      </c>
      <c r="W647" s="100">
        <f t="shared" si="213"/>
        <v>0.38</v>
      </c>
      <c r="X647" s="100">
        <f t="shared" si="213"/>
        <v>3.5999999999999997E-2</v>
      </c>
      <c r="Y647" s="100">
        <f t="shared" si="213"/>
        <v>7</v>
      </c>
      <c r="Z647" s="100">
        <f t="shared" si="213"/>
        <v>2.5000000000000001E-2</v>
      </c>
      <c r="AA647" s="100"/>
      <c r="AB647" s="98"/>
      <c r="AC647" s="98"/>
      <c r="AD647" s="98"/>
      <c r="AE647" s="98"/>
      <c r="AF647" s="99"/>
      <c r="AG647" s="98"/>
      <c r="AH647" s="98"/>
      <c r="AI647" s="100"/>
      <c r="AJ647" s="112">
        <f>(R643-R647)/R643*100</f>
        <v>10.499999999999998</v>
      </c>
      <c r="AK647" s="112">
        <f>(S643-S647)/S643*100</f>
        <v>-63.380281690140841</v>
      </c>
      <c r="AL647" s="112">
        <f>(T643-T647)/T643*100</f>
        <v>-67.338709677419345</v>
      </c>
      <c r="AM647" s="112"/>
      <c r="AN647" s="112">
        <f>(V643-V647)/V643*100</f>
        <v>67.045454545454547</v>
      </c>
      <c r="AO647" s="112">
        <f>(W643-W647)/W643*100</f>
        <v>-65.217391304347814</v>
      </c>
      <c r="AP647" s="112">
        <f>(X643-X647)/X643*100</f>
        <v>77.777777777777786</v>
      </c>
      <c r="AQ647" s="112">
        <f>(V643-Y647)/V643*100</f>
        <v>73.484848484848484</v>
      </c>
      <c r="AR647" s="112">
        <f>(X643-Z647)/X643*100</f>
        <v>84.567901234567913</v>
      </c>
      <c r="AS647" s="98"/>
      <c r="AT647" s="98"/>
      <c r="AU647" s="98"/>
      <c r="AV647" s="98"/>
      <c r="AW647" s="98"/>
      <c r="AX647" s="98"/>
      <c r="AY647" s="98"/>
    </row>
    <row r="648" spans="1:51" s="5" customFormat="1" ht="13.6" customHeight="1" x14ac:dyDescent="0.3">
      <c r="A648" s="18"/>
      <c r="B648" s="18"/>
      <c r="M648" s="98"/>
      <c r="N648" s="98"/>
      <c r="O648" s="98"/>
      <c r="P648" s="98"/>
      <c r="Q648" s="100" t="s">
        <v>569</v>
      </c>
      <c r="R648" s="100">
        <f t="shared" ref="R648:Z648" si="214">INDEX($A$398:$GY$413,$Q481,R$601)</f>
        <v>1.79</v>
      </c>
      <c r="S648" s="100">
        <f t="shared" si="214"/>
        <v>1.18</v>
      </c>
      <c r="T648" s="100">
        <f t="shared" si="214"/>
        <v>42.4</v>
      </c>
      <c r="U648" s="100">
        <f t="shared" si="214"/>
        <v>0.51</v>
      </c>
      <c r="V648" s="100">
        <f t="shared" si="214"/>
        <v>8.4</v>
      </c>
      <c r="W648" s="100">
        <f t="shared" si="214"/>
        <v>0.39</v>
      </c>
      <c r="X648" s="100">
        <f t="shared" si="214"/>
        <v>2.8000000000000001E-2</v>
      </c>
      <c r="Y648" s="100">
        <f t="shared" si="214"/>
        <v>6.4</v>
      </c>
      <c r="Z648" s="100">
        <f t="shared" si="214"/>
        <v>2.1000000000000001E-2</v>
      </c>
      <c r="AA648" s="100"/>
      <c r="AB648" s="98"/>
      <c r="AC648" s="98"/>
      <c r="AD648" s="98"/>
      <c r="AE648" s="98"/>
      <c r="AF648" s="99"/>
      <c r="AG648" s="98"/>
      <c r="AH648" s="98"/>
      <c r="AI648" s="100"/>
      <c r="AJ648" s="112">
        <f>(R643-R648)/R643*100</f>
        <v>10.499999999999998</v>
      </c>
      <c r="AK648" s="112">
        <f>(S643-S648)/S643*100</f>
        <v>-66.197183098591552</v>
      </c>
      <c r="AL648" s="112">
        <f>(T643-T648)/T643*100</f>
        <v>-70.967741935483858</v>
      </c>
      <c r="AM648" s="112"/>
      <c r="AN648" s="112">
        <f>(V643-V648)/V643*100</f>
        <v>68.181818181818187</v>
      </c>
      <c r="AO648" s="112">
        <f>(W643-W648)/W643*100</f>
        <v>-69.565217391304344</v>
      </c>
      <c r="AP648" s="112">
        <f>(X643-X648)/X643*100</f>
        <v>82.716049382716051</v>
      </c>
      <c r="AQ648" s="112">
        <f>(V643-Y648)/V643*100</f>
        <v>75.757575757575751</v>
      </c>
      <c r="AR648" s="112">
        <f>(X643-Z648)/X643*100</f>
        <v>87.037037037037052</v>
      </c>
      <c r="AS648" s="113">
        <f>AQ648-AN648</f>
        <v>7.5757575757575637</v>
      </c>
      <c r="AT648" s="113">
        <f>AR648-AP648</f>
        <v>4.3209876543210015</v>
      </c>
      <c r="AU648" s="98"/>
      <c r="AV648" s="98"/>
      <c r="AW648" s="98"/>
      <c r="AX648" s="98"/>
      <c r="AY648" s="98"/>
    </row>
    <row r="649" spans="1:51" s="5" customFormat="1" ht="20.95" customHeight="1" x14ac:dyDescent="0.3">
      <c r="A649" s="18"/>
      <c r="B649" s="18"/>
      <c r="M649" s="98"/>
      <c r="N649" s="98"/>
      <c r="O649" s="100">
        <f>O642+1</f>
        <v>7</v>
      </c>
      <c r="P649" s="98"/>
      <c r="Q649" s="111" t="str">
        <f>_xlfn.CONCAT("ИГЭ - ",INDEX($A$398:$GY$413,O649,5))</f>
        <v>ИГЭ - 58_3б</v>
      </c>
      <c r="R649" s="105" t="s">
        <v>576</v>
      </c>
      <c r="S649" s="105" t="s">
        <v>38</v>
      </c>
      <c r="T649" s="105" t="s">
        <v>39</v>
      </c>
      <c r="U649" s="105" t="s">
        <v>572</v>
      </c>
      <c r="V649" s="105" t="s">
        <v>41</v>
      </c>
      <c r="W649" s="107" t="s">
        <v>575</v>
      </c>
      <c r="X649" s="105" t="s">
        <v>573</v>
      </c>
      <c r="Y649" s="102" t="s">
        <v>574</v>
      </c>
      <c r="Z649" s="105" t="s">
        <v>573</v>
      </c>
      <c r="AA649" s="100"/>
      <c r="AB649" s="98"/>
      <c r="AC649" s="98"/>
      <c r="AD649" s="98"/>
      <c r="AE649" s="98"/>
      <c r="AF649" s="99"/>
      <c r="AG649" s="98"/>
      <c r="AH649" s="98"/>
      <c r="AI649" s="111"/>
      <c r="AJ649" s="105" t="s">
        <v>576</v>
      </c>
      <c r="AK649" s="105" t="s">
        <v>38</v>
      </c>
      <c r="AL649" s="105" t="s">
        <v>39</v>
      </c>
      <c r="AM649" s="105" t="s">
        <v>572</v>
      </c>
      <c r="AN649" s="105" t="s">
        <v>41</v>
      </c>
      <c r="AO649" s="107" t="s">
        <v>575</v>
      </c>
      <c r="AP649" s="105" t="s">
        <v>573</v>
      </c>
      <c r="AQ649" s="102" t="s">
        <v>574</v>
      </c>
      <c r="AR649" s="105" t="s">
        <v>573</v>
      </c>
      <c r="AS649" s="98"/>
      <c r="AT649" s="98"/>
      <c r="AU649" s="98"/>
      <c r="AV649" s="98"/>
      <c r="AW649" s="98"/>
      <c r="AX649" s="98"/>
      <c r="AY649" s="98"/>
    </row>
    <row r="650" spans="1:51" s="5" customFormat="1" ht="13.6" customHeight="1" x14ac:dyDescent="0.3">
      <c r="A650" s="18"/>
      <c r="B650" s="18"/>
      <c r="M650" s="98"/>
      <c r="N650" s="98"/>
      <c r="O650" s="98"/>
      <c r="P650" s="98"/>
      <c r="Q650" s="100" t="s">
        <v>564</v>
      </c>
      <c r="R650" s="100">
        <f t="shared" ref="R650:X650" si="215">INDEX($A$398:$GY$413,$Q491,R$596)</f>
        <v>1.93</v>
      </c>
      <c r="S650" s="100">
        <f t="shared" si="215"/>
        <v>0.83</v>
      </c>
      <c r="T650" s="100">
        <f t="shared" si="215"/>
        <v>28.6</v>
      </c>
      <c r="U650" s="100">
        <f t="shared" si="215"/>
        <v>-0.09</v>
      </c>
      <c r="V650" s="100">
        <f t="shared" si="215"/>
        <v>20.2</v>
      </c>
      <c r="W650" s="100">
        <f t="shared" si="215"/>
        <v>0.3</v>
      </c>
      <c r="X650" s="100">
        <f t="shared" si="215"/>
        <v>0.11</v>
      </c>
      <c r="Y650" s="100" t="s">
        <v>570</v>
      </c>
      <c r="Z650" s="100" t="s">
        <v>570</v>
      </c>
      <c r="AA650" s="100"/>
      <c r="AB650" s="98"/>
      <c r="AC650" s="98"/>
      <c r="AD650" s="98"/>
      <c r="AE650" s="98"/>
      <c r="AF650" s="99"/>
      <c r="AG650" s="98"/>
      <c r="AH650" s="98"/>
      <c r="AI650" s="100"/>
      <c r="AJ650" s="112">
        <f>(R650-R650)/R650*100</f>
        <v>0</v>
      </c>
      <c r="AK650" s="112">
        <f>(S650-S650)/S650*100</f>
        <v>0</v>
      </c>
      <c r="AL650" s="112">
        <f>(T650-T650)/T650*100</f>
        <v>0</v>
      </c>
      <c r="AM650" s="112"/>
      <c r="AN650" s="112">
        <f>(V650-V650)/V650*100</f>
        <v>0</v>
      </c>
      <c r="AO650" s="112">
        <f>(W650-W650)/W650*100</f>
        <v>0</v>
      </c>
      <c r="AP650" s="112">
        <f>(X650-X650)/X650*100</f>
        <v>0</v>
      </c>
      <c r="AQ650" s="100"/>
      <c r="AR650" s="100"/>
      <c r="AS650" s="98"/>
      <c r="AT650" s="98"/>
      <c r="AU650" s="98"/>
      <c r="AV650" s="98"/>
      <c r="AW650" s="98"/>
      <c r="AX650" s="98"/>
      <c r="AY650" s="98"/>
    </row>
    <row r="651" spans="1:51" s="5" customFormat="1" ht="13.6" customHeight="1" x14ac:dyDescent="0.3">
      <c r="A651" s="18"/>
      <c r="B651" s="18"/>
      <c r="M651" s="98"/>
      <c r="N651" s="98"/>
      <c r="O651" s="98"/>
      <c r="P651" s="98"/>
      <c r="Q651" s="100" t="s">
        <v>565</v>
      </c>
      <c r="R651" s="100">
        <f t="shared" ref="R651:X651" si="216">INDEX($A$398:$GY$413,$Q491,R$597)</f>
        <v>1.91</v>
      </c>
      <c r="S651" s="100">
        <f t="shared" si="216"/>
        <v>0.89</v>
      </c>
      <c r="T651" s="100">
        <f t="shared" si="216"/>
        <v>31.9</v>
      </c>
      <c r="U651" s="100">
        <f t="shared" si="216"/>
        <v>0.03</v>
      </c>
      <c r="V651" s="100">
        <f t="shared" si="216"/>
        <v>16</v>
      </c>
      <c r="W651" s="100">
        <f t="shared" si="216"/>
        <v>0.35</v>
      </c>
      <c r="X651" s="100">
        <f t="shared" si="216"/>
        <v>0.09</v>
      </c>
      <c r="Y651" s="100" t="s">
        <v>570</v>
      </c>
      <c r="Z651" s="100" t="s">
        <v>570</v>
      </c>
      <c r="AA651" s="100"/>
      <c r="AB651" s="98"/>
      <c r="AC651" s="98"/>
      <c r="AD651" s="98"/>
      <c r="AE651" s="98"/>
      <c r="AF651" s="99"/>
      <c r="AG651" s="98"/>
      <c r="AH651" s="98"/>
      <c r="AI651" s="100"/>
      <c r="AJ651" s="112">
        <f>(R650-R651)/R650*100</f>
        <v>1.0362694300518145</v>
      </c>
      <c r="AK651" s="112">
        <f>(S650-S651)/S650*100</f>
        <v>-7.2289156626506088</v>
      </c>
      <c r="AL651" s="112">
        <f>(T650-T651)/T650*100</f>
        <v>-11.538461538461528</v>
      </c>
      <c r="AM651" s="112"/>
      <c r="AN651" s="112">
        <f>(V650-V651)/V650*100</f>
        <v>20.792079207920789</v>
      </c>
      <c r="AO651" s="112">
        <f>(W650-W651)/W650*100</f>
        <v>-16.666666666666664</v>
      </c>
      <c r="AP651" s="112">
        <f>(X650-X651)/X650*100</f>
        <v>18.181818181818183</v>
      </c>
      <c r="AQ651" s="100"/>
      <c r="AR651" s="100"/>
      <c r="AS651" s="98"/>
      <c r="AT651" s="98"/>
      <c r="AU651" s="98"/>
      <c r="AV651" s="98"/>
      <c r="AW651" s="98"/>
      <c r="AX651" s="98"/>
      <c r="AY651" s="98"/>
    </row>
    <row r="652" spans="1:51" s="5" customFormat="1" ht="13.6" customHeight="1" x14ac:dyDescent="0.3">
      <c r="A652" s="18"/>
      <c r="B652" s="18"/>
      <c r="M652" s="98"/>
      <c r="N652" s="98"/>
      <c r="O652" s="98"/>
      <c r="P652" s="98"/>
      <c r="Q652" s="100" t="s">
        <v>566</v>
      </c>
      <c r="R652" s="100">
        <f t="shared" ref="R652:X652" si="217">INDEX($A$398:$GY$413,$Q491,R$598)</f>
        <v>1.85</v>
      </c>
      <c r="S652" s="100">
        <f t="shared" si="217"/>
        <v>1.02</v>
      </c>
      <c r="T652" s="100">
        <f t="shared" si="217"/>
        <v>36.799999999999997</v>
      </c>
      <c r="U652" s="100">
        <f t="shared" si="217"/>
        <v>0.33</v>
      </c>
      <c r="V652" s="100">
        <f t="shared" si="217"/>
        <v>11.7</v>
      </c>
      <c r="W652" s="100">
        <f t="shared" si="217"/>
        <v>0.37</v>
      </c>
      <c r="X652" s="100">
        <f t="shared" si="217"/>
        <v>5.8999999999999997E-2</v>
      </c>
      <c r="Y652" s="100" t="s">
        <v>570</v>
      </c>
      <c r="Z652" s="100" t="s">
        <v>570</v>
      </c>
      <c r="AA652" s="100"/>
      <c r="AB652" s="98"/>
      <c r="AC652" s="98"/>
      <c r="AD652" s="98"/>
      <c r="AE652" s="98"/>
      <c r="AF652" s="99"/>
      <c r="AG652" s="98"/>
      <c r="AH652" s="98"/>
      <c r="AI652" s="100"/>
      <c r="AJ652" s="112">
        <f>(R650-R652)/R650*100</f>
        <v>4.1450777202072464</v>
      </c>
      <c r="AK652" s="112">
        <f>(S650-S652)/S650*100</f>
        <v>-22.891566265060248</v>
      </c>
      <c r="AL652" s="112">
        <f>(T650-T652)/T650*100</f>
        <v>-28.671328671328656</v>
      </c>
      <c r="AM652" s="112"/>
      <c r="AN652" s="112">
        <f>(V650-V652)/V650*100</f>
        <v>42.079207920792086</v>
      </c>
      <c r="AO652" s="112">
        <f>(W650-W652)/W650*100</f>
        <v>-23.333333333333336</v>
      </c>
      <c r="AP652" s="112">
        <f>(X650-X652)/X650*100</f>
        <v>46.363636363636367</v>
      </c>
      <c r="AQ652" s="100"/>
      <c r="AR652" s="100"/>
      <c r="AS652" s="98"/>
      <c r="AT652" s="98"/>
      <c r="AU652" s="98"/>
      <c r="AV652" s="98"/>
      <c r="AW652" s="98"/>
      <c r="AX652" s="98"/>
      <c r="AY652" s="98"/>
    </row>
    <row r="653" spans="1:51" s="5" customFormat="1" ht="13.6" customHeight="1" x14ac:dyDescent="0.3">
      <c r="A653" s="18"/>
      <c r="B653" s="18"/>
      <c r="M653" s="98"/>
      <c r="N653" s="98"/>
      <c r="O653" s="98"/>
      <c r="P653" s="98"/>
      <c r="Q653" s="100" t="s">
        <v>567</v>
      </c>
      <c r="R653" s="100">
        <f t="shared" ref="R653:X653" si="218">INDEX($A$398:$GY$413,$Q491,R$599)</f>
        <v>1.82</v>
      </c>
      <c r="S653" s="100">
        <f t="shared" si="218"/>
        <v>1.1000000000000001</v>
      </c>
      <c r="T653" s="100">
        <f t="shared" si="218"/>
        <v>39.4</v>
      </c>
      <c r="U653" s="100">
        <f t="shared" si="218"/>
        <v>0.45</v>
      </c>
      <c r="V653" s="100">
        <f t="shared" si="218"/>
        <v>7.4</v>
      </c>
      <c r="W653" s="100">
        <f t="shared" si="218"/>
        <v>0.4</v>
      </c>
      <c r="X653" s="100">
        <f t="shared" si="218"/>
        <v>0.03</v>
      </c>
      <c r="Y653" s="100" t="s">
        <v>570</v>
      </c>
      <c r="Z653" s="100" t="s">
        <v>570</v>
      </c>
      <c r="AA653" s="100"/>
      <c r="AB653" s="98"/>
      <c r="AC653" s="98"/>
      <c r="AD653" s="98"/>
      <c r="AE653" s="98"/>
      <c r="AF653" s="99"/>
      <c r="AG653" s="98"/>
      <c r="AH653" s="98"/>
      <c r="AI653" s="100"/>
      <c r="AJ653" s="112">
        <f>(R650-R653)/R650*100</f>
        <v>5.6994818652849677</v>
      </c>
      <c r="AK653" s="112">
        <f>(S650-S653)/S650*100</f>
        <v>-32.530120481927725</v>
      </c>
      <c r="AL653" s="112">
        <f>(T650-T653)/T650*100</f>
        <v>-37.762237762237746</v>
      </c>
      <c r="AM653" s="112"/>
      <c r="AN653" s="112">
        <f>(V650-V653)/V650*100</f>
        <v>63.366336633663366</v>
      </c>
      <c r="AO653" s="112">
        <f>(W650-W653)/W650*100</f>
        <v>-33.33333333333335</v>
      </c>
      <c r="AP653" s="112">
        <f>(X650-X653)/X650*100</f>
        <v>72.727272727272734</v>
      </c>
      <c r="AQ653" s="100"/>
      <c r="AR653" s="100"/>
      <c r="AS653" s="98"/>
      <c r="AT653" s="98"/>
      <c r="AU653" s="98"/>
      <c r="AV653" s="98"/>
      <c r="AW653" s="98"/>
      <c r="AX653" s="98"/>
      <c r="AY653" s="98"/>
    </row>
    <row r="654" spans="1:51" s="5" customFormat="1" ht="13.6" customHeight="1" x14ac:dyDescent="0.3">
      <c r="A654" s="18"/>
      <c r="B654" s="18"/>
      <c r="M654" s="98"/>
      <c r="N654" s="98"/>
      <c r="O654" s="98"/>
      <c r="P654" s="98"/>
      <c r="Q654" s="100" t="s">
        <v>568</v>
      </c>
      <c r="R654" s="100">
        <f t="shared" ref="R654:Z654" si="219">INDEX($A$398:$GY$413,$Q491,R$600)</f>
        <v>1.79</v>
      </c>
      <c r="S654" s="100">
        <f t="shared" si="219"/>
        <v>1.19</v>
      </c>
      <c r="T654" s="100">
        <f t="shared" si="219"/>
        <v>42.7</v>
      </c>
      <c r="U654" s="100">
        <f t="shared" si="219"/>
        <v>0.51</v>
      </c>
      <c r="V654" s="100">
        <f t="shared" si="219"/>
        <v>7.5</v>
      </c>
      <c r="W654" s="100">
        <f t="shared" si="219"/>
        <v>0.38</v>
      </c>
      <c r="X654" s="100">
        <f t="shared" si="219"/>
        <v>0.03</v>
      </c>
      <c r="Y654" s="100">
        <f t="shared" si="219"/>
        <v>6.1</v>
      </c>
      <c r="Z654" s="100">
        <f t="shared" si="219"/>
        <v>2.5999999999999999E-2</v>
      </c>
      <c r="AA654" s="100"/>
      <c r="AB654" s="98"/>
      <c r="AC654" s="98"/>
      <c r="AD654" s="98"/>
      <c r="AE654" s="98"/>
      <c r="AF654" s="99"/>
      <c r="AG654" s="98"/>
      <c r="AH654" s="98"/>
      <c r="AI654" s="100"/>
      <c r="AJ654" s="112">
        <f>(R650-R654)/R650*100</f>
        <v>7.2538860103626899</v>
      </c>
      <c r="AK654" s="112">
        <f>(S650-S654)/S650*100</f>
        <v>-43.373493975903614</v>
      </c>
      <c r="AL654" s="112">
        <f>(T650-T654)/T650*100</f>
        <v>-49.3006993006993</v>
      </c>
      <c r="AM654" s="112"/>
      <c r="AN654" s="112">
        <f>(V650-V654)/V650*100</f>
        <v>62.871287128712872</v>
      </c>
      <c r="AO654" s="112">
        <f>(W650-W654)/W650*100</f>
        <v>-26.666666666666671</v>
      </c>
      <c r="AP654" s="112">
        <f>(X650-X654)/X650*100</f>
        <v>72.727272727272734</v>
      </c>
      <c r="AQ654" s="112">
        <f>(V650-Y654)/V650*100</f>
        <v>69.801980198019791</v>
      </c>
      <c r="AR654" s="112">
        <f>(X650-Z654)/X650*100</f>
        <v>76.363636363636374</v>
      </c>
      <c r="AS654" s="98"/>
      <c r="AT654" s="98"/>
      <c r="AU654" s="98"/>
      <c r="AV654" s="98"/>
      <c r="AW654" s="98"/>
      <c r="AX654" s="98"/>
      <c r="AY654" s="98"/>
    </row>
    <row r="655" spans="1:51" s="5" customFormat="1" ht="13.6" customHeight="1" x14ac:dyDescent="0.3">
      <c r="A655" s="18"/>
      <c r="B655" s="18"/>
      <c r="M655" s="98"/>
      <c r="N655" s="98"/>
      <c r="O655" s="98"/>
      <c r="P655" s="98"/>
      <c r="Q655" s="100" t="s">
        <v>569</v>
      </c>
      <c r="R655" s="100">
        <f t="shared" ref="R655:Z655" si="220">INDEX($A$398:$GY$413,$Q491,R$601)</f>
        <v>1.78</v>
      </c>
      <c r="S655" s="100">
        <f t="shared" si="220"/>
        <v>1.21</v>
      </c>
      <c r="T655" s="100">
        <f t="shared" si="220"/>
        <v>43.6</v>
      </c>
      <c r="U655" s="100">
        <f t="shared" si="220"/>
        <v>0.55000000000000004</v>
      </c>
      <c r="V655" s="100">
        <f t="shared" si="220"/>
        <v>7</v>
      </c>
      <c r="W655" s="100">
        <f t="shared" si="220"/>
        <v>0.38</v>
      </c>
      <c r="X655" s="100">
        <f t="shared" si="220"/>
        <v>2.7E-2</v>
      </c>
      <c r="Y655" s="100">
        <f t="shared" si="220"/>
        <v>5.4</v>
      </c>
      <c r="Z655" s="100">
        <f t="shared" si="220"/>
        <v>2.1999999999999999E-2</v>
      </c>
      <c r="AA655" s="100"/>
      <c r="AB655" s="98"/>
      <c r="AC655" s="98"/>
      <c r="AD655" s="98"/>
      <c r="AE655" s="98"/>
      <c r="AF655" s="99"/>
      <c r="AG655" s="98"/>
      <c r="AH655" s="98" t="s">
        <v>579</v>
      </c>
      <c r="AI655" s="100">
        <v>1</v>
      </c>
      <c r="AJ655" s="112">
        <f>(R650-R655)/R650*100</f>
        <v>7.7720207253885967</v>
      </c>
      <c r="AK655" s="112">
        <f>(S650-S655)/S650*100</f>
        <v>-45.783132530120483</v>
      </c>
      <c r="AL655" s="112">
        <f>(T650-T655)/T650*100</f>
        <v>-52.447552447552447</v>
      </c>
      <c r="AM655" s="112"/>
      <c r="AN655" s="112">
        <f>(V650-V655)/V650*100</f>
        <v>65.346534653465355</v>
      </c>
      <c r="AO655" s="112">
        <f>(W650-W655)/W650*100</f>
        <v>-26.666666666666671</v>
      </c>
      <c r="AP655" s="112">
        <f>(X650-X655)/X650*100</f>
        <v>75.454545454545467</v>
      </c>
      <c r="AQ655" s="112">
        <f>(V650-Y655)/V650*100</f>
        <v>73.267326732673268</v>
      </c>
      <c r="AR655" s="112">
        <f>(X650-Z655)/X650*100</f>
        <v>80</v>
      </c>
      <c r="AS655" s="113">
        <f>AQ655-AN655</f>
        <v>7.9207920792079136</v>
      </c>
      <c r="AT655" s="113">
        <f>AR655-AP655</f>
        <v>4.5454545454545325</v>
      </c>
      <c r="AU655" s="98"/>
      <c r="AV655" s="98"/>
      <c r="AW655" s="98"/>
      <c r="AX655" s="98"/>
      <c r="AY655" s="98"/>
    </row>
    <row r="656" spans="1:51" s="5" customFormat="1" ht="20.95" customHeight="1" x14ac:dyDescent="0.3">
      <c r="A656" s="18"/>
      <c r="B656" s="18"/>
      <c r="M656" s="98"/>
      <c r="N656" s="98"/>
      <c r="O656" s="100">
        <f>O649+1</f>
        <v>8</v>
      </c>
      <c r="P656" s="98"/>
      <c r="Q656" s="111" t="str">
        <f>_xlfn.CONCAT("ИГЭ - ",INDEX($A$398:$GY$413,O656,5))</f>
        <v>ИГЭ - 58_3б.1</v>
      </c>
      <c r="R656" s="105" t="s">
        <v>576</v>
      </c>
      <c r="S656" s="105" t="s">
        <v>38</v>
      </c>
      <c r="T656" s="105" t="s">
        <v>39</v>
      </c>
      <c r="U656" s="105" t="s">
        <v>572</v>
      </c>
      <c r="V656" s="105" t="s">
        <v>41</v>
      </c>
      <c r="W656" s="107" t="s">
        <v>575</v>
      </c>
      <c r="X656" s="105" t="s">
        <v>573</v>
      </c>
      <c r="Y656" s="102" t="s">
        <v>574</v>
      </c>
      <c r="Z656" s="105" t="s">
        <v>573</v>
      </c>
      <c r="AA656" s="100"/>
      <c r="AB656" s="98"/>
      <c r="AC656" s="98"/>
      <c r="AD656" s="98"/>
      <c r="AE656" s="98"/>
      <c r="AF656" s="99"/>
      <c r="AG656" s="98"/>
      <c r="AH656" s="98" t="s">
        <v>581</v>
      </c>
      <c r="AI656" s="100">
        <v>5</v>
      </c>
      <c r="AJ656" s="105" t="s">
        <v>576</v>
      </c>
      <c r="AK656" s="105" t="s">
        <v>38</v>
      </c>
      <c r="AL656" s="105" t="s">
        <v>39</v>
      </c>
      <c r="AM656" s="105" t="s">
        <v>572</v>
      </c>
      <c r="AN656" s="105" t="s">
        <v>41</v>
      </c>
      <c r="AO656" s="107" t="s">
        <v>575</v>
      </c>
      <c r="AP656" s="105" t="s">
        <v>573</v>
      </c>
      <c r="AQ656" s="102" t="s">
        <v>574</v>
      </c>
      <c r="AR656" s="105" t="s">
        <v>573</v>
      </c>
      <c r="AS656" s="98"/>
      <c r="AT656" s="98"/>
      <c r="AU656" s="98"/>
      <c r="AV656" s="98"/>
      <c r="AW656" s="98"/>
      <c r="AX656" s="98"/>
      <c r="AY656" s="98"/>
    </row>
    <row r="657" spans="1:51" s="5" customFormat="1" ht="13.6" customHeight="1" x14ac:dyDescent="0.3">
      <c r="A657" s="18"/>
      <c r="B657" s="18"/>
      <c r="M657" s="98"/>
      <c r="N657" s="98"/>
      <c r="O657" s="98"/>
      <c r="P657" s="98"/>
      <c r="Q657" s="100" t="s">
        <v>564</v>
      </c>
      <c r="R657" s="100">
        <f t="shared" ref="R657:X657" si="221">INDEX($A$398:$GY$413,$Q501,R$596)</f>
        <v>1.86</v>
      </c>
      <c r="S657" s="100">
        <f t="shared" si="221"/>
        <v>0.96</v>
      </c>
      <c r="T657" s="100">
        <f t="shared" si="221"/>
        <v>33.4</v>
      </c>
      <c r="U657" s="100">
        <f t="shared" si="221"/>
        <v>0.06</v>
      </c>
      <c r="V657" s="100">
        <f t="shared" si="221"/>
        <v>16.5</v>
      </c>
      <c r="W657" s="100">
        <f t="shared" si="221"/>
        <v>0.34</v>
      </c>
      <c r="X657" s="100">
        <f t="shared" si="221"/>
        <v>0.09</v>
      </c>
      <c r="Y657" s="100" t="s">
        <v>570</v>
      </c>
      <c r="Z657" s="100" t="s">
        <v>570</v>
      </c>
      <c r="AA657" s="100"/>
      <c r="AB657" s="98"/>
      <c r="AC657" s="98"/>
      <c r="AD657" s="98"/>
      <c r="AE657" s="98"/>
      <c r="AF657" s="99"/>
      <c r="AG657" s="98"/>
      <c r="AH657" s="98" t="s">
        <v>578</v>
      </c>
      <c r="AI657" s="100">
        <v>9</v>
      </c>
      <c r="AJ657" s="112">
        <f>(R657-R657)/R657*100</f>
        <v>0</v>
      </c>
      <c r="AK657" s="112">
        <f>(S657-S657)/S657*100</f>
        <v>0</v>
      </c>
      <c r="AL657" s="112">
        <f>(T657-T657)/T657*100</f>
        <v>0</v>
      </c>
      <c r="AM657" s="112"/>
      <c r="AN657" s="112">
        <f>(V657-V657)/V657*100</f>
        <v>0</v>
      </c>
      <c r="AO657" s="112">
        <f>(W657-W657)/W657*100</f>
        <v>0</v>
      </c>
      <c r="AP657" s="112">
        <f>(X657-X657)/X657*100</f>
        <v>0</v>
      </c>
      <c r="AQ657" s="100"/>
      <c r="AR657" s="100"/>
      <c r="AS657" s="98"/>
      <c r="AT657" s="98"/>
      <c r="AU657" s="98"/>
      <c r="AV657" s="98"/>
      <c r="AW657" s="98"/>
      <c r="AX657" s="98"/>
      <c r="AY657" s="98"/>
    </row>
    <row r="658" spans="1:51" s="5" customFormat="1" ht="13.6" customHeight="1" x14ac:dyDescent="0.3">
      <c r="A658" s="18"/>
      <c r="B658" s="18"/>
      <c r="M658" s="98"/>
      <c r="N658" s="98"/>
      <c r="O658" s="98"/>
      <c r="P658" s="98"/>
      <c r="Q658" s="100" t="s">
        <v>565</v>
      </c>
      <c r="R658" s="100">
        <f t="shared" ref="R658:X658" si="222">INDEX($A$398:$GY$413,$Q501,R$597)</f>
        <v>1.87</v>
      </c>
      <c r="S658" s="100">
        <f t="shared" si="222"/>
        <v>0.98</v>
      </c>
      <c r="T658" s="100">
        <f t="shared" si="222"/>
        <v>35.6</v>
      </c>
      <c r="U658" s="100">
        <f t="shared" si="222"/>
        <v>0.15</v>
      </c>
      <c r="V658" s="100">
        <f t="shared" si="222"/>
        <v>15</v>
      </c>
      <c r="W658" s="100">
        <f t="shared" si="222"/>
        <v>0.36</v>
      </c>
      <c r="X658" s="100">
        <f t="shared" si="222"/>
        <v>6.9000000000000006E-2</v>
      </c>
      <c r="Y658" s="100" t="s">
        <v>570</v>
      </c>
      <c r="Z658" s="100" t="s">
        <v>570</v>
      </c>
      <c r="AA658" s="100"/>
      <c r="AB658" s="98"/>
      <c r="AC658" s="98"/>
      <c r="AD658" s="98"/>
      <c r="AE658" s="98"/>
      <c r="AF658" s="99"/>
      <c r="AG658" s="98"/>
      <c r="AH658" s="98" t="s">
        <v>580</v>
      </c>
      <c r="AI658" s="100">
        <v>13</v>
      </c>
      <c r="AJ658" s="112">
        <f>(R657-R658)/R657*100</f>
        <v>-0.53763440860215106</v>
      </c>
      <c r="AK658" s="112">
        <f>(S657-S658)/S657*100</f>
        <v>-2.0833333333333353</v>
      </c>
      <c r="AL658" s="112">
        <f>(T657-T658)/T657*100</f>
        <v>-6.5868263473053981</v>
      </c>
      <c r="AM658" s="112"/>
      <c r="AN658" s="112">
        <f>(V657-V658)/V657*100</f>
        <v>9.0909090909090917</v>
      </c>
      <c r="AO658" s="112">
        <f>(W657-W658)/W657*100</f>
        <v>-5.8823529411764595</v>
      </c>
      <c r="AP658" s="112">
        <f>(X657-X658)/X657*100</f>
        <v>23.333333333333325</v>
      </c>
      <c r="AQ658" s="100"/>
      <c r="AR658" s="100"/>
      <c r="AS658" s="98"/>
      <c r="AT658" s="98"/>
      <c r="AU658" s="98"/>
      <c r="AV658" s="98"/>
      <c r="AW658" s="98"/>
      <c r="AX658" s="98"/>
      <c r="AY658" s="98"/>
    </row>
    <row r="659" spans="1:51" s="5" customFormat="1" ht="13.6" customHeight="1" x14ac:dyDescent="0.3">
      <c r="A659" s="18"/>
      <c r="B659" s="18"/>
      <c r="M659" s="98"/>
      <c r="N659" s="98"/>
      <c r="O659" s="98"/>
      <c r="P659" s="98"/>
      <c r="Q659" s="100" t="s">
        <v>566</v>
      </c>
      <c r="R659" s="100">
        <f t="shared" ref="R659:X659" si="223">INDEX($A$398:$GY$413,$Q501,R$598)</f>
        <v>1.81</v>
      </c>
      <c r="S659" s="100">
        <f t="shared" si="223"/>
        <v>1.1000000000000001</v>
      </c>
      <c r="T659" s="100">
        <f t="shared" si="223"/>
        <v>39.299999999999997</v>
      </c>
      <c r="U659" s="100">
        <f t="shared" si="223"/>
        <v>0.33</v>
      </c>
      <c r="V659" s="100">
        <f t="shared" si="223"/>
        <v>11.3</v>
      </c>
      <c r="W659" s="100">
        <f t="shared" si="223"/>
        <v>0.39</v>
      </c>
      <c r="X659" s="100">
        <f t="shared" si="223"/>
        <v>4.9000000000000002E-2</v>
      </c>
      <c r="Y659" s="100" t="s">
        <v>570</v>
      </c>
      <c r="Z659" s="100" t="s">
        <v>570</v>
      </c>
      <c r="AA659" s="100"/>
      <c r="AB659" s="98"/>
      <c r="AC659" s="98"/>
      <c r="AD659" s="98"/>
      <c r="AE659" s="98"/>
      <c r="AF659" s="99"/>
      <c r="AG659" s="98"/>
      <c r="AH659" s="98" t="s">
        <v>577</v>
      </c>
      <c r="AI659" s="100">
        <v>16</v>
      </c>
      <c r="AJ659" s="112">
        <f>(R657-R659)/R657*100</f>
        <v>2.6881720430107547</v>
      </c>
      <c r="AK659" s="112">
        <f>(S657-S659)/S657*100</f>
        <v>-14.583333333333348</v>
      </c>
      <c r="AL659" s="112">
        <f>(T657-T659)/T657*100</f>
        <v>-17.664670658682631</v>
      </c>
      <c r="AM659" s="112"/>
      <c r="AN659" s="112">
        <f>(V657-V659)/V657*100</f>
        <v>31.515151515151512</v>
      </c>
      <c r="AO659" s="112">
        <f>(W657-W659)/W657*100</f>
        <v>-14.705882352941172</v>
      </c>
      <c r="AP659" s="112">
        <f>(X657-X659)/X657*100</f>
        <v>45.55555555555555</v>
      </c>
      <c r="AQ659" s="100"/>
      <c r="AR659" s="100"/>
      <c r="AS659" s="98"/>
      <c r="AT659" s="98"/>
      <c r="AU659" s="98"/>
      <c r="AV659" s="98"/>
      <c r="AW659" s="98"/>
      <c r="AX659" s="98"/>
      <c r="AY659" s="98"/>
    </row>
    <row r="660" spans="1:51" s="5" customFormat="1" ht="13.6" customHeight="1" x14ac:dyDescent="0.3">
      <c r="A660" s="18"/>
      <c r="B660" s="18"/>
      <c r="M660" s="98"/>
      <c r="N660" s="98"/>
      <c r="O660" s="98"/>
      <c r="P660" s="98"/>
      <c r="Q660" s="100" t="s">
        <v>567</v>
      </c>
      <c r="R660" s="100">
        <f t="shared" ref="R660:X660" si="224">INDEX($A$398:$GY$413,$Q501,R$599)</f>
        <v>1.79</v>
      </c>
      <c r="S660" s="100">
        <f t="shared" si="224"/>
        <v>1.1599999999999999</v>
      </c>
      <c r="T660" s="100">
        <f t="shared" si="224"/>
        <v>41.8</v>
      </c>
      <c r="U660" s="100">
        <f t="shared" si="224"/>
        <v>0.43</v>
      </c>
      <c r="V660" s="100">
        <f t="shared" si="224"/>
        <v>6.9</v>
      </c>
      <c r="W660" s="100">
        <f t="shared" si="224"/>
        <v>0.38</v>
      </c>
      <c r="X660" s="100">
        <f t="shared" si="224"/>
        <v>3.1E-2</v>
      </c>
      <c r="Y660" s="100" t="s">
        <v>570</v>
      </c>
      <c r="Z660" s="100" t="s">
        <v>570</v>
      </c>
      <c r="AA660" s="100"/>
      <c r="AB660" s="98"/>
      <c r="AC660" s="98"/>
      <c r="AD660" s="98"/>
      <c r="AE660" s="98"/>
      <c r="AF660" s="99"/>
      <c r="AG660" s="98"/>
      <c r="AH660" s="98"/>
      <c r="AI660" s="100"/>
      <c r="AJ660" s="112">
        <f>(R657-R660)/R657*100</f>
        <v>3.7634408602150566</v>
      </c>
      <c r="AK660" s="112">
        <f>(S657-S660)/S657*100</f>
        <v>-20.833333333333329</v>
      </c>
      <c r="AL660" s="112">
        <f>(T657-T660)/T657*100</f>
        <v>-25.149700598802394</v>
      </c>
      <c r="AM660" s="112"/>
      <c r="AN660" s="112">
        <f>(V657-V660)/V657*100</f>
        <v>58.18181818181818</v>
      </c>
      <c r="AO660" s="112">
        <f>(W657-W660)/W657*100</f>
        <v>-11.764705882352935</v>
      </c>
      <c r="AP660" s="112">
        <f>(X657-X660)/X657*100</f>
        <v>65.555555555555557</v>
      </c>
      <c r="AQ660" s="100"/>
      <c r="AR660" s="100"/>
      <c r="AS660" s="98"/>
      <c r="AT660" s="98"/>
      <c r="AU660" s="98"/>
      <c r="AV660" s="98"/>
      <c r="AW660" s="98"/>
      <c r="AX660" s="98"/>
      <c r="AY660" s="98"/>
    </row>
    <row r="661" spans="1:51" s="5" customFormat="1" ht="13.6" customHeight="1" x14ac:dyDescent="0.3">
      <c r="A661" s="18"/>
      <c r="B661" s="18"/>
      <c r="M661" s="98"/>
      <c r="N661" s="98"/>
      <c r="O661" s="98"/>
      <c r="P661" s="98"/>
      <c r="Q661" s="100" t="s">
        <v>568</v>
      </c>
      <c r="R661" s="100">
        <f t="shared" ref="R661:Z661" si="225">INDEX($A$398:$GY$413,$Q501,R$600)</f>
        <v>1.77</v>
      </c>
      <c r="S661" s="100">
        <f t="shared" si="225"/>
        <v>1.22</v>
      </c>
      <c r="T661" s="100">
        <f t="shared" si="225"/>
        <v>43.7</v>
      </c>
      <c r="U661" s="100">
        <f t="shared" si="225"/>
        <v>0.51</v>
      </c>
      <c r="V661" s="100">
        <f t="shared" si="225"/>
        <v>6.7</v>
      </c>
      <c r="W661" s="100">
        <f t="shared" si="225"/>
        <v>0.37</v>
      </c>
      <c r="X661" s="100">
        <f t="shared" si="225"/>
        <v>3.2000000000000001E-2</v>
      </c>
      <c r="Y661" s="100">
        <f t="shared" si="225"/>
        <v>4.9000000000000004</v>
      </c>
      <c r="Z661" s="100">
        <f t="shared" si="225"/>
        <v>2.4E-2</v>
      </c>
      <c r="AA661" s="100"/>
      <c r="AB661" s="98"/>
      <c r="AC661" s="98"/>
      <c r="AD661" s="98"/>
      <c r="AE661" s="98"/>
      <c r="AF661" s="99"/>
      <c r="AG661" s="98"/>
      <c r="AH661" s="98"/>
      <c r="AI661" s="100"/>
      <c r="AJ661" s="112">
        <f>(R657-R661)/R657*100</f>
        <v>4.8387096774193585</v>
      </c>
      <c r="AK661" s="112">
        <f>(S657-S661)/S657*100</f>
        <v>-27.083333333333336</v>
      </c>
      <c r="AL661" s="112">
        <f>(T657-T661)/T657*100</f>
        <v>-30.838323353293429</v>
      </c>
      <c r="AM661" s="112"/>
      <c r="AN661" s="112">
        <f>(V657-V661)/V657*100</f>
        <v>59.393939393939398</v>
      </c>
      <c r="AO661" s="112">
        <f>(W657-W661)/W657*100</f>
        <v>-8.8235294117646959</v>
      </c>
      <c r="AP661" s="112">
        <f>(X657-X661)/X657*100</f>
        <v>64.444444444444443</v>
      </c>
      <c r="AQ661" s="112">
        <f>(V657-Y661)/V657*100</f>
        <v>70.303030303030297</v>
      </c>
      <c r="AR661" s="112">
        <f>(X657-Z661)/X657*100</f>
        <v>73.333333333333343</v>
      </c>
      <c r="AS661" s="98"/>
      <c r="AT661" s="98"/>
      <c r="AU661" s="98"/>
      <c r="AV661" s="98"/>
      <c r="AW661" s="98"/>
      <c r="AX661" s="98"/>
      <c r="AY661" s="98"/>
    </row>
    <row r="662" spans="1:51" s="5" customFormat="1" ht="13.6" customHeight="1" x14ac:dyDescent="0.3">
      <c r="A662" s="18"/>
      <c r="B662" s="18"/>
      <c r="M662" s="98"/>
      <c r="N662" s="98"/>
      <c r="O662" s="98"/>
      <c r="P662" s="98"/>
      <c r="Q662" s="100" t="s">
        <v>569</v>
      </c>
      <c r="R662" s="100">
        <f t="shared" ref="R662:Z662" si="226">INDEX($A$398:$GY$413,$Q501,R$601)</f>
        <v>1.77</v>
      </c>
      <c r="S662" s="100">
        <f t="shared" si="226"/>
        <v>1.24</v>
      </c>
      <c r="T662" s="100">
        <f t="shared" si="226"/>
        <v>44.7</v>
      </c>
      <c r="U662" s="100">
        <f t="shared" si="226"/>
        <v>0.55000000000000004</v>
      </c>
      <c r="V662" s="100">
        <f t="shared" si="226"/>
        <v>6.7</v>
      </c>
      <c r="W662" s="100">
        <f t="shared" si="226"/>
        <v>0.37</v>
      </c>
      <c r="X662" s="100">
        <f t="shared" si="226"/>
        <v>2.8000000000000001E-2</v>
      </c>
      <c r="Y662" s="100">
        <f t="shared" si="226"/>
        <v>4.7</v>
      </c>
      <c r="Z662" s="100">
        <f t="shared" si="226"/>
        <v>0.02</v>
      </c>
      <c r="AA662" s="100"/>
      <c r="AB662" s="98"/>
      <c r="AC662" s="98"/>
      <c r="AD662" s="98"/>
      <c r="AE662" s="98"/>
      <c r="AF662" s="99"/>
      <c r="AG662" s="98"/>
      <c r="AH662" s="98"/>
      <c r="AI662" s="100"/>
      <c r="AJ662" s="112">
        <f>(R657-R662)/R657*100</f>
        <v>4.8387096774193585</v>
      </c>
      <c r="AK662" s="112">
        <f>(S657-S662)/S657*100</f>
        <v>-29.166666666666668</v>
      </c>
      <c r="AL662" s="112">
        <f>(T657-T662)/T657*100</f>
        <v>-33.832335329341333</v>
      </c>
      <c r="AM662" s="112"/>
      <c r="AN662" s="112">
        <f>(V657-V662)/V657*100</f>
        <v>59.393939393939398</v>
      </c>
      <c r="AO662" s="112">
        <f>(W657-W662)/W657*100</f>
        <v>-8.8235294117646959</v>
      </c>
      <c r="AP662" s="112">
        <f>(X657-X662)/X657*100</f>
        <v>68.888888888888886</v>
      </c>
      <c r="AQ662" s="112">
        <f>(V657-Y662)/V657*100</f>
        <v>71.515151515151516</v>
      </c>
      <c r="AR662" s="112">
        <f>(X657-Z662)/X657*100</f>
        <v>77.777777777777771</v>
      </c>
      <c r="AS662" s="113">
        <f>AQ662-AN662</f>
        <v>12.121212121212118</v>
      </c>
      <c r="AT662" s="113">
        <f>AR662-AP662</f>
        <v>8.8888888888888857</v>
      </c>
      <c r="AU662" s="98"/>
      <c r="AV662" s="98"/>
      <c r="AW662" s="98"/>
      <c r="AX662" s="98"/>
      <c r="AY662" s="98"/>
    </row>
    <row r="663" spans="1:51" s="5" customFormat="1" ht="20.95" customHeight="1" x14ac:dyDescent="0.3">
      <c r="A663" s="18"/>
      <c r="B663" s="18"/>
      <c r="M663" s="98"/>
      <c r="N663" s="98"/>
      <c r="O663" s="100">
        <f>O656+1</f>
        <v>9</v>
      </c>
      <c r="P663" s="98"/>
      <c r="Q663" s="111" t="str">
        <f>_xlfn.CONCAT("ИГЭ - ",INDEX($A$398:$GY$413,O663,5))</f>
        <v>ИГЭ - 58_3в</v>
      </c>
      <c r="R663" s="105" t="s">
        <v>576</v>
      </c>
      <c r="S663" s="105" t="s">
        <v>38</v>
      </c>
      <c r="T663" s="105" t="s">
        <v>39</v>
      </c>
      <c r="U663" s="105" t="s">
        <v>572</v>
      </c>
      <c r="V663" s="105" t="s">
        <v>41</v>
      </c>
      <c r="W663" s="107" t="s">
        <v>575</v>
      </c>
      <c r="X663" s="105" t="s">
        <v>573</v>
      </c>
      <c r="Y663" s="102" t="s">
        <v>574</v>
      </c>
      <c r="Z663" s="105" t="s">
        <v>573</v>
      </c>
      <c r="AA663" s="100"/>
      <c r="AB663" s="98"/>
      <c r="AC663" s="98"/>
      <c r="AD663" s="98"/>
      <c r="AE663" s="98"/>
      <c r="AF663" s="99"/>
      <c r="AG663" s="98"/>
      <c r="AH663" s="98"/>
      <c r="AI663" s="111"/>
      <c r="AJ663" s="105" t="s">
        <v>576</v>
      </c>
      <c r="AK663" s="105" t="s">
        <v>38</v>
      </c>
      <c r="AL663" s="105" t="s">
        <v>39</v>
      </c>
      <c r="AM663" s="105" t="s">
        <v>572</v>
      </c>
      <c r="AN663" s="105" t="s">
        <v>41</v>
      </c>
      <c r="AO663" s="107" t="s">
        <v>575</v>
      </c>
      <c r="AP663" s="105" t="s">
        <v>573</v>
      </c>
      <c r="AQ663" s="102" t="s">
        <v>574</v>
      </c>
      <c r="AR663" s="105" t="s">
        <v>573</v>
      </c>
      <c r="AS663" s="98"/>
      <c r="AT663" s="98"/>
      <c r="AU663" s="98"/>
      <c r="AV663" s="98"/>
      <c r="AW663" s="98"/>
      <c r="AX663" s="98"/>
      <c r="AY663" s="98"/>
    </row>
    <row r="664" spans="1:51" s="5" customFormat="1" ht="13.6" customHeight="1" x14ac:dyDescent="0.3">
      <c r="A664" s="18"/>
      <c r="B664" s="18"/>
      <c r="M664" s="98"/>
      <c r="N664" s="98"/>
      <c r="O664" s="98"/>
      <c r="P664" s="98"/>
      <c r="Q664" s="100" t="s">
        <v>564</v>
      </c>
      <c r="R664" s="100">
        <f t="shared" ref="R664:X664" si="227">INDEX($A$398:$GY$413,$Q511,R$596)</f>
        <v>2.09</v>
      </c>
      <c r="S664" s="100">
        <f t="shared" si="227"/>
        <v>0.57999999999999996</v>
      </c>
      <c r="T664" s="100">
        <f t="shared" si="227"/>
        <v>20.7</v>
      </c>
      <c r="U664" s="100">
        <f t="shared" si="227"/>
        <v>-0.35</v>
      </c>
      <c r="V664" s="100">
        <f t="shared" si="227"/>
        <v>28.7</v>
      </c>
      <c r="W664" s="100">
        <f t="shared" si="227"/>
        <v>0.24</v>
      </c>
      <c r="X664" s="100">
        <f t="shared" si="227"/>
        <v>0.17399999999999999</v>
      </c>
      <c r="Y664" s="100" t="s">
        <v>570</v>
      </c>
      <c r="Z664" s="100" t="s">
        <v>570</v>
      </c>
      <c r="AA664" s="100"/>
      <c r="AB664" s="98"/>
      <c r="AC664" s="98"/>
      <c r="AD664" s="98"/>
      <c r="AE664" s="98"/>
      <c r="AF664" s="99"/>
      <c r="AG664" s="98"/>
      <c r="AH664" s="98"/>
      <c r="AI664" s="100"/>
      <c r="AJ664" s="112">
        <f>(R664-R664)/R664*100</f>
        <v>0</v>
      </c>
      <c r="AK664" s="112">
        <f>(S664-S664)/S664*100</f>
        <v>0</v>
      </c>
      <c r="AL664" s="112">
        <f>(T664-T664)/T664*100</f>
        <v>0</v>
      </c>
      <c r="AM664" s="112"/>
      <c r="AN664" s="112">
        <f>(V664-V664)/V664*100</f>
        <v>0</v>
      </c>
      <c r="AO664" s="112">
        <f>(W664-W664)/W664*100</f>
        <v>0</v>
      </c>
      <c r="AP664" s="112">
        <f>(X664-X664)/X664*100</f>
        <v>0</v>
      </c>
      <c r="AQ664" s="100"/>
      <c r="AR664" s="100"/>
      <c r="AS664" s="98"/>
      <c r="AT664" s="98"/>
      <c r="AU664" s="98"/>
      <c r="AV664" s="98"/>
      <c r="AW664" s="98"/>
      <c r="AX664" s="98"/>
      <c r="AY664" s="98"/>
    </row>
    <row r="665" spans="1:51" s="5" customFormat="1" ht="13.6" customHeight="1" x14ac:dyDescent="0.3">
      <c r="A665" s="18"/>
      <c r="B665" s="18"/>
      <c r="M665" s="98"/>
      <c r="N665" s="98"/>
      <c r="O665" s="98"/>
      <c r="P665" s="98"/>
      <c r="Q665" s="100" t="s">
        <v>565</v>
      </c>
      <c r="R665" s="100">
        <f t="shared" ref="R665:X665" si="228">INDEX($A$398:$GY$413,$Q511,R$597)</f>
        <v>2.04</v>
      </c>
      <c r="S665" s="100">
        <f t="shared" si="228"/>
        <v>0.66</v>
      </c>
      <c r="T665" s="100">
        <f t="shared" si="228"/>
        <v>23.7</v>
      </c>
      <c r="U665" s="100">
        <f t="shared" si="228"/>
        <v>-0.21</v>
      </c>
      <c r="V665" s="100">
        <f t="shared" si="228"/>
        <v>23.7</v>
      </c>
      <c r="W665" s="100">
        <f t="shared" si="228"/>
        <v>0.27</v>
      </c>
      <c r="X665" s="100">
        <f t="shared" si="228"/>
        <v>0.154</v>
      </c>
      <c r="Y665" s="100" t="s">
        <v>570</v>
      </c>
      <c r="Z665" s="100" t="s">
        <v>570</v>
      </c>
      <c r="AA665" s="100"/>
      <c r="AB665" s="98"/>
      <c r="AC665" s="98"/>
      <c r="AD665" s="98"/>
      <c r="AE665" s="98"/>
      <c r="AF665" s="99"/>
      <c r="AG665" s="98"/>
      <c r="AH665" s="98"/>
      <c r="AI665" s="100"/>
      <c r="AJ665" s="112">
        <f>(R664-R665)/R664*100</f>
        <v>2.3923444976076471</v>
      </c>
      <c r="AK665" s="112">
        <f>(S664-S665)/S664*100</f>
        <v>-13.793103448275875</v>
      </c>
      <c r="AL665" s="112">
        <f>(T664-T665)/T664*100</f>
        <v>-14.492753623188406</v>
      </c>
      <c r="AM665" s="112"/>
      <c r="AN665" s="112">
        <f>(V664-V665)/V664*100</f>
        <v>17.421602787456447</v>
      </c>
      <c r="AO665" s="112">
        <f>(W664-W665)/W664*100</f>
        <v>-12.500000000000011</v>
      </c>
      <c r="AP665" s="112">
        <f>(X664-X665)/X664*100</f>
        <v>11.494252873563214</v>
      </c>
      <c r="AQ665" s="100"/>
      <c r="AR665" s="100"/>
      <c r="AS665" s="98"/>
      <c r="AT665" s="98"/>
      <c r="AU665" s="98"/>
      <c r="AV665" s="98"/>
      <c r="AW665" s="98"/>
      <c r="AX665" s="98"/>
      <c r="AY665" s="98"/>
    </row>
    <row r="666" spans="1:51" s="5" customFormat="1" ht="13.6" customHeight="1" x14ac:dyDescent="0.3">
      <c r="A666" s="18"/>
      <c r="B666" s="18"/>
      <c r="M666" s="98"/>
      <c r="N666" s="98"/>
      <c r="O666" s="98"/>
      <c r="P666" s="98"/>
      <c r="Q666" s="100" t="s">
        <v>566</v>
      </c>
      <c r="R666" s="100">
        <f t="shared" ref="R666:X666" si="229">INDEX($A$398:$GY$413,$Q511,R$598)</f>
        <v>1.9</v>
      </c>
      <c r="S666" s="100">
        <f t="shared" si="229"/>
        <v>0.92</v>
      </c>
      <c r="T666" s="100">
        <f t="shared" si="229"/>
        <v>32.799999999999997</v>
      </c>
      <c r="U666" s="100">
        <f t="shared" si="229"/>
        <v>0.16</v>
      </c>
      <c r="V666" s="100">
        <f t="shared" si="229"/>
        <v>16.2</v>
      </c>
      <c r="W666" s="100">
        <f t="shared" si="229"/>
        <v>0.34</v>
      </c>
      <c r="X666" s="100">
        <f t="shared" si="229"/>
        <v>8.7999999999999995E-2</v>
      </c>
      <c r="Y666" s="100" t="s">
        <v>570</v>
      </c>
      <c r="Z666" s="100" t="s">
        <v>570</v>
      </c>
      <c r="AA666" s="100"/>
      <c r="AB666" s="98"/>
      <c r="AC666" s="98"/>
      <c r="AD666" s="98"/>
      <c r="AE666" s="98"/>
      <c r="AF666" s="99"/>
      <c r="AG666" s="98"/>
      <c r="AH666" s="98"/>
      <c r="AI666" s="100"/>
      <c r="AJ666" s="112">
        <f>(R664-R666)/R664*100</f>
        <v>9.0909090909090882</v>
      </c>
      <c r="AK666" s="112">
        <f>(S664-S666)/S664*100</f>
        <v>-58.620689655172434</v>
      </c>
      <c r="AL666" s="112">
        <f>(T664-T666)/T664*100</f>
        <v>-58.45410628019323</v>
      </c>
      <c r="AM666" s="112"/>
      <c r="AN666" s="112">
        <f>(V664-V666)/V664*100</f>
        <v>43.554006968641119</v>
      </c>
      <c r="AO666" s="112">
        <f>(W664-W666)/W664*100</f>
        <v>-41.666666666666679</v>
      </c>
      <c r="AP666" s="112">
        <f>(X664-X666)/X664*100</f>
        <v>49.425287356321839</v>
      </c>
      <c r="AQ666" s="100"/>
      <c r="AR666" s="100"/>
      <c r="AS666" s="98"/>
      <c r="AT666" s="98"/>
      <c r="AU666" s="98"/>
      <c r="AV666" s="98"/>
      <c r="AW666" s="98"/>
      <c r="AX666" s="98"/>
      <c r="AY666" s="98"/>
    </row>
    <row r="667" spans="1:51" s="5" customFormat="1" ht="13.6" customHeight="1" x14ac:dyDescent="0.3">
      <c r="A667" s="18"/>
      <c r="B667" s="18"/>
      <c r="M667" s="98"/>
      <c r="N667" s="98"/>
      <c r="O667" s="98"/>
      <c r="P667" s="98"/>
      <c r="Q667" s="100" t="s">
        <v>567</v>
      </c>
      <c r="R667" s="100">
        <f t="shared" ref="R667:X667" si="230">INDEX($A$398:$GY$413,$Q511,R$599)</f>
        <v>1.84</v>
      </c>
      <c r="S667" s="100">
        <f t="shared" si="230"/>
        <v>1.05</v>
      </c>
      <c r="T667" s="100">
        <f t="shared" si="230"/>
        <v>37.4</v>
      </c>
      <c r="U667" s="100">
        <f t="shared" si="230"/>
        <v>0.37</v>
      </c>
      <c r="V667" s="100">
        <f t="shared" si="230"/>
        <v>7.7</v>
      </c>
      <c r="W667" s="100">
        <f t="shared" si="230"/>
        <v>0.36</v>
      </c>
      <c r="X667" s="100">
        <f t="shared" si="230"/>
        <v>3.4000000000000002E-2</v>
      </c>
      <c r="Y667" s="100" t="s">
        <v>570</v>
      </c>
      <c r="Z667" s="100" t="s">
        <v>570</v>
      </c>
      <c r="AA667" s="100"/>
      <c r="AB667" s="98"/>
      <c r="AC667" s="98"/>
      <c r="AD667" s="98"/>
      <c r="AE667" s="98"/>
      <c r="AF667" s="99"/>
      <c r="AG667" s="98"/>
      <c r="AH667" s="98"/>
      <c r="AI667" s="100"/>
      <c r="AJ667" s="112">
        <f>(R664-R667)/R664*100</f>
        <v>11.961722488038268</v>
      </c>
      <c r="AK667" s="112">
        <f>(S664-S667)/S664*100</f>
        <v>-81.034482758620712</v>
      </c>
      <c r="AL667" s="112">
        <f>(T664-T667)/T664*100</f>
        <v>-80.676328502415458</v>
      </c>
      <c r="AM667" s="112"/>
      <c r="AN667" s="112">
        <f>(V664-V667)/V664*100</f>
        <v>73.170731707317074</v>
      </c>
      <c r="AO667" s="112">
        <f>(W664-W667)/W664*100</f>
        <v>-50</v>
      </c>
      <c r="AP667" s="112">
        <f>(X664-X667)/X664*100</f>
        <v>80.459770114942529</v>
      </c>
      <c r="AQ667" s="100"/>
      <c r="AR667" s="100"/>
      <c r="AS667" s="98"/>
      <c r="AT667" s="98"/>
      <c r="AU667" s="98"/>
      <c r="AV667" s="98"/>
      <c r="AW667" s="98"/>
      <c r="AX667" s="98"/>
      <c r="AY667" s="98"/>
    </row>
    <row r="668" spans="1:51" s="5" customFormat="1" ht="13.6" customHeight="1" x14ac:dyDescent="0.3">
      <c r="A668" s="18"/>
      <c r="B668" s="18"/>
      <c r="M668" s="98"/>
      <c r="N668" s="98"/>
      <c r="O668" s="98"/>
      <c r="P668" s="98"/>
      <c r="Q668" s="100" t="s">
        <v>568</v>
      </c>
      <c r="R668" s="100">
        <f t="shared" ref="R668:Z668" si="231">INDEX($A$398:$GY$413,$Q511,R$600)</f>
        <v>1.82</v>
      </c>
      <c r="S668" s="100">
        <f t="shared" si="231"/>
        <v>1.1000000000000001</v>
      </c>
      <c r="T668" s="100">
        <f t="shared" si="231"/>
        <v>39</v>
      </c>
      <c r="U668" s="100">
        <f t="shared" si="231"/>
        <v>0.47</v>
      </c>
      <c r="V668" s="100">
        <f t="shared" si="231"/>
        <v>7.5</v>
      </c>
      <c r="W668" s="100">
        <f t="shared" si="231"/>
        <v>0.4</v>
      </c>
      <c r="X668" s="100">
        <f t="shared" si="231"/>
        <v>3.4000000000000002E-2</v>
      </c>
      <c r="Y668" s="100">
        <f t="shared" si="231"/>
        <v>5.9</v>
      </c>
      <c r="Z668" s="100">
        <f t="shared" si="231"/>
        <v>2.7E-2</v>
      </c>
      <c r="AA668" s="100"/>
      <c r="AB668" s="98"/>
      <c r="AC668" s="98"/>
      <c r="AD668" s="98"/>
      <c r="AE668" s="98"/>
      <c r="AF668" s="99"/>
      <c r="AG668" s="98"/>
      <c r="AH668" s="98"/>
      <c r="AI668" s="100"/>
      <c r="AJ668" s="112">
        <f>(R664-R668)/R664*100</f>
        <v>12.918660287081332</v>
      </c>
      <c r="AK668" s="112">
        <f>(S664-S668)/S664*100</f>
        <v>-89.655172413793125</v>
      </c>
      <c r="AL668" s="112">
        <f>(T664-T668)/T664*100</f>
        <v>-88.405797101449281</v>
      </c>
      <c r="AM668" s="112"/>
      <c r="AN668" s="112">
        <f>(V664-V668)/V664*100</f>
        <v>73.867595818815332</v>
      </c>
      <c r="AO668" s="112">
        <f>(W664-W668)/W664*100</f>
        <v>-66.666666666666686</v>
      </c>
      <c r="AP668" s="112">
        <f>(X664-X668)/X664*100</f>
        <v>80.459770114942529</v>
      </c>
      <c r="AQ668" s="112">
        <f>(V664-Y668)/V664*100</f>
        <v>79.442508710801391</v>
      </c>
      <c r="AR668" s="112">
        <f>(X664-Z668)/X664*100</f>
        <v>84.482758620689651</v>
      </c>
      <c r="AS668" s="98"/>
      <c r="AT668" s="98"/>
      <c r="AU668" s="98"/>
      <c r="AV668" s="98"/>
      <c r="AW668" s="98"/>
      <c r="AX668" s="98"/>
      <c r="AY668" s="98"/>
    </row>
    <row r="669" spans="1:51" s="5" customFormat="1" ht="13.6" customHeight="1" x14ac:dyDescent="0.3">
      <c r="A669" s="18"/>
      <c r="B669" s="18"/>
      <c r="M669" s="98"/>
      <c r="N669" s="98"/>
      <c r="O669" s="98"/>
      <c r="P669" s="98"/>
      <c r="Q669" s="100" t="s">
        <v>569</v>
      </c>
      <c r="R669" s="100">
        <f t="shared" ref="R669:Z669" si="232">INDEX($A$398:$GY$413,$Q511,R$601)</f>
        <v>1.82</v>
      </c>
      <c r="S669" s="100">
        <f t="shared" si="232"/>
        <v>1.1100000000000001</v>
      </c>
      <c r="T669" s="100">
        <f t="shared" si="232"/>
        <v>40</v>
      </c>
      <c r="U669" s="100">
        <f t="shared" si="232"/>
        <v>0.51</v>
      </c>
      <c r="V669" s="100">
        <f t="shared" si="232"/>
        <v>6.8</v>
      </c>
      <c r="W669" s="100">
        <f t="shared" si="232"/>
        <v>0.38</v>
      </c>
      <c r="X669" s="100">
        <f t="shared" si="232"/>
        <v>2.5999999999999999E-2</v>
      </c>
      <c r="Y669" s="100">
        <f t="shared" si="232"/>
        <v>5.2</v>
      </c>
      <c r="Z669" s="100">
        <f t="shared" si="232"/>
        <v>1.6E-2</v>
      </c>
      <c r="AA669" s="100"/>
      <c r="AB669" s="98"/>
      <c r="AC669" s="98"/>
      <c r="AD669" s="98"/>
      <c r="AE669" s="98"/>
      <c r="AF669" s="99"/>
      <c r="AG669" s="98"/>
      <c r="AH669" s="98"/>
      <c r="AI669" s="100"/>
      <c r="AJ669" s="112">
        <f>(R664-R669)/R664*100</f>
        <v>12.918660287081332</v>
      </c>
      <c r="AK669" s="112">
        <f>(S664-S669)/S664*100</f>
        <v>-91.379310344827616</v>
      </c>
      <c r="AL669" s="112">
        <f>(T664-T669)/T664*100</f>
        <v>-93.236714975845416</v>
      </c>
      <c r="AM669" s="112"/>
      <c r="AN669" s="112">
        <f>(V664-V669)/V664*100</f>
        <v>76.306620209059233</v>
      </c>
      <c r="AO669" s="112">
        <f>(W664-W669)/W664*100</f>
        <v>-58.333333333333336</v>
      </c>
      <c r="AP669" s="112">
        <f>(X664-X669)/X664*100</f>
        <v>85.05747126436782</v>
      </c>
      <c r="AQ669" s="112">
        <f>(V664-Y669)/V664*100</f>
        <v>81.881533101045306</v>
      </c>
      <c r="AR669" s="112">
        <f>(X664-Z669)/X664*100</f>
        <v>90.804597701149419</v>
      </c>
      <c r="AS669" s="113">
        <f>AQ669-AN669</f>
        <v>5.5749128919860738</v>
      </c>
      <c r="AT669" s="113">
        <f>AR669-AP669</f>
        <v>5.7471264367815991</v>
      </c>
      <c r="AU669" s="98"/>
      <c r="AV669" s="98"/>
      <c r="AW669" s="98"/>
      <c r="AX669" s="98"/>
      <c r="AY669" s="98"/>
    </row>
    <row r="670" spans="1:51" s="5" customFormat="1" ht="20.95" customHeight="1" x14ac:dyDescent="0.3">
      <c r="A670" s="18"/>
      <c r="B670" s="18"/>
      <c r="M670" s="98"/>
      <c r="N670" s="98"/>
      <c r="O670" s="100">
        <f>O663+1</f>
        <v>10</v>
      </c>
      <c r="P670" s="98"/>
      <c r="Q670" s="111" t="str">
        <f>_xlfn.CONCAT("ИГЭ - ",INDEX($A$398:$GY$413,O670,5))</f>
        <v>ИГЭ - 58_3г</v>
      </c>
      <c r="R670" s="105" t="s">
        <v>576</v>
      </c>
      <c r="S670" s="105" t="s">
        <v>38</v>
      </c>
      <c r="T670" s="105" t="s">
        <v>39</v>
      </c>
      <c r="U670" s="105" t="s">
        <v>572</v>
      </c>
      <c r="V670" s="105" t="s">
        <v>41</v>
      </c>
      <c r="W670" s="107" t="s">
        <v>575</v>
      </c>
      <c r="X670" s="105" t="s">
        <v>573</v>
      </c>
      <c r="Y670" s="102" t="s">
        <v>574</v>
      </c>
      <c r="Z670" s="105" t="s">
        <v>573</v>
      </c>
      <c r="AA670" s="100"/>
      <c r="AB670" s="98"/>
      <c r="AC670" s="98"/>
      <c r="AD670" s="98"/>
      <c r="AE670" s="98"/>
      <c r="AF670" s="99"/>
      <c r="AG670" s="98"/>
      <c r="AH670" s="98"/>
      <c r="AI670" s="111"/>
      <c r="AJ670" s="105" t="s">
        <v>576</v>
      </c>
      <c r="AK670" s="105" t="s">
        <v>38</v>
      </c>
      <c r="AL670" s="105" t="s">
        <v>39</v>
      </c>
      <c r="AM670" s="105" t="s">
        <v>572</v>
      </c>
      <c r="AN670" s="105" t="s">
        <v>41</v>
      </c>
      <c r="AO670" s="107" t="s">
        <v>575</v>
      </c>
      <c r="AP670" s="105" t="s">
        <v>573</v>
      </c>
      <c r="AQ670" s="102" t="s">
        <v>574</v>
      </c>
      <c r="AR670" s="105" t="s">
        <v>573</v>
      </c>
      <c r="AS670" s="98"/>
      <c r="AT670" s="98"/>
      <c r="AU670" s="98"/>
      <c r="AV670" s="98"/>
      <c r="AW670" s="98"/>
      <c r="AX670" s="98"/>
      <c r="AY670" s="98"/>
    </row>
    <row r="671" spans="1:51" s="5" customFormat="1" ht="13.6" customHeight="1" x14ac:dyDescent="0.3">
      <c r="A671" s="18"/>
      <c r="B671" s="18"/>
      <c r="M671" s="98"/>
      <c r="N671" s="98"/>
      <c r="O671" s="98"/>
      <c r="P671" s="98"/>
      <c r="Q671" s="100" t="s">
        <v>564</v>
      </c>
      <c r="R671" s="100">
        <f t="shared" ref="R671:X671" si="233">INDEX($A$398:$GY$413,$Q521,R$596)</f>
        <v>1.85</v>
      </c>
      <c r="S671" s="100">
        <f t="shared" si="233"/>
        <v>1</v>
      </c>
      <c r="T671" s="100">
        <f t="shared" si="233"/>
        <v>35.1</v>
      </c>
      <c r="U671" s="100">
        <f t="shared" si="233"/>
        <v>0.31</v>
      </c>
      <c r="V671" s="100">
        <f t="shared" si="233"/>
        <v>12.9</v>
      </c>
      <c r="W671" s="100">
        <f t="shared" si="233"/>
        <v>0.39</v>
      </c>
      <c r="X671" s="100">
        <f t="shared" si="233"/>
        <v>6.8000000000000005E-2</v>
      </c>
      <c r="Y671" s="100" t="s">
        <v>570</v>
      </c>
      <c r="Z671" s="100" t="s">
        <v>570</v>
      </c>
      <c r="AA671" s="100"/>
      <c r="AB671" s="98"/>
      <c r="AC671" s="98"/>
      <c r="AD671" s="98"/>
      <c r="AE671" s="98"/>
      <c r="AF671" s="99"/>
      <c r="AG671" s="98"/>
      <c r="AH671" s="98"/>
      <c r="AI671" s="100"/>
      <c r="AJ671" s="112">
        <f>(R671-R671)/R671*100</f>
        <v>0</v>
      </c>
      <c r="AK671" s="112">
        <f>(S671-S671)/S671*100</f>
        <v>0</v>
      </c>
      <c r="AL671" s="112">
        <f>(T671-T671)/T671*100</f>
        <v>0</v>
      </c>
      <c r="AM671" s="112"/>
      <c r="AN671" s="112">
        <f>(V671-V671)/V671*100</f>
        <v>0</v>
      </c>
      <c r="AO671" s="112">
        <f>(W671-W671)/W671*100</f>
        <v>0</v>
      </c>
      <c r="AP671" s="112">
        <f>(X671-X671)/X671*100</f>
        <v>0</v>
      </c>
      <c r="AQ671" s="100"/>
      <c r="AR671" s="100"/>
      <c r="AS671" s="98"/>
      <c r="AT671" s="98"/>
      <c r="AU671" s="98"/>
      <c r="AV671" s="98"/>
      <c r="AW671" s="98"/>
      <c r="AX671" s="98"/>
      <c r="AY671" s="98"/>
    </row>
    <row r="672" spans="1:51" s="5" customFormat="1" ht="13.6" customHeight="1" x14ac:dyDescent="0.3">
      <c r="A672" s="18"/>
      <c r="B672" s="18"/>
      <c r="M672" s="98"/>
      <c r="N672" s="98"/>
      <c r="O672" s="98"/>
      <c r="P672" s="98"/>
      <c r="Q672" s="100" t="s">
        <v>565</v>
      </c>
      <c r="R672" s="100">
        <f t="shared" ref="R672:X672" si="234">INDEX($A$398:$GY$413,$Q521,R$597)</f>
        <v>1.85</v>
      </c>
      <c r="S672" s="100">
        <f t="shared" si="234"/>
        <v>1.03</v>
      </c>
      <c r="T672" s="100">
        <f t="shared" si="234"/>
        <v>37.200000000000003</v>
      </c>
      <c r="U672" s="100">
        <f t="shared" si="234"/>
        <v>0.41</v>
      </c>
      <c r="V672" s="100">
        <f t="shared" si="234"/>
        <v>10.199999999999999</v>
      </c>
      <c r="W672" s="100">
        <f t="shared" si="234"/>
        <v>0.37</v>
      </c>
      <c r="X672" s="100">
        <f t="shared" si="234"/>
        <v>0.05</v>
      </c>
      <c r="Y672" s="100" t="s">
        <v>570</v>
      </c>
      <c r="Z672" s="100" t="s">
        <v>570</v>
      </c>
      <c r="AA672" s="100"/>
      <c r="AB672" s="98"/>
      <c r="AC672" s="98"/>
      <c r="AD672" s="98"/>
      <c r="AE672" s="98"/>
      <c r="AF672" s="99"/>
      <c r="AG672" s="98"/>
      <c r="AH672" s="98"/>
      <c r="AI672" s="100"/>
      <c r="AJ672" s="112">
        <f>(R671-R672)/R671*100</f>
        <v>0</v>
      </c>
      <c r="AK672" s="112">
        <f>(S671-S672)/S671*100</f>
        <v>-3.0000000000000027</v>
      </c>
      <c r="AL672" s="112">
        <f>(T671-T672)/T671*100</f>
        <v>-5.9829059829059865</v>
      </c>
      <c r="AM672" s="112"/>
      <c r="AN672" s="112">
        <f>(V671-V672)/V671*100</f>
        <v>20.93023255813954</v>
      </c>
      <c r="AO672" s="112">
        <f>(W671-W672)/W671*100</f>
        <v>5.1282051282051331</v>
      </c>
      <c r="AP672" s="112">
        <f>(X671-X672)/X671*100</f>
        <v>26.47058823529412</v>
      </c>
      <c r="AQ672" s="100"/>
      <c r="AR672" s="100"/>
      <c r="AS672" s="98"/>
      <c r="AT672" s="98"/>
      <c r="AU672" s="98"/>
      <c r="AV672" s="98"/>
      <c r="AW672" s="98"/>
      <c r="AX672" s="98"/>
      <c r="AY672" s="98"/>
    </row>
    <row r="673" spans="1:51" s="5" customFormat="1" ht="13.6" customHeight="1" x14ac:dyDescent="0.3">
      <c r="A673" s="18"/>
      <c r="B673" s="18"/>
      <c r="M673" s="98"/>
      <c r="N673" s="98"/>
      <c r="O673" s="98"/>
      <c r="P673" s="98"/>
      <c r="Q673" s="100" t="s">
        <v>566</v>
      </c>
      <c r="R673" s="100">
        <f t="shared" ref="R673:X673" si="235">INDEX($A$398:$GY$413,$Q521,R$598)</f>
        <v>1.84</v>
      </c>
      <c r="S673" s="100">
        <f t="shared" si="235"/>
        <v>1.06</v>
      </c>
      <c r="T673" s="100">
        <f t="shared" si="235"/>
        <v>38.4</v>
      </c>
      <c r="U673" s="100">
        <f t="shared" si="235"/>
        <v>0.46</v>
      </c>
      <c r="V673" s="100">
        <f t="shared" si="235"/>
        <v>9</v>
      </c>
      <c r="W673" s="100">
        <f t="shared" si="235"/>
        <v>0.39</v>
      </c>
      <c r="X673" s="100">
        <f t="shared" si="235"/>
        <v>4.1000000000000002E-2</v>
      </c>
      <c r="Y673" s="100" t="s">
        <v>570</v>
      </c>
      <c r="Z673" s="100" t="s">
        <v>570</v>
      </c>
      <c r="AA673" s="100"/>
      <c r="AB673" s="98"/>
      <c r="AC673" s="98"/>
      <c r="AD673" s="98"/>
      <c r="AE673" s="98"/>
      <c r="AF673" s="99"/>
      <c r="AG673" s="98"/>
      <c r="AH673" s="98"/>
      <c r="AI673" s="100"/>
      <c r="AJ673" s="112">
        <f>(R671-R673)/R671*100</f>
        <v>0.54054054054054101</v>
      </c>
      <c r="AK673" s="112">
        <f>(S671-S673)/S671*100</f>
        <v>-6.0000000000000053</v>
      </c>
      <c r="AL673" s="112">
        <f>(T671-T673)/T671*100</f>
        <v>-9.4017094017093932</v>
      </c>
      <c r="AM673" s="112"/>
      <c r="AN673" s="112">
        <f>(V671-V673)/V671*100</f>
        <v>30.232558139534888</v>
      </c>
      <c r="AO673" s="112">
        <f>(W671-W673)/W671*100</f>
        <v>0</v>
      </c>
      <c r="AP673" s="112">
        <f>(X671-X673)/X671*100</f>
        <v>39.705882352941181</v>
      </c>
      <c r="AQ673" s="100"/>
      <c r="AR673" s="100"/>
      <c r="AS673" s="98"/>
      <c r="AT673" s="98"/>
      <c r="AU673" s="98"/>
      <c r="AV673" s="98"/>
      <c r="AW673" s="98"/>
      <c r="AX673" s="98"/>
      <c r="AY673" s="98"/>
    </row>
    <row r="674" spans="1:51" s="5" customFormat="1" ht="13.6" customHeight="1" x14ac:dyDescent="0.3">
      <c r="A674" s="18"/>
      <c r="B674" s="18"/>
      <c r="M674" s="98"/>
      <c r="N674" s="98"/>
      <c r="O674" s="98"/>
      <c r="P674" s="98"/>
      <c r="Q674" s="100" t="s">
        <v>567</v>
      </c>
      <c r="R674" s="100">
        <f t="shared" ref="R674:X674" si="236">INDEX($A$398:$GY$413,$Q521,R$599)</f>
        <v>1.82</v>
      </c>
      <c r="S674" s="100">
        <f t="shared" si="236"/>
        <v>1.1000000000000001</v>
      </c>
      <c r="T674" s="100">
        <f t="shared" si="236"/>
        <v>39.200000000000003</v>
      </c>
      <c r="U674" s="100">
        <f t="shared" si="236"/>
        <v>0.5</v>
      </c>
      <c r="V674" s="100">
        <f t="shared" si="236"/>
        <v>5.7</v>
      </c>
      <c r="W674" s="100">
        <f t="shared" si="236"/>
        <v>0.4</v>
      </c>
      <c r="X674" s="100">
        <f t="shared" si="236"/>
        <v>2.9000000000000001E-2</v>
      </c>
      <c r="Y674" s="100" t="s">
        <v>570</v>
      </c>
      <c r="Z674" s="100" t="s">
        <v>570</v>
      </c>
      <c r="AA674" s="100"/>
      <c r="AB674" s="98"/>
      <c r="AC674" s="98"/>
      <c r="AD674" s="98"/>
      <c r="AE674" s="98"/>
      <c r="AF674" s="99"/>
      <c r="AG674" s="98"/>
      <c r="AH674" s="98"/>
      <c r="AI674" s="100"/>
      <c r="AJ674" s="112">
        <f>(R671-R674)/R671*100</f>
        <v>1.621621621621623</v>
      </c>
      <c r="AK674" s="112">
        <f>(S671-S674)/S671*100</f>
        <v>-10.000000000000009</v>
      </c>
      <c r="AL674" s="112">
        <f>(T671-T674)/T671*100</f>
        <v>-11.680911680911684</v>
      </c>
      <c r="AM674" s="112"/>
      <c r="AN674" s="112">
        <f>(V671-V674)/V671*100</f>
        <v>55.813953488372093</v>
      </c>
      <c r="AO674" s="112">
        <f>(W671-W674)/W671*100</f>
        <v>-2.5641025641025665</v>
      </c>
      <c r="AP674" s="112">
        <f>(X671-X674)/X671*100</f>
        <v>57.352941176470594</v>
      </c>
      <c r="AQ674" s="100"/>
      <c r="AR674" s="100"/>
      <c r="AS674" s="98"/>
      <c r="AT674" s="98"/>
      <c r="AU674" s="98"/>
      <c r="AV674" s="98"/>
      <c r="AW674" s="98"/>
      <c r="AX674" s="98"/>
      <c r="AY674" s="98"/>
    </row>
    <row r="675" spans="1:51" s="5" customFormat="1" ht="13.6" customHeight="1" x14ac:dyDescent="0.3">
      <c r="A675" s="18"/>
      <c r="B675" s="18"/>
      <c r="M675" s="98"/>
      <c r="N675" s="98"/>
      <c r="O675" s="98"/>
      <c r="P675" s="98"/>
      <c r="Q675" s="100" t="s">
        <v>568</v>
      </c>
      <c r="R675" s="100">
        <f t="shared" ref="R675:Z675" si="237">INDEX($A$398:$GY$413,$Q521,R$600)</f>
        <v>1.8</v>
      </c>
      <c r="S675" s="100">
        <f t="shared" si="237"/>
        <v>1.1399999999999999</v>
      </c>
      <c r="T675" s="100">
        <f t="shared" si="237"/>
        <v>40.700000000000003</v>
      </c>
      <c r="U675" s="100">
        <f t="shared" si="237"/>
        <v>0.56999999999999995</v>
      </c>
      <c r="V675" s="100">
        <f t="shared" si="237"/>
        <v>5.6</v>
      </c>
      <c r="W675" s="100">
        <f t="shared" si="237"/>
        <v>0.39</v>
      </c>
      <c r="X675" s="100">
        <f t="shared" si="237"/>
        <v>2.9000000000000001E-2</v>
      </c>
      <c r="Y675" s="100">
        <f t="shared" si="237"/>
        <v>4.9000000000000004</v>
      </c>
      <c r="Z675" s="100">
        <f t="shared" si="237"/>
        <v>2.3E-2</v>
      </c>
      <c r="AA675" s="100"/>
      <c r="AB675" s="98"/>
      <c r="AC675" s="98"/>
      <c r="AD675" s="98"/>
      <c r="AE675" s="98"/>
      <c r="AF675" s="99"/>
      <c r="AG675" s="98"/>
      <c r="AH675" s="98"/>
      <c r="AI675" s="100"/>
      <c r="AJ675" s="112">
        <f>(R671-R675)/R671*100</f>
        <v>2.7027027027027049</v>
      </c>
      <c r="AK675" s="112">
        <f>(S671-S675)/S671*100</f>
        <v>-13.999999999999989</v>
      </c>
      <c r="AL675" s="112">
        <f>(T671-T675)/T671*100</f>
        <v>-15.954415954415957</v>
      </c>
      <c r="AM675" s="112"/>
      <c r="AN675" s="112">
        <f>(V671-V675)/V671*100</f>
        <v>56.589147286821706</v>
      </c>
      <c r="AO675" s="112">
        <f>(W671-W675)/W671*100</f>
        <v>0</v>
      </c>
      <c r="AP675" s="112">
        <f>(X671-X675)/X671*100</f>
        <v>57.352941176470594</v>
      </c>
      <c r="AQ675" s="112">
        <f>(V671-Y675)/V671*100</f>
        <v>62.015503875968989</v>
      </c>
      <c r="AR675" s="112">
        <f>(X671-Z675)/X671*100</f>
        <v>66.17647058823529</v>
      </c>
      <c r="AS675" s="98"/>
      <c r="AT675" s="98"/>
      <c r="AU675" s="98"/>
      <c r="AV675" s="98"/>
      <c r="AW675" s="98"/>
      <c r="AX675" s="98"/>
      <c r="AY675" s="98"/>
    </row>
    <row r="676" spans="1:51" s="5" customFormat="1" ht="13.6" customHeight="1" x14ac:dyDescent="0.3">
      <c r="A676" s="18"/>
      <c r="B676" s="18"/>
      <c r="M676" s="98"/>
      <c r="N676" s="98"/>
      <c r="O676" s="98"/>
      <c r="P676" s="98"/>
      <c r="Q676" s="100" t="s">
        <v>569</v>
      </c>
      <c r="R676" s="100">
        <f t="shared" ref="R676:Z676" si="238">INDEX($A$398:$GY$413,$Q521,R$601)</f>
        <v>1.81</v>
      </c>
      <c r="S676" s="100">
        <f t="shared" si="238"/>
        <v>1.1399999999999999</v>
      </c>
      <c r="T676" s="100">
        <f t="shared" si="238"/>
        <v>41.1</v>
      </c>
      <c r="U676" s="100">
        <f t="shared" si="238"/>
        <v>0.59</v>
      </c>
      <c r="V676" s="100">
        <f t="shared" si="238"/>
        <v>5.4</v>
      </c>
      <c r="W676" s="100">
        <f t="shared" si="238"/>
        <v>0.37</v>
      </c>
      <c r="X676" s="100">
        <f t="shared" si="238"/>
        <v>2.7E-2</v>
      </c>
      <c r="Y676" s="100">
        <f t="shared" si="238"/>
        <v>4.3</v>
      </c>
      <c r="Z676" s="100">
        <f t="shared" si="238"/>
        <v>1.7999999999999999E-2</v>
      </c>
      <c r="AA676" s="100"/>
      <c r="AB676" s="98"/>
      <c r="AC676" s="98"/>
      <c r="AD676" s="98"/>
      <c r="AE676" s="98"/>
      <c r="AF676" s="99"/>
      <c r="AG676" s="98"/>
      <c r="AH676" s="98" t="s">
        <v>579</v>
      </c>
      <c r="AI676" s="100">
        <v>1</v>
      </c>
      <c r="AJ676" s="112">
        <f>(R671-R676)/R671*100</f>
        <v>2.1621621621621641</v>
      </c>
      <c r="AK676" s="112">
        <f>(S671-S676)/S671*100</f>
        <v>-13.999999999999989</v>
      </c>
      <c r="AL676" s="112">
        <f>(T671-T676)/T671*100</f>
        <v>-17.094017094017094</v>
      </c>
      <c r="AM676" s="112"/>
      <c r="AN676" s="112">
        <f>(V671-V676)/V671*100</f>
        <v>58.139534883720934</v>
      </c>
      <c r="AO676" s="112">
        <f>(W671-W676)/W671*100</f>
        <v>5.1282051282051331</v>
      </c>
      <c r="AP676" s="112">
        <f>(X671-X676)/X671*100</f>
        <v>60.294117647058833</v>
      </c>
      <c r="AQ676" s="112">
        <f>(V671-Y676)/V671*100</f>
        <v>66.666666666666671</v>
      </c>
      <c r="AR676" s="112">
        <f>(X671-Z676)/X671*100</f>
        <v>73.52941176470587</v>
      </c>
      <c r="AS676" s="113">
        <f>AQ676-AN676</f>
        <v>8.5271317829457374</v>
      </c>
      <c r="AT676" s="113">
        <f>AR676-AP676</f>
        <v>13.235294117647037</v>
      </c>
      <c r="AU676" s="98"/>
      <c r="AV676" s="98"/>
      <c r="AW676" s="98"/>
      <c r="AX676" s="98"/>
      <c r="AY676" s="98"/>
    </row>
    <row r="677" spans="1:51" s="5" customFormat="1" ht="20.95" customHeight="1" x14ac:dyDescent="0.3">
      <c r="A677" s="18"/>
      <c r="B677" s="18"/>
      <c r="M677" s="98"/>
      <c r="N677" s="98"/>
      <c r="O677" s="100">
        <f>O670+1</f>
        <v>11</v>
      </c>
      <c r="P677" s="98"/>
      <c r="Q677" s="111" t="str">
        <f>_xlfn.CONCAT("ИГЭ - ",INDEX($A$398:$GY$413,O677,5))</f>
        <v>ИГЭ - 58г_2а</v>
      </c>
      <c r="R677" s="105" t="s">
        <v>576</v>
      </c>
      <c r="S677" s="105" t="s">
        <v>38</v>
      </c>
      <c r="T677" s="105" t="s">
        <v>39</v>
      </c>
      <c r="U677" s="105" t="s">
        <v>572</v>
      </c>
      <c r="V677" s="105" t="s">
        <v>41</v>
      </c>
      <c r="W677" s="107" t="s">
        <v>575</v>
      </c>
      <c r="X677" s="105" t="s">
        <v>573</v>
      </c>
      <c r="Y677" s="102" t="s">
        <v>574</v>
      </c>
      <c r="Z677" s="105" t="s">
        <v>573</v>
      </c>
      <c r="AA677" s="100"/>
      <c r="AB677" s="98"/>
      <c r="AC677" s="98"/>
      <c r="AD677" s="98"/>
      <c r="AE677" s="98"/>
      <c r="AF677" s="99"/>
      <c r="AG677" s="98"/>
      <c r="AH677" s="98" t="s">
        <v>581</v>
      </c>
      <c r="AI677" s="100">
        <v>5</v>
      </c>
      <c r="AJ677" s="105" t="s">
        <v>576</v>
      </c>
      <c r="AK677" s="105" t="s">
        <v>38</v>
      </c>
      <c r="AL677" s="105" t="s">
        <v>39</v>
      </c>
      <c r="AM677" s="105" t="s">
        <v>572</v>
      </c>
      <c r="AN677" s="105" t="s">
        <v>41</v>
      </c>
      <c r="AO677" s="107" t="s">
        <v>575</v>
      </c>
      <c r="AP677" s="105" t="s">
        <v>573</v>
      </c>
      <c r="AQ677" s="102" t="s">
        <v>574</v>
      </c>
      <c r="AR677" s="105" t="s">
        <v>573</v>
      </c>
      <c r="AS677" s="98"/>
      <c r="AT677" s="98"/>
      <c r="AU677" s="98"/>
      <c r="AV677" s="98"/>
      <c r="AW677" s="98"/>
      <c r="AX677" s="98"/>
      <c r="AY677" s="98"/>
    </row>
    <row r="678" spans="1:51" s="5" customFormat="1" ht="13.6" customHeight="1" x14ac:dyDescent="0.3">
      <c r="A678" s="18"/>
      <c r="B678" s="18"/>
      <c r="M678" s="98"/>
      <c r="N678" s="98"/>
      <c r="O678" s="98"/>
      <c r="P678" s="98"/>
      <c r="Q678" s="100" t="s">
        <v>564</v>
      </c>
      <c r="R678" s="100">
        <f t="shared" ref="R678:X678" si="239">INDEX($A$398:$GY$413,$Q531,R$596)</f>
        <v>2.11</v>
      </c>
      <c r="S678" s="100">
        <f t="shared" si="239"/>
        <v>0.52</v>
      </c>
      <c r="T678" s="100">
        <f t="shared" si="239"/>
        <v>18.100000000000001</v>
      </c>
      <c r="U678" s="100">
        <f t="shared" si="239"/>
        <v>-0.25</v>
      </c>
      <c r="V678" s="100">
        <f t="shared" si="239"/>
        <v>27.1</v>
      </c>
      <c r="W678" s="100">
        <f t="shared" si="239"/>
        <v>0.26</v>
      </c>
      <c r="X678" s="100">
        <f t="shared" si="239"/>
        <v>0.15</v>
      </c>
      <c r="Y678" s="100" t="s">
        <v>570</v>
      </c>
      <c r="Z678" s="100" t="s">
        <v>570</v>
      </c>
      <c r="AA678" s="100"/>
      <c r="AB678" s="98"/>
      <c r="AC678" s="98"/>
      <c r="AD678" s="98"/>
      <c r="AE678" s="98"/>
      <c r="AF678" s="99"/>
      <c r="AG678" s="98"/>
      <c r="AH678" s="98" t="s">
        <v>578</v>
      </c>
      <c r="AI678" s="100">
        <v>9</v>
      </c>
      <c r="AJ678" s="112">
        <f>(R678-R678)/R678*100</f>
        <v>0</v>
      </c>
      <c r="AK678" s="112">
        <f>(S678-S678)/S678*100</f>
        <v>0</v>
      </c>
      <c r="AL678" s="112">
        <f>(T678-T678)/T678*100</f>
        <v>0</v>
      </c>
      <c r="AM678" s="112"/>
      <c r="AN678" s="112">
        <f>(V678-V678)/V678*100</f>
        <v>0</v>
      </c>
      <c r="AO678" s="112">
        <f>(W678-W678)/W678*100</f>
        <v>0</v>
      </c>
      <c r="AP678" s="112">
        <f>(X678-X678)/X678*100</f>
        <v>0</v>
      </c>
      <c r="AQ678" s="100"/>
      <c r="AR678" s="100"/>
      <c r="AS678" s="98"/>
      <c r="AT678" s="98"/>
      <c r="AU678" s="98"/>
      <c r="AV678" s="98"/>
      <c r="AW678" s="98"/>
      <c r="AX678" s="98"/>
      <c r="AY678" s="98"/>
    </row>
    <row r="679" spans="1:51" s="5" customFormat="1" ht="13.6" customHeight="1" x14ac:dyDescent="0.3">
      <c r="A679" s="18"/>
      <c r="B679" s="18"/>
      <c r="M679" s="98"/>
      <c r="N679" s="98"/>
      <c r="O679" s="98"/>
      <c r="P679" s="98"/>
      <c r="Q679" s="100" t="s">
        <v>565</v>
      </c>
      <c r="R679" s="100">
        <f t="shared" ref="R679:X679" si="240">INDEX($A$398:$GY$413,$Q531,R$597)</f>
        <v>2.11</v>
      </c>
      <c r="S679" s="100">
        <f t="shared" si="240"/>
        <v>0.55000000000000004</v>
      </c>
      <c r="T679" s="100">
        <f t="shared" si="240"/>
        <v>19.899999999999999</v>
      </c>
      <c r="U679" s="100">
        <f t="shared" si="240"/>
        <v>-0.1</v>
      </c>
      <c r="V679" s="100">
        <f t="shared" si="240"/>
        <v>22.1</v>
      </c>
      <c r="W679" s="100">
        <f t="shared" si="240"/>
        <v>0.3</v>
      </c>
      <c r="X679" s="100">
        <f t="shared" si="240"/>
        <v>0.125</v>
      </c>
      <c r="Y679" s="100" t="s">
        <v>570</v>
      </c>
      <c r="Z679" s="100" t="s">
        <v>570</v>
      </c>
      <c r="AA679" s="100"/>
      <c r="AB679" s="98"/>
      <c r="AC679" s="98"/>
      <c r="AD679" s="98"/>
      <c r="AE679" s="98"/>
      <c r="AF679" s="99"/>
      <c r="AG679" s="98"/>
      <c r="AH679" s="98" t="s">
        <v>580</v>
      </c>
      <c r="AI679" s="100">
        <v>13</v>
      </c>
      <c r="AJ679" s="112">
        <f>(R678-R679)/R678*100</f>
        <v>0</v>
      </c>
      <c r="AK679" s="112">
        <f>(S678-S679)/S678*100</f>
        <v>-5.7692307692307745</v>
      </c>
      <c r="AL679" s="112">
        <f>(T678-T679)/T678*100</f>
        <v>-9.9447513812154522</v>
      </c>
      <c r="AM679" s="112"/>
      <c r="AN679" s="112">
        <f>(V678-V679)/V678*100</f>
        <v>18.450184501845019</v>
      </c>
      <c r="AO679" s="112">
        <f>(W678-W679)/W678*100</f>
        <v>-15.384615384615378</v>
      </c>
      <c r="AP679" s="112">
        <f>(X678-X679)/X678*100</f>
        <v>16.666666666666664</v>
      </c>
      <c r="AQ679" s="100"/>
      <c r="AR679" s="100"/>
      <c r="AS679" s="98"/>
      <c r="AT679" s="98"/>
      <c r="AU679" s="98"/>
      <c r="AV679" s="98"/>
      <c r="AW679" s="98"/>
      <c r="AX679" s="98"/>
      <c r="AY679" s="98"/>
    </row>
    <row r="680" spans="1:51" s="5" customFormat="1" ht="13.6" customHeight="1" x14ac:dyDescent="0.3">
      <c r="A680" s="18"/>
      <c r="B680" s="18"/>
      <c r="M680" s="98"/>
      <c r="N680" s="98"/>
      <c r="O680" s="98"/>
      <c r="P680" s="98"/>
      <c r="Q680" s="100" t="s">
        <v>566</v>
      </c>
      <c r="R680" s="100">
        <f t="shared" ref="R680:X680" si="241">INDEX($A$398:$GY$413,$Q531,R$598)</f>
        <v>2</v>
      </c>
      <c r="S680" s="100">
        <f t="shared" si="241"/>
        <v>0.71</v>
      </c>
      <c r="T680" s="100">
        <f t="shared" si="241"/>
        <v>25.8</v>
      </c>
      <c r="U680" s="100">
        <f t="shared" si="241"/>
        <v>0.36</v>
      </c>
      <c r="V680" s="100">
        <f t="shared" si="241"/>
        <v>16.2</v>
      </c>
      <c r="W680" s="100">
        <f t="shared" si="241"/>
        <v>0.34</v>
      </c>
      <c r="X680" s="100">
        <f t="shared" si="241"/>
        <v>7.2999999999999995E-2</v>
      </c>
      <c r="Y680" s="100" t="s">
        <v>570</v>
      </c>
      <c r="Z680" s="100" t="s">
        <v>570</v>
      </c>
      <c r="AA680" s="100"/>
      <c r="AB680" s="98"/>
      <c r="AC680" s="98"/>
      <c r="AD680" s="98"/>
      <c r="AE680" s="98"/>
      <c r="AF680" s="99"/>
      <c r="AG680" s="98"/>
      <c r="AH680" s="98" t="s">
        <v>577</v>
      </c>
      <c r="AI680" s="100">
        <v>16</v>
      </c>
      <c r="AJ680" s="112">
        <f>(R678-R680)/R678*100</f>
        <v>5.2132701421800887</v>
      </c>
      <c r="AK680" s="112">
        <f>(S678-S680)/S678*100</f>
        <v>-36.538461538461526</v>
      </c>
      <c r="AL680" s="112">
        <f>(T678-T680)/T678*100</f>
        <v>-42.541436464088392</v>
      </c>
      <c r="AM680" s="112"/>
      <c r="AN680" s="112">
        <f>(V678-V680)/V678*100</f>
        <v>40.221402214022142</v>
      </c>
      <c r="AO680" s="112">
        <f>(W678-W680)/W678*100</f>
        <v>-30.769230769230777</v>
      </c>
      <c r="AP680" s="112">
        <f>(X678-X680)/X678*100</f>
        <v>51.333333333333329</v>
      </c>
      <c r="AQ680" s="100"/>
      <c r="AR680" s="100"/>
      <c r="AS680" s="98"/>
      <c r="AT680" s="98"/>
      <c r="AU680" s="98"/>
      <c r="AV680" s="98"/>
      <c r="AW680" s="98"/>
      <c r="AX680" s="98"/>
      <c r="AY680" s="98"/>
    </row>
    <row r="681" spans="1:51" s="5" customFormat="1" ht="13.6" customHeight="1" x14ac:dyDescent="0.3">
      <c r="A681" s="18"/>
      <c r="B681" s="18"/>
      <c r="M681" s="98"/>
      <c r="N681" s="98"/>
      <c r="O681" s="98"/>
      <c r="P681" s="98"/>
      <c r="Q681" s="100" t="s">
        <v>567</v>
      </c>
      <c r="R681" s="100">
        <f t="shared" ref="R681:X681" si="242">INDEX($A$398:$GY$413,$Q531,R$599)</f>
        <v>1.95</v>
      </c>
      <c r="S681" s="100">
        <f t="shared" si="242"/>
        <v>0.8</v>
      </c>
      <c r="T681" s="100">
        <f t="shared" si="242"/>
        <v>28.8</v>
      </c>
      <c r="U681" s="100">
        <f t="shared" si="242"/>
        <v>0.6</v>
      </c>
      <c r="V681" s="100">
        <f t="shared" si="242"/>
        <v>5.4</v>
      </c>
      <c r="W681" s="100">
        <f t="shared" si="242"/>
        <v>0.38</v>
      </c>
      <c r="X681" s="100">
        <f t="shared" si="242"/>
        <v>0.02</v>
      </c>
      <c r="Y681" s="100" t="s">
        <v>570</v>
      </c>
      <c r="Z681" s="100" t="s">
        <v>570</v>
      </c>
      <c r="AA681" s="100"/>
      <c r="AB681" s="98"/>
      <c r="AC681" s="98"/>
      <c r="AD681" s="98"/>
      <c r="AE681" s="98"/>
      <c r="AF681" s="99"/>
      <c r="AG681" s="98"/>
      <c r="AH681" s="98"/>
      <c r="AI681" s="100"/>
      <c r="AJ681" s="112">
        <f>(R678-R681)/R678*100</f>
        <v>7.582938388625589</v>
      </c>
      <c r="AK681" s="112">
        <f>(S678-S681)/S678*100</f>
        <v>-53.846153846153854</v>
      </c>
      <c r="AL681" s="112">
        <f>(T678-T681)/T678*100</f>
        <v>-59.116022099447505</v>
      </c>
      <c r="AM681" s="112"/>
      <c r="AN681" s="112">
        <f>(V678-V681)/V678*100</f>
        <v>80.073800738007378</v>
      </c>
      <c r="AO681" s="112">
        <f>(W678-W681)/W678*100</f>
        <v>-46.153846153846153</v>
      </c>
      <c r="AP681" s="112">
        <f>(X678-X681)/X678*100</f>
        <v>86.666666666666671</v>
      </c>
      <c r="AQ681" s="100"/>
      <c r="AR681" s="100"/>
      <c r="AS681" s="98"/>
      <c r="AT681" s="98"/>
      <c r="AU681" s="98"/>
      <c r="AV681" s="98"/>
      <c r="AW681" s="98"/>
      <c r="AX681" s="98"/>
      <c r="AY681" s="98"/>
    </row>
    <row r="682" spans="1:51" s="5" customFormat="1" ht="13.6" customHeight="1" x14ac:dyDescent="0.3">
      <c r="A682" s="18"/>
      <c r="B682" s="18"/>
      <c r="M682" s="98"/>
      <c r="N682" s="98"/>
      <c r="O682" s="98"/>
      <c r="P682" s="98"/>
      <c r="Q682" s="100" t="s">
        <v>568</v>
      </c>
      <c r="R682" s="100">
        <f t="shared" ref="R682:Z682" si="243">INDEX($A$398:$GY$413,$Q531,R$600)</f>
        <v>1.91</v>
      </c>
      <c r="S682" s="100">
        <f t="shared" si="243"/>
        <v>0.88</v>
      </c>
      <c r="T682" s="100">
        <f t="shared" si="243"/>
        <v>31.5</v>
      </c>
      <c r="U682" s="100">
        <f t="shared" si="243"/>
        <v>0.8</v>
      </c>
      <c r="V682" s="100">
        <f t="shared" si="243"/>
        <v>5.5</v>
      </c>
      <c r="W682" s="100">
        <f t="shared" si="243"/>
        <v>0.42</v>
      </c>
      <c r="X682" s="100">
        <f t="shared" si="243"/>
        <v>0.02</v>
      </c>
      <c r="Y682" s="100">
        <f t="shared" si="243"/>
        <v>4.0999999999999996</v>
      </c>
      <c r="Z682" s="100">
        <f t="shared" si="243"/>
        <v>1.2999999999999999E-2</v>
      </c>
      <c r="AA682" s="100"/>
      <c r="AB682" s="98"/>
      <c r="AC682" s="98"/>
      <c r="AD682" s="98"/>
      <c r="AE682" s="98"/>
      <c r="AF682" s="99"/>
      <c r="AG682" s="98"/>
      <c r="AH682" s="98"/>
      <c r="AI682" s="100"/>
      <c r="AJ682" s="112">
        <f>(R678-R682)/R678*100</f>
        <v>9.4786729857819889</v>
      </c>
      <c r="AK682" s="112">
        <f>(S678-S682)/S678*100</f>
        <v>-69.230769230769226</v>
      </c>
      <c r="AL682" s="112">
        <f>(T678-T682)/T678*100</f>
        <v>-74.033149171270708</v>
      </c>
      <c r="AM682" s="112"/>
      <c r="AN682" s="112">
        <f>(V678-V682)/V678*100</f>
        <v>79.704797047970473</v>
      </c>
      <c r="AO682" s="112">
        <f>(W678-W682)/W678*100</f>
        <v>-61.538461538461533</v>
      </c>
      <c r="AP682" s="112">
        <f>(X678-X682)/X678*100</f>
        <v>86.666666666666671</v>
      </c>
      <c r="AQ682" s="112">
        <f>(V678-Y682)/V678*100</f>
        <v>84.870848708487074</v>
      </c>
      <c r="AR682" s="112">
        <f>(X678-Z682)/X678*100</f>
        <v>91.333333333333329</v>
      </c>
      <c r="AS682" s="98"/>
      <c r="AT682" s="98"/>
      <c r="AU682" s="98"/>
      <c r="AV682" s="98"/>
      <c r="AW682" s="98"/>
      <c r="AX682" s="98"/>
      <c r="AY682" s="98"/>
    </row>
    <row r="683" spans="1:51" s="5" customFormat="1" ht="13.6" customHeight="1" x14ac:dyDescent="0.3">
      <c r="A683" s="18"/>
      <c r="B683" s="18"/>
      <c r="M683" s="98"/>
      <c r="N683" s="98"/>
      <c r="O683" s="98"/>
      <c r="P683" s="98"/>
      <c r="Q683" s="100" t="s">
        <v>569</v>
      </c>
      <c r="R683" s="100">
        <f t="shared" ref="R683:Z683" si="244">INDEX($A$398:$GY$413,$Q531,R$601)</f>
        <v>1.91</v>
      </c>
      <c r="S683" s="100">
        <f t="shared" si="244"/>
        <v>0.89</v>
      </c>
      <c r="T683" s="100">
        <f t="shared" si="244"/>
        <v>32</v>
      </c>
      <c r="U683" s="100">
        <f t="shared" si="244"/>
        <v>0.85</v>
      </c>
      <c r="V683" s="100">
        <f t="shared" si="244"/>
        <v>4.5999999999999996</v>
      </c>
      <c r="W683" s="100">
        <f t="shared" si="244"/>
        <v>0.4</v>
      </c>
      <c r="X683" s="100">
        <f t="shared" si="244"/>
        <v>1.4999999999999999E-2</v>
      </c>
      <c r="Y683" s="100">
        <f t="shared" si="244"/>
        <v>3.2</v>
      </c>
      <c r="Z683" s="100">
        <f t="shared" si="244"/>
        <v>8.0000000000000002E-3</v>
      </c>
      <c r="AA683" s="100"/>
      <c r="AB683" s="98"/>
      <c r="AC683" s="98"/>
      <c r="AD683" s="98"/>
      <c r="AE683" s="98"/>
      <c r="AF683" s="99"/>
      <c r="AG683" s="98"/>
      <c r="AH683" s="98"/>
      <c r="AI683" s="100"/>
      <c r="AJ683" s="112">
        <f>(R678-R683)/R678*100</f>
        <v>9.4786729857819889</v>
      </c>
      <c r="AK683" s="112">
        <f>(S678-S683)/S678*100</f>
        <v>-71.153846153846146</v>
      </c>
      <c r="AL683" s="112">
        <f>(T678-T683)/T678*100</f>
        <v>-76.795580110497212</v>
      </c>
      <c r="AM683" s="112"/>
      <c r="AN683" s="112">
        <f>(V678-V683)/V678*100</f>
        <v>83.025830258302577</v>
      </c>
      <c r="AO683" s="112">
        <f>(W678-W683)/W678*100</f>
        <v>-53.846153846153854</v>
      </c>
      <c r="AP683" s="112">
        <f>(X678-X683)/X678*100</f>
        <v>90.000000000000014</v>
      </c>
      <c r="AQ683" s="112">
        <f>(V678-Y683)/V678*100</f>
        <v>88.191881918819192</v>
      </c>
      <c r="AR683" s="112">
        <f>(X678-Z683)/X678*100</f>
        <v>94.666666666666671</v>
      </c>
      <c r="AS683" s="113">
        <f>AQ683-AN683</f>
        <v>5.1660516605166151</v>
      </c>
      <c r="AT683" s="113">
        <f>AR683-AP683</f>
        <v>4.6666666666666572</v>
      </c>
      <c r="AU683" s="98"/>
      <c r="AV683" s="98"/>
      <c r="AW683" s="98"/>
      <c r="AX683" s="98"/>
      <c r="AY683" s="98"/>
    </row>
    <row r="684" spans="1:51" s="5" customFormat="1" ht="20.95" customHeight="1" x14ac:dyDescent="0.3">
      <c r="A684" s="18"/>
      <c r="B684" s="18"/>
      <c r="M684" s="98"/>
      <c r="N684" s="98"/>
      <c r="O684" s="100">
        <f>O677+1</f>
        <v>12</v>
      </c>
      <c r="P684" s="98"/>
      <c r="Q684" s="111" t="str">
        <f>_xlfn.CONCAT("ИГЭ - ",INDEX($A$398:$GY$413,O684,5))</f>
        <v>ИГЭ - 58г_2б</v>
      </c>
      <c r="R684" s="105" t="s">
        <v>576</v>
      </c>
      <c r="S684" s="105" t="s">
        <v>38</v>
      </c>
      <c r="T684" s="105" t="s">
        <v>39</v>
      </c>
      <c r="U684" s="105" t="s">
        <v>572</v>
      </c>
      <c r="V684" s="105" t="s">
        <v>41</v>
      </c>
      <c r="W684" s="107" t="s">
        <v>575</v>
      </c>
      <c r="X684" s="105" t="s">
        <v>573</v>
      </c>
      <c r="Y684" s="102" t="s">
        <v>574</v>
      </c>
      <c r="Z684" s="105" t="s">
        <v>573</v>
      </c>
      <c r="AA684" s="100"/>
      <c r="AB684" s="98"/>
      <c r="AC684" s="98"/>
      <c r="AD684" s="98"/>
      <c r="AE684" s="98"/>
      <c r="AF684" s="99"/>
      <c r="AG684" s="98"/>
      <c r="AH684" s="98"/>
      <c r="AI684" s="111"/>
      <c r="AJ684" s="105" t="s">
        <v>576</v>
      </c>
      <c r="AK684" s="105" t="s">
        <v>38</v>
      </c>
      <c r="AL684" s="105" t="s">
        <v>39</v>
      </c>
      <c r="AM684" s="105" t="s">
        <v>572</v>
      </c>
      <c r="AN684" s="105" t="s">
        <v>41</v>
      </c>
      <c r="AO684" s="107" t="s">
        <v>575</v>
      </c>
      <c r="AP684" s="105" t="s">
        <v>573</v>
      </c>
      <c r="AQ684" s="102" t="s">
        <v>574</v>
      </c>
      <c r="AR684" s="105" t="s">
        <v>573</v>
      </c>
      <c r="AS684" s="98"/>
      <c r="AT684" s="98"/>
      <c r="AU684" s="98"/>
      <c r="AV684" s="98"/>
      <c r="AW684" s="98"/>
      <c r="AX684" s="98"/>
      <c r="AY684" s="98"/>
    </row>
    <row r="685" spans="1:51" s="5" customFormat="1" ht="13.6" customHeight="1" x14ac:dyDescent="0.3">
      <c r="A685" s="18"/>
      <c r="B685" s="18"/>
      <c r="M685" s="98"/>
      <c r="N685" s="98"/>
      <c r="O685" s="98"/>
      <c r="P685" s="98"/>
      <c r="Q685" s="100" t="s">
        <v>564</v>
      </c>
      <c r="R685" s="100">
        <f t="shared" ref="R685:X685" si="245">INDEX($A$398:$GY$413,$Q541,R$596)</f>
        <v>1.98</v>
      </c>
      <c r="S685" s="100">
        <f t="shared" si="245"/>
        <v>0.71</v>
      </c>
      <c r="T685" s="100">
        <f t="shared" si="245"/>
        <v>24.5</v>
      </c>
      <c r="U685" s="100">
        <f t="shared" si="245"/>
        <v>-0.03</v>
      </c>
      <c r="V685" s="100">
        <f t="shared" si="245"/>
        <v>19.3</v>
      </c>
      <c r="W685" s="100">
        <f t="shared" si="245"/>
        <v>0.31</v>
      </c>
      <c r="X685" s="100">
        <f t="shared" si="245"/>
        <v>0.115</v>
      </c>
      <c r="Y685" s="100" t="s">
        <v>570</v>
      </c>
      <c r="Z685" s="100" t="s">
        <v>570</v>
      </c>
      <c r="AA685" s="100"/>
      <c r="AB685" s="98"/>
      <c r="AC685" s="98"/>
      <c r="AD685" s="98"/>
      <c r="AE685" s="98"/>
      <c r="AF685" s="99"/>
      <c r="AG685" s="98"/>
      <c r="AH685" s="98"/>
      <c r="AI685" s="100"/>
      <c r="AJ685" s="112">
        <f>(R685-R685)/R685*100</f>
        <v>0</v>
      </c>
      <c r="AK685" s="112">
        <f>(S685-S685)/S685*100</f>
        <v>0</v>
      </c>
      <c r="AL685" s="112">
        <f>(T685-T685)/T685*100</f>
        <v>0</v>
      </c>
      <c r="AM685" s="112"/>
      <c r="AN685" s="112">
        <f>(V685-V685)/V685*100</f>
        <v>0</v>
      </c>
      <c r="AO685" s="112">
        <f>(W685-W685)/W685*100</f>
        <v>0</v>
      </c>
      <c r="AP685" s="112">
        <f>(X685-X685)/X685*100</f>
        <v>0</v>
      </c>
      <c r="AQ685" s="100"/>
      <c r="AR685" s="100"/>
      <c r="AS685" s="98"/>
      <c r="AT685" s="98"/>
      <c r="AU685" s="98"/>
      <c r="AV685" s="98"/>
      <c r="AW685" s="98"/>
      <c r="AX685" s="98"/>
      <c r="AY685" s="98"/>
    </row>
    <row r="686" spans="1:51" s="5" customFormat="1" ht="13.6" customHeight="1" x14ac:dyDescent="0.3">
      <c r="A686" s="18"/>
      <c r="B686" s="18"/>
      <c r="M686" s="98"/>
      <c r="N686" s="98"/>
      <c r="O686" s="98"/>
      <c r="P686" s="98"/>
      <c r="Q686" s="100" t="s">
        <v>565</v>
      </c>
      <c r="R686" s="100">
        <f t="shared" ref="R686:X686" si="246">INDEX($A$398:$GY$413,$Q541,R$597)</f>
        <v>1.98</v>
      </c>
      <c r="S686" s="100">
        <f t="shared" si="246"/>
        <v>0.73</v>
      </c>
      <c r="T686" s="100">
        <f t="shared" si="246"/>
        <v>26.6</v>
      </c>
      <c r="U686" s="100">
        <f t="shared" si="246"/>
        <v>0.15</v>
      </c>
      <c r="V686" s="100">
        <f t="shared" si="246"/>
        <v>15.2</v>
      </c>
      <c r="W686" s="100">
        <f t="shared" si="246"/>
        <v>0.33</v>
      </c>
      <c r="X686" s="100">
        <f t="shared" si="246"/>
        <v>7.6999999999999999E-2</v>
      </c>
      <c r="Y686" s="100" t="s">
        <v>570</v>
      </c>
      <c r="Z686" s="100" t="s">
        <v>570</v>
      </c>
      <c r="AA686" s="100"/>
      <c r="AB686" s="98"/>
      <c r="AC686" s="98"/>
      <c r="AD686" s="98"/>
      <c r="AE686" s="98"/>
      <c r="AF686" s="99"/>
      <c r="AG686" s="98"/>
      <c r="AH686" s="98"/>
      <c r="AI686" s="100"/>
      <c r="AJ686" s="112">
        <f>(R685-R686)/R685*100</f>
        <v>0</v>
      </c>
      <c r="AK686" s="112">
        <f>(S685-S686)/S685*100</f>
        <v>-2.8169014084507067</v>
      </c>
      <c r="AL686" s="112">
        <f>(T685-T686)/T685*100</f>
        <v>-8.5714285714285765</v>
      </c>
      <c r="AM686" s="112"/>
      <c r="AN686" s="112">
        <f>(V685-V686)/V685*100</f>
        <v>21.243523316062181</v>
      </c>
      <c r="AO686" s="112">
        <f>(W685-W686)/W685*100</f>
        <v>-6.4516129032258114</v>
      </c>
      <c r="AP686" s="112">
        <f>(X685-X686)/X685*100</f>
        <v>33.04347826086957</v>
      </c>
      <c r="AQ686" s="100"/>
      <c r="AR686" s="100"/>
      <c r="AS686" s="98"/>
      <c r="AT686" s="98"/>
      <c r="AU686" s="98"/>
      <c r="AV686" s="98"/>
      <c r="AW686" s="98"/>
      <c r="AX686" s="98"/>
      <c r="AY686" s="98"/>
    </row>
    <row r="687" spans="1:51" s="5" customFormat="1" ht="13.6" customHeight="1" x14ac:dyDescent="0.3">
      <c r="A687" s="18"/>
      <c r="B687" s="18"/>
      <c r="M687" s="98"/>
      <c r="N687" s="98"/>
      <c r="O687" s="98"/>
      <c r="P687" s="98"/>
      <c r="Q687" s="100" t="s">
        <v>566</v>
      </c>
      <c r="R687" s="100">
        <f t="shared" ref="R687:X687" si="247">INDEX($A$398:$GY$413,$Q541,R$598)</f>
        <v>1.93</v>
      </c>
      <c r="S687" s="100">
        <f t="shared" si="247"/>
        <v>0.84</v>
      </c>
      <c r="T687" s="100">
        <f t="shared" si="247"/>
        <v>30.2</v>
      </c>
      <c r="U687" s="100">
        <f t="shared" si="247"/>
        <v>0.54</v>
      </c>
      <c r="V687" s="100">
        <f t="shared" si="247"/>
        <v>10.5</v>
      </c>
      <c r="W687" s="100">
        <f t="shared" si="247"/>
        <v>0.36</v>
      </c>
      <c r="X687" s="100">
        <f t="shared" si="247"/>
        <v>0.05</v>
      </c>
      <c r="Y687" s="100" t="s">
        <v>570</v>
      </c>
      <c r="Z687" s="100" t="s">
        <v>570</v>
      </c>
      <c r="AA687" s="100"/>
      <c r="AB687" s="98"/>
      <c r="AC687" s="98"/>
      <c r="AD687" s="98"/>
      <c r="AE687" s="98"/>
      <c r="AF687" s="99"/>
      <c r="AG687" s="98"/>
      <c r="AH687" s="98"/>
      <c r="AI687" s="100"/>
      <c r="AJ687" s="112">
        <f>(R685-R687)/R685*100</f>
        <v>2.5252525252525277</v>
      </c>
      <c r="AK687" s="112">
        <f>(S685-S687)/S685*100</f>
        <v>-18.30985915492958</v>
      </c>
      <c r="AL687" s="112">
        <f>(T685-T687)/T685*100</f>
        <v>-23.265306122448976</v>
      </c>
      <c r="AM687" s="112"/>
      <c r="AN687" s="112">
        <f>(V685-V687)/V685*100</f>
        <v>45.595854922279791</v>
      </c>
      <c r="AO687" s="112">
        <f>(W685-W687)/W685*100</f>
        <v>-16.129032258064512</v>
      </c>
      <c r="AP687" s="112">
        <f>(X685-X687)/X685*100</f>
        <v>56.521739130434781</v>
      </c>
      <c r="AQ687" s="100"/>
      <c r="AR687" s="100"/>
      <c r="AS687" s="98"/>
      <c r="AT687" s="98"/>
      <c r="AU687" s="98"/>
      <c r="AV687" s="98"/>
      <c r="AW687" s="98"/>
      <c r="AX687" s="98"/>
      <c r="AY687" s="98"/>
    </row>
    <row r="688" spans="1:51" s="5" customFormat="1" ht="13.6" customHeight="1" x14ac:dyDescent="0.3">
      <c r="A688" s="18"/>
      <c r="B688" s="18"/>
      <c r="M688" s="98"/>
      <c r="N688" s="98"/>
      <c r="O688" s="98"/>
      <c r="P688" s="98"/>
      <c r="Q688" s="100" t="s">
        <v>567</v>
      </c>
      <c r="R688" s="100">
        <f t="shared" ref="R688:X688" si="248">INDEX($A$398:$GY$413,$Q541,R$599)</f>
        <v>1.91</v>
      </c>
      <c r="S688" s="100">
        <f t="shared" si="248"/>
        <v>0.88</v>
      </c>
      <c r="T688" s="100">
        <f t="shared" si="248"/>
        <v>31.6</v>
      </c>
      <c r="U688" s="100">
        <f t="shared" si="248"/>
        <v>0.66</v>
      </c>
      <c r="V688" s="100">
        <f t="shared" si="248"/>
        <v>4.4000000000000004</v>
      </c>
      <c r="W688" s="100">
        <f t="shared" si="248"/>
        <v>0.36</v>
      </c>
      <c r="X688" s="100">
        <f t="shared" si="248"/>
        <v>0.02</v>
      </c>
      <c r="Y688" s="100" t="s">
        <v>570</v>
      </c>
      <c r="Z688" s="100" t="s">
        <v>570</v>
      </c>
      <c r="AA688" s="100"/>
      <c r="AB688" s="98"/>
      <c r="AC688" s="98"/>
      <c r="AD688" s="98"/>
      <c r="AE688" s="98"/>
      <c r="AF688" s="99"/>
      <c r="AG688" s="98"/>
      <c r="AH688" s="98"/>
      <c r="AI688" s="100"/>
      <c r="AJ688" s="112">
        <f>(R685-R688)/R685*100</f>
        <v>3.5353535353535386</v>
      </c>
      <c r="AK688" s="112">
        <f>(S685-S688)/S685*100</f>
        <v>-23.943661971830991</v>
      </c>
      <c r="AL688" s="112">
        <f>(T685-T688)/T685*100</f>
        <v>-28.979591836734699</v>
      </c>
      <c r="AM688" s="112"/>
      <c r="AN688" s="112">
        <f>(V685-V688)/V685*100</f>
        <v>77.202072538860094</v>
      </c>
      <c r="AO688" s="112">
        <f>(W685-W688)/W685*100</f>
        <v>-16.129032258064512</v>
      </c>
      <c r="AP688" s="112">
        <f>(X685-X688)/X685*100</f>
        <v>82.608695652173907</v>
      </c>
      <c r="AQ688" s="100"/>
      <c r="AR688" s="100"/>
      <c r="AS688" s="98"/>
      <c r="AT688" s="98"/>
      <c r="AU688" s="98"/>
      <c r="AV688" s="98"/>
      <c r="AW688" s="98"/>
      <c r="AX688" s="98"/>
      <c r="AY688" s="98"/>
    </row>
    <row r="689" spans="1:51" s="5" customFormat="1" ht="13.6" customHeight="1" x14ac:dyDescent="0.3">
      <c r="A689" s="18"/>
      <c r="B689" s="18"/>
      <c r="M689" s="98"/>
      <c r="N689" s="98"/>
      <c r="O689" s="98"/>
      <c r="P689" s="98"/>
      <c r="Q689" s="100" t="s">
        <v>568</v>
      </c>
      <c r="R689" s="100">
        <f t="shared" ref="R689:Z689" si="249">INDEX($A$398:$GY$413,$Q541,R$600)</f>
        <v>1.9</v>
      </c>
      <c r="S689" s="100">
        <f t="shared" si="249"/>
        <v>0.89</v>
      </c>
      <c r="T689" s="100">
        <f t="shared" si="249"/>
        <v>32.1</v>
      </c>
      <c r="U689" s="100">
        <f t="shared" si="249"/>
        <v>0.76</v>
      </c>
      <c r="V689" s="100">
        <f t="shared" si="249"/>
        <v>4.3</v>
      </c>
      <c r="W689" s="100">
        <f t="shared" si="249"/>
        <v>0.41</v>
      </c>
      <c r="X689" s="100">
        <f t="shared" si="249"/>
        <v>2.1000000000000001E-2</v>
      </c>
      <c r="Y689" s="100">
        <f t="shared" si="249"/>
        <v>3.1</v>
      </c>
      <c r="Z689" s="100">
        <f t="shared" si="249"/>
        <v>1.6E-2</v>
      </c>
      <c r="AA689" s="100"/>
      <c r="AB689" s="98"/>
      <c r="AC689" s="98"/>
      <c r="AD689" s="98"/>
      <c r="AE689" s="98"/>
      <c r="AF689" s="99"/>
      <c r="AG689" s="98"/>
      <c r="AH689" s="98"/>
      <c r="AI689" s="100"/>
      <c r="AJ689" s="112">
        <f>(R685-R689)/R685*100</f>
        <v>4.0404040404040442</v>
      </c>
      <c r="AK689" s="112">
        <f>(S685-S689)/S685*100</f>
        <v>-25.35211267605635</v>
      </c>
      <c r="AL689" s="112">
        <f>(T685-T689)/T685*100</f>
        <v>-31.020408163265312</v>
      </c>
      <c r="AM689" s="112"/>
      <c r="AN689" s="112">
        <f>(V685-V689)/V685*100</f>
        <v>77.720207253886002</v>
      </c>
      <c r="AO689" s="112">
        <f>(W685-W689)/W685*100</f>
        <v>-32.258064516129025</v>
      </c>
      <c r="AP689" s="112">
        <f>(X685-X689)/X685*100</f>
        <v>81.739130434782609</v>
      </c>
      <c r="AQ689" s="112">
        <f>(V685-Y689)/V685*100</f>
        <v>83.937823834196891</v>
      </c>
      <c r="AR689" s="112">
        <f>(X685-Z689)/X685*100</f>
        <v>86.08695652173914</v>
      </c>
      <c r="AS689" s="98"/>
      <c r="AT689" s="98"/>
      <c r="AU689" s="98"/>
      <c r="AV689" s="98"/>
      <c r="AW689" s="98"/>
      <c r="AX689" s="98"/>
      <c r="AY689" s="98"/>
    </row>
    <row r="690" spans="1:51" s="5" customFormat="1" ht="13.6" customHeight="1" x14ac:dyDescent="0.3">
      <c r="A690" s="18"/>
      <c r="B690" s="18"/>
      <c r="M690" s="98"/>
      <c r="N690" s="98"/>
      <c r="O690" s="98"/>
      <c r="P690" s="98"/>
      <c r="Q690" s="100" t="s">
        <v>569</v>
      </c>
      <c r="R690" s="100">
        <f t="shared" ref="R690:Z690" si="250">INDEX($A$398:$GY$413,$Q541,R$601)</f>
        <v>1.9</v>
      </c>
      <c r="S690" s="100">
        <f t="shared" si="250"/>
        <v>0.9</v>
      </c>
      <c r="T690" s="100">
        <f t="shared" si="250"/>
        <v>32.6</v>
      </c>
      <c r="U690" s="100">
        <f t="shared" si="250"/>
        <v>0.81</v>
      </c>
      <c r="V690" s="100">
        <f t="shared" si="250"/>
        <v>3.4</v>
      </c>
      <c r="W690" s="100">
        <f t="shared" si="250"/>
        <v>0.41</v>
      </c>
      <c r="X690" s="100">
        <f t="shared" si="250"/>
        <v>1.4E-2</v>
      </c>
      <c r="Y690" s="100">
        <f t="shared" si="250"/>
        <v>2.4</v>
      </c>
      <c r="Z690" s="100">
        <f t="shared" si="250"/>
        <v>0.01</v>
      </c>
      <c r="AA690" s="100"/>
      <c r="AB690" s="98"/>
      <c r="AC690" s="98"/>
      <c r="AD690" s="98"/>
      <c r="AE690" s="98"/>
      <c r="AF690" s="99"/>
      <c r="AG690" s="98"/>
      <c r="AH690" s="98"/>
      <c r="AI690" s="100"/>
      <c r="AJ690" s="112">
        <f>(R685-R690)/R685*100</f>
        <v>4.0404040404040442</v>
      </c>
      <c r="AK690" s="112">
        <f>(S685-S690)/S685*100</f>
        <v>-26.760563380281699</v>
      </c>
      <c r="AL690" s="112">
        <f>(T685-T690)/T685*100</f>
        <v>-33.061224489795926</v>
      </c>
      <c r="AM690" s="112"/>
      <c r="AN690" s="112">
        <f>(V685-V690)/V685*100</f>
        <v>82.383419689119179</v>
      </c>
      <c r="AO690" s="112">
        <f>(W685-W690)/W685*100</f>
        <v>-32.258064516129025</v>
      </c>
      <c r="AP690" s="112">
        <f>(X685-X690)/X685*100</f>
        <v>87.826086956521749</v>
      </c>
      <c r="AQ690" s="112">
        <f>(V685-Y690)/V685*100</f>
        <v>87.564766839378251</v>
      </c>
      <c r="AR690" s="112">
        <f>(X685-Z690)/X685*100</f>
        <v>91.304347826086968</v>
      </c>
      <c r="AS690" s="98"/>
      <c r="AT690" s="98"/>
      <c r="AU690" s="98"/>
      <c r="AV690" s="98"/>
      <c r="AW690" s="98"/>
      <c r="AX690" s="98"/>
      <c r="AY690" s="98"/>
    </row>
    <row r="691" spans="1:51" s="5" customFormat="1" ht="20.95" customHeight="1" x14ac:dyDescent="0.3">
      <c r="A691" s="18"/>
      <c r="B691" s="18"/>
      <c r="M691" s="98"/>
      <c r="N691" s="98"/>
      <c r="O691" s="100">
        <f>O684+1</f>
        <v>13</v>
      </c>
      <c r="P691" s="98"/>
      <c r="Q691" s="111" t="str">
        <f>_xlfn.CONCAT("ИГЭ - ",INDEX($A$398:$GY$413,O691,5))</f>
        <v>ИГЭ - 58г_2г.д</v>
      </c>
      <c r="R691" s="105" t="s">
        <v>576</v>
      </c>
      <c r="S691" s="105" t="s">
        <v>38</v>
      </c>
      <c r="T691" s="105" t="s">
        <v>39</v>
      </c>
      <c r="U691" s="105" t="s">
        <v>572</v>
      </c>
      <c r="V691" s="105" t="s">
        <v>41</v>
      </c>
      <c r="W691" s="107" t="s">
        <v>575</v>
      </c>
      <c r="X691" s="105" t="s">
        <v>573</v>
      </c>
      <c r="Y691" s="102" t="s">
        <v>574</v>
      </c>
      <c r="Z691" s="105" t="s">
        <v>573</v>
      </c>
      <c r="AA691" s="100"/>
      <c r="AB691" s="98"/>
      <c r="AC691" s="98"/>
      <c r="AD691" s="98"/>
      <c r="AE691" s="98"/>
      <c r="AF691" s="99"/>
      <c r="AG691" s="98"/>
      <c r="AH691" s="98"/>
      <c r="AI691" s="111"/>
      <c r="AJ691" s="105" t="s">
        <v>576</v>
      </c>
      <c r="AK691" s="105" t="s">
        <v>38</v>
      </c>
      <c r="AL691" s="105" t="s">
        <v>39</v>
      </c>
      <c r="AM691" s="105" t="s">
        <v>572</v>
      </c>
      <c r="AN691" s="105" t="s">
        <v>41</v>
      </c>
      <c r="AO691" s="107" t="s">
        <v>575</v>
      </c>
      <c r="AP691" s="105" t="s">
        <v>573</v>
      </c>
      <c r="AQ691" s="102" t="s">
        <v>574</v>
      </c>
      <c r="AR691" s="105" t="s">
        <v>573</v>
      </c>
      <c r="AS691" s="98"/>
      <c r="AT691" s="98"/>
      <c r="AU691" s="98"/>
      <c r="AV691" s="98"/>
      <c r="AW691" s="98"/>
      <c r="AX691" s="98"/>
      <c r="AY691" s="98"/>
    </row>
    <row r="692" spans="1:51" s="5" customFormat="1" ht="13.6" customHeight="1" x14ac:dyDescent="0.3">
      <c r="A692" s="18"/>
      <c r="B692" s="18"/>
      <c r="M692" s="98"/>
      <c r="N692" s="98"/>
      <c r="O692" s="98"/>
      <c r="P692" s="98"/>
      <c r="Q692" s="100" t="s">
        <v>564</v>
      </c>
      <c r="R692" s="100">
        <f t="shared" ref="R692:X692" si="251">INDEX($A$398:$GY$413,$Q551,R$596)</f>
        <v>1.94</v>
      </c>
      <c r="S692" s="100">
        <f t="shared" si="251"/>
        <v>0.82</v>
      </c>
      <c r="T692" s="100">
        <f t="shared" si="251"/>
        <v>29.3</v>
      </c>
      <c r="U692" s="100">
        <f t="shared" si="251"/>
        <v>0.45</v>
      </c>
      <c r="V692" s="100">
        <f t="shared" si="251"/>
        <v>13.7</v>
      </c>
      <c r="W692" s="100">
        <f t="shared" si="251"/>
        <v>0.37</v>
      </c>
      <c r="X692" s="100">
        <f t="shared" si="251"/>
        <v>5.5E-2</v>
      </c>
      <c r="Y692" s="100" t="s">
        <v>570</v>
      </c>
      <c r="Z692" s="100" t="s">
        <v>570</v>
      </c>
      <c r="AA692" s="100"/>
      <c r="AB692" s="98"/>
      <c r="AC692" s="98"/>
      <c r="AD692" s="98"/>
      <c r="AE692" s="98"/>
      <c r="AF692" s="99"/>
      <c r="AG692" s="98"/>
      <c r="AH692" s="98"/>
      <c r="AI692" s="100"/>
      <c r="AJ692" s="112">
        <f>(R692-R692)/R692*100</f>
        <v>0</v>
      </c>
      <c r="AK692" s="112">
        <f>(S692-S692)/S692*100</f>
        <v>0</v>
      </c>
      <c r="AL692" s="112">
        <f>(T692-T692)/T692*100</f>
        <v>0</v>
      </c>
      <c r="AM692" s="112"/>
      <c r="AN692" s="112">
        <f>(V692-V692)/V692*100</f>
        <v>0</v>
      </c>
      <c r="AO692" s="112">
        <f>(W692-W692)/W692*100</f>
        <v>0</v>
      </c>
      <c r="AP692" s="112">
        <f>(X692-X692)/X692*100</f>
        <v>0</v>
      </c>
      <c r="AQ692" s="100"/>
      <c r="AR692" s="100"/>
      <c r="AS692" s="98"/>
      <c r="AT692" s="98"/>
      <c r="AU692" s="98"/>
      <c r="AV692" s="98"/>
      <c r="AW692" s="98"/>
      <c r="AX692" s="98"/>
      <c r="AY692" s="98"/>
    </row>
    <row r="693" spans="1:51" s="5" customFormat="1" ht="13.6" customHeight="1" x14ac:dyDescent="0.3">
      <c r="A693" s="18"/>
      <c r="B693" s="18"/>
      <c r="M693" s="98"/>
      <c r="N693" s="98"/>
      <c r="O693" s="98"/>
      <c r="P693" s="98"/>
      <c r="Q693" s="100" t="s">
        <v>565</v>
      </c>
      <c r="R693" s="100">
        <f t="shared" ref="R693:X693" si="252">INDEX($A$398:$GY$413,$Q551,R$597)</f>
        <v>1.94</v>
      </c>
      <c r="S693" s="100">
        <f t="shared" si="252"/>
        <v>0.83</v>
      </c>
      <c r="T693" s="100">
        <f t="shared" si="252"/>
        <v>29.9</v>
      </c>
      <c r="U693" s="100">
        <f t="shared" si="252"/>
        <v>0.49</v>
      </c>
      <c r="V693" s="100">
        <f t="shared" si="252"/>
        <v>12.9</v>
      </c>
      <c r="W693" s="100">
        <f t="shared" si="252"/>
        <v>0.36</v>
      </c>
      <c r="X693" s="100">
        <f t="shared" si="252"/>
        <v>5.1999999999999998E-2</v>
      </c>
      <c r="Y693" s="100" t="s">
        <v>570</v>
      </c>
      <c r="Z693" s="100" t="s">
        <v>570</v>
      </c>
      <c r="AA693" s="100"/>
      <c r="AB693" s="98"/>
      <c r="AC693" s="98"/>
      <c r="AD693" s="98"/>
      <c r="AE693" s="98"/>
      <c r="AF693" s="99"/>
      <c r="AG693" s="98"/>
      <c r="AH693" s="98"/>
      <c r="AI693" s="100"/>
      <c r="AJ693" s="112">
        <f>(R692-R693)/R692*100</f>
        <v>0</v>
      </c>
      <c r="AK693" s="112">
        <f>(S692-S693)/S692*100</f>
        <v>-1.2195121951219523</v>
      </c>
      <c r="AL693" s="112">
        <f>(T692-T693)/T692*100</f>
        <v>-2.047781569965863</v>
      </c>
      <c r="AM693" s="112"/>
      <c r="AN693" s="112">
        <f>(V692-V693)/V692*100</f>
        <v>5.8394160583941535</v>
      </c>
      <c r="AO693" s="112">
        <f>(W692-W693)/W692*100</f>
        <v>2.7027027027027053</v>
      </c>
      <c r="AP693" s="112">
        <f>(X692-X693)/X692*100</f>
        <v>5.4545454545454595</v>
      </c>
      <c r="AQ693" s="100"/>
      <c r="AR693" s="100"/>
      <c r="AS693" s="98"/>
      <c r="AT693" s="98"/>
      <c r="AU693" s="98"/>
      <c r="AV693" s="98"/>
      <c r="AW693" s="98"/>
      <c r="AX693" s="98"/>
      <c r="AY693" s="98"/>
    </row>
    <row r="694" spans="1:51" s="5" customFormat="1" ht="13.6" customHeight="1" x14ac:dyDescent="0.3">
      <c r="A694" s="18"/>
      <c r="B694" s="18"/>
      <c r="M694" s="98"/>
      <c r="N694" s="98"/>
      <c r="O694" s="98"/>
      <c r="P694" s="98"/>
      <c r="Q694" s="100" t="s">
        <v>566</v>
      </c>
      <c r="R694" s="100">
        <f t="shared" ref="R694:X694" si="253">INDEX($A$398:$GY$413,$Q551,R$598)</f>
        <v>1.92</v>
      </c>
      <c r="S694" s="100">
        <f t="shared" si="253"/>
        <v>0.88</v>
      </c>
      <c r="T694" s="100">
        <f t="shared" si="253"/>
        <v>31.5</v>
      </c>
      <c r="U694" s="100">
        <f t="shared" si="253"/>
        <v>0.56000000000000005</v>
      </c>
      <c r="V694" s="100">
        <f t="shared" si="253"/>
        <v>10.5</v>
      </c>
      <c r="W694" s="100">
        <f t="shared" si="253"/>
        <v>0.37</v>
      </c>
      <c r="X694" s="100">
        <f t="shared" si="253"/>
        <v>4.1000000000000002E-2</v>
      </c>
      <c r="Y694" s="100" t="s">
        <v>570</v>
      </c>
      <c r="Z694" s="100" t="s">
        <v>570</v>
      </c>
      <c r="AA694" s="100"/>
      <c r="AB694" s="98"/>
      <c r="AC694" s="98"/>
      <c r="AD694" s="98"/>
      <c r="AE694" s="98"/>
      <c r="AF694" s="99"/>
      <c r="AG694" s="98"/>
      <c r="AH694" s="98"/>
      <c r="AI694" s="100"/>
      <c r="AJ694" s="112">
        <f>(R692-R694)/R692*100</f>
        <v>1.0309278350515474</v>
      </c>
      <c r="AK694" s="112">
        <f>(S692-S694)/S692*100</f>
        <v>-7.3170731707317138</v>
      </c>
      <c r="AL694" s="112">
        <f>(T692-T694)/T692*100</f>
        <v>-7.5085324232081891</v>
      </c>
      <c r="AM694" s="112"/>
      <c r="AN694" s="112">
        <f>(V692-V694)/V692*100</f>
        <v>23.357664233576639</v>
      </c>
      <c r="AO694" s="112">
        <f>(W692-W694)/W692*100</f>
        <v>0</v>
      </c>
      <c r="AP694" s="112">
        <f>(X692-X694)/X692*100</f>
        <v>25.454545454545453</v>
      </c>
      <c r="AQ694" s="100"/>
      <c r="AR694" s="100"/>
      <c r="AS694" s="98"/>
      <c r="AT694" s="98"/>
      <c r="AU694" s="98"/>
      <c r="AV694" s="98"/>
      <c r="AW694" s="98"/>
      <c r="AX694" s="98"/>
      <c r="AY694" s="98"/>
    </row>
    <row r="695" spans="1:51" s="5" customFormat="1" ht="13.6" customHeight="1" x14ac:dyDescent="0.3">
      <c r="A695" s="18"/>
      <c r="B695" s="18"/>
      <c r="M695" s="98"/>
      <c r="N695" s="98"/>
      <c r="O695" s="98"/>
      <c r="P695" s="98"/>
      <c r="Q695" s="100" t="s">
        <v>567</v>
      </c>
      <c r="R695" s="100">
        <f t="shared" ref="R695:X695" si="254">INDEX($A$398:$GY$413,$Q551,R$599)</f>
        <v>1.89</v>
      </c>
      <c r="S695" s="100">
        <f t="shared" si="254"/>
        <v>0.92</v>
      </c>
      <c r="T695" s="100">
        <f t="shared" si="254"/>
        <v>33.1</v>
      </c>
      <c r="U695" s="100">
        <f t="shared" si="254"/>
        <v>0.66</v>
      </c>
      <c r="V695" s="100">
        <f t="shared" si="254"/>
        <v>4.4000000000000004</v>
      </c>
      <c r="W695" s="100">
        <f t="shared" si="254"/>
        <v>0.37</v>
      </c>
      <c r="X695" s="100">
        <f t="shared" si="254"/>
        <v>1.7999999999999999E-2</v>
      </c>
      <c r="Y695" s="100" t="s">
        <v>570</v>
      </c>
      <c r="Z695" s="100" t="s">
        <v>570</v>
      </c>
      <c r="AA695" s="100"/>
      <c r="AB695" s="98"/>
      <c r="AC695" s="98"/>
      <c r="AD695" s="98"/>
      <c r="AE695" s="98"/>
      <c r="AF695" s="99"/>
      <c r="AG695" s="98"/>
      <c r="AH695" s="98" t="s">
        <v>579</v>
      </c>
      <c r="AI695" s="100">
        <v>1</v>
      </c>
      <c r="AJ695" s="112">
        <f>(R692-R695)/R692*100</f>
        <v>2.5773195876288684</v>
      </c>
      <c r="AK695" s="112">
        <f>(S692-S695)/S692*100</f>
        <v>-12.195121951219525</v>
      </c>
      <c r="AL695" s="112">
        <f>(T692-T695)/T692*100</f>
        <v>-12.969283276450513</v>
      </c>
      <c r="AM695" s="112"/>
      <c r="AN695" s="112">
        <f>(V692-V695)/V692*100</f>
        <v>67.883211678832112</v>
      </c>
      <c r="AO695" s="112">
        <f>(W692-W695)/W692*100</f>
        <v>0</v>
      </c>
      <c r="AP695" s="112">
        <f>(X692-X695)/X692*100</f>
        <v>67.27272727272728</v>
      </c>
      <c r="AQ695" s="100"/>
      <c r="AR695" s="100"/>
      <c r="AS695" s="98"/>
      <c r="AT695" s="98"/>
      <c r="AU695" s="98"/>
      <c r="AV695" s="98"/>
      <c r="AW695" s="98"/>
      <c r="AX695" s="98"/>
      <c r="AY695" s="98"/>
    </row>
    <row r="696" spans="1:51" s="5" customFormat="1" ht="13.6" customHeight="1" x14ac:dyDescent="0.3">
      <c r="A696" s="18"/>
      <c r="B696" s="18"/>
      <c r="M696" s="98"/>
      <c r="N696" s="98"/>
      <c r="O696" s="98"/>
      <c r="P696" s="98"/>
      <c r="Q696" s="100" t="s">
        <v>568</v>
      </c>
      <c r="R696" s="100">
        <f t="shared" ref="R696:Z696" si="255">INDEX($A$398:$GY$413,$Q551,R$600)</f>
        <v>1.87</v>
      </c>
      <c r="S696" s="100">
        <f t="shared" si="255"/>
        <v>0.98</v>
      </c>
      <c r="T696" s="100">
        <f t="shared" si="255"/>
        <v>35.1</v>
      </c>
      <c r="U696" s="100">
        <f t="shared" si="255"/>
        <v>0.81</v>
      </c>
      <c r="V696" s="100">
        <f t="shared" si="255"/>
        <v>4.4000000000000004</v>
      </c>
      <c r="W696" s="100">
        <f t="shared" si="255"/>
        <v>0.38</v>
      </c>
      <c r="X696" s="100">
        <f t="shared" si="255"/>
        <v>1.7999999999999999E-2</v>
      </c>
      <c r="Y696" s="100">
        <f t="shared" si="255"/>
        <v>3.4</v>
      </c>
      <c r="Z696" s="100">
        <f t="shared" si="255"/>
        <v>1.4999999999999999E-2</v>
      </c>
      <c r="AA696" s="100"/>
      <c r="AB696" s="98"/>
      <c r="AC696" s="98"/>
      <c r="AD696" s="98"/>
      <c r="AE696" s="98"/>
      <c r="AF696" s="99"/>
      <c r="AG696" s="98"/>
      <c r="AH696" s="98" t="s">
        <v>581</v>
      </c>
      <c r="AI696" s="100">
        <v>5</v>
      </c>
      <c r="AJ696" s="112">
        <f>(R692-R696)/R692*100</f>
        <v>3.6082474226804044</v>
      </c>
      <c r="AK696" s="112">
        <f>(S692-S696)/S692*100</f>
        <v>-19.512195121951226</v>
      </c>
      <c r="AL696" s="112">
        <f>(T692-T696)/T692*100</f>
        <v>-19.795221843003414</v>
      </c>
      <c r="AM696" s="112"/>
      <c r="AN696" s="112">
        <f>(V692-V696)/V692*100</f>
        <v>67.883211678832112</v>
      </c>
      <c r="AO696" s="112">
        <f>(W692-W696)/W692*100</f>
        <v>-2.7027027027027053</v>
      </c>
      <c r="AP696" s="112">
        <f>(X692-X696)/X692*100</f>
        <v>67.27272727272728</v>
      </c>
      <c r="AQ696" s="112">
        <f>(V692-Y696)/V692*100</f>
        <v>75.18248175182481</v>
      </c>
      <c r="AR696" s="112">
        <f>(X692-Z696)/X692*100</f>
        <v>72.727272727272734</v>
      </c>
      <c r="AS696" s="98"/>
      <c r="AT696" s="98"/>
      <c r="AU696" s="98"/>
      <c r="AV696" s="98"/>
      <c r="AW696" s="98"/>
      <c r="AX696" s="98"/>
      <c r="AY696" s="98"/>
    </row>
    <row r="697" spans="1:51" s="5" customFormat="1" ht="13.6" customHeight="1" x14ac:dyDescent="0.3">
      <c r="A697" s="18"/>
      <c r="B697" s="18"/>
      <c r="M697" s="98"/>
      <c r="N697" s="98"/>
      <c r="O697" s="98"/>
      <c r="P697" s="98"/>
      <c r="Q697" s="100" t="s">
        <v>569</v>
      </c>
      <c r="R697" s="100">
        <f t="shared" ref="R697:Z697" si="256">INDEX($A$398:$GY$413,$Q551,R$601)</f>
        <v>1.87</v>
      </c>
      <c r="S697" s="100">
        <f t="shared" si="256"/>
        <v>0.98</v>
      </c>
      <c r="T697" s="100">
        <f t="shared" si="256"/>
        <v>35.299999999999997</v>
      </c>
      <c r="U697" s="100">
        <f t="shared" si="256"/>
        <v>0.83</v>
      </c>
      <c r="V697" s="100">
        <f t="shared" si="256"/>
        <v>4</v>
      </c>
      <c r="W697" s="100">
        <f t="shared" si="256"/>
        <v>0.41</v>
      </c>
      <c r="X697" s="100">
        <f t="shared" si="256"/>
        <v>1.4999999999999999E-2</v>
      </c>
      <c r="Y697" s="100">
        <f t="shared" si="256"/>
        <v>2.9</v>
      </c>
      <c r="Z697" s="100">
        <f t="shared" si="256"/>
        <v>1.2999999999999999E-2</v>
      </c>
      <c r="AA697" s="100"/>
      <c r="AB697" s="98"/>
      <c r="AC697" s="98"/>
      <c r="AD697" s="98"/>
      <c r="AE697" s="98"/>
      <c r="AF697" s="99"/>
      <c r="AG697" s="98"/>
      <c r="AH697" s="98" t="s">
        <v>578</v>
      </c>
      <c r="AI697" s="100">
        <v>9</v>
      </c>
      <c r="AJ697" s="112">
        <f>(R692-R697)/R692*100</f>
        <v>3.6082474226804044</v>
      </c>
      <c r="AK697" s="112">
        <f>(S692-S697)/S692*100</f>
        <v>-19.512195121951226</v>
      </c>
      <c r="AL697" s="112">
        <f>(T692-T697)/T692*100</f>
        <v>-20.477815699658692</v>
      </c>
      <c r="AM697" s="112"/>
      <c r="AN697" s="112">
        <f>(V692-V697)/V692*100</f>
        <v>70.802919708029194</v>
      </c>
      <c r="AO697" s="112">
        <f>(W692-W697)/W692*100</f>
        <v>-10.810810810810805</v>
      </c>
      <c r="AP697" s="112">
        <f>(X692-X697)/X692*100</f>
        <v>72.727272727272734</v>
      </c>
      <c r="AQ697" s="112">
        <f>(V692-Y697)/V692*100</f>
        <v>78.832116788321159</v>
      </c>
      <c r="AR697" s="112">
        <f>(X692-Z697)/X692*100</f>
        <v>76.363636363636374</v>
      </c>
      <c r="AS697" s="113">
        <f>AQ697-AN697</f>
        <v>8.029197080291965</v>
      </c>
      <c r="AT697" s="113">
        <f>AR697-AP697</f>
        <v>3.6363636363636402</v>
      </c>
      <c r="AU697" s="98"/>
      <c r="AV697" s="98"/>
      <c r="AW697" s="98"/>
      <c r="AX697" s="98"/>
      <c r="AY697" s="98"/>
    </row>
    <row r="698" spans="1:51" s="5" customFormat="1" ht="20.95" customHeight="1" x14ac:dyDescent="0.3">
      <c r="A698" s="18"/>
      <c r="B698" s="18"/>
      <c r="M698" s="98"/>
      <c r="N698" s="98"/>
      <c r="O698" s="100">
        <f>O691+1</f>
        <v>14</v>
      </c>
      <c r="P698" s="98"/>
      <c r="Q698" s="111" t="str">
        <f>_xlfn.CONCAT("ИГЭ - ",INDEX($A$398:$GY$413,O698,5))</f>
        <v>ИГЭ - 58д_2е</v>
      </c>
      <c r="R698" s="105" t="s">
        <v>576</v>
      </c>
      <c r="S698" s="105" t="s">
        <v>38</v>
      </c>
      <c r="T698" s="105" t="s">
        <v>39</v>
      </c>
      <c r="U698" s="105" t="s">
        <v>572</v>
      </c>
      <c r="V698" s="105" t="s">
        <v>41</v>
      </c>
      <c r="W698" s="107" t="s">
        <v>575</v>
      </c>
      <c r="X698" s="105" t="s">
        <v>573</v>
      </c>
      <c r="Y698" s="102" t="s">
        <v>574</v>
      </c>
      <c r="Z698" s="105" t="s">
        <v>573</v>
      </c>
      <c r="AA698" s="100"/>
      <c r="AB698" s="98"/>
      <c r="AC698" s="98"/>
      <c r="AD698" s="98"/>
      <c r="AE698" s="98"/>
      <c r="AF698" s="99"/>
      <c r="AG698" s="98"/>
      <c r="AH698" s="98" t="s">
        <v>580</v>
      </c>
      <c r="AI698" s="100">
        <v>13</v>
      </c>
      <c r="AJ698" s="105" t="s">
        <v>576</v>
      </c>
      <c r="AK698" s="105" t="s">
        <v>38</v>
      </c>
      <c r="AL698" s="105" t="s">
        <v>39</v>
      </c>
      <c r="AM698" s="105" t="s">
        <v>572</v>
      </c>
      <c r="AN698" s="105" t="s">
        <v>41</v>
      </c>
      <c r="AO698" s="107" t="s">
        <v>575</v>
      </c>
      <c r="AP698" s="105" t="s">
        <v>573</v>
      </c>
      <c r="AQ698" s="102" t="s">
        <v>574</v>
      </c>
      <c r="AR698" s="105" t="s">
        <v>573</v>
      </c>
      <c r="AS698" s="98"/>
      <c r="AT698" s="98"/>
      <c r="AU698" s="98"/>
      <c r="AV698" s="98"/>
      <c r="AW698" s="98"/>
      <c r="AX698" s="98"/>
      <c r="AY698" s="98"/>
    </row>
    <row r="699" spans="1:51" s="5" customFormat="1" ht="13.6" customHeight="1" x14ac:dyDescent="0.3">
      <c r="A699" s="18"/>
      <c r="B699" s="18"/>
      <c r="M699" s="98"/>
      <c r="N699" s="98"/>
      <c r="O699" s="98"/>
      <c r="P699" s="98"/>
      <c r="Q699" s="100" t="s">
        <v>564</v>
      </c>
      <c r="R699" s="100">
        <f t="shared" ref="R699:X699" si="257">INDEX($A$398:$GY$413,$Q561,R$596)</f>
        <v>1.88</v>
      </c>
      <c r="S699" s="100">
        <f t="shared" si="257"/>
        <v>0.89</v>
      </c>
      <c r="T699" s="100">
        <f t="shared" si="257"/>
        <v>29.7</v>
      </c>
      <c r="U699" s="100">
        <f t="shared" si="257"/>
        <v>0.84</v>
      </c>
      <c r="V699" s="100">
        <f t="shared" si="257"/>
        <v>4.9000000000000004</v>
      </c>
      <c r="W699" s="100">
        <f t="shared" si="257"/>
        <v>0.42</v>
      </c>
      <c r="X699" s="100">
        <f t="shared" si="257"/>
        <v>0.02</v>
      </c>
      <c r="Y699" s="100" t="s">
        <v>570</v>
      </c>
      <c r="Z699" s="100" t="s">
        <v>570</v>
      </c>
      <c r="AA699" s="100"/>
      <c r="AB699" s="98"/>
      <c r="AC699" s="98"/>
      <c r="AD699" s="98"/>
      <c r="AE699" s="98"/>
      <c r="AF699" s="99"/>
      <c r="AG699" s="98"/>
      <c r="AH699" s="98" t="s">
        <v>577</v>
      </c>
      <c r="AI699" s="100">
        <v>16</v>
      </c>
      <c r="AJ699" s="112">
        <f>(R699-R699)/R699*100</f>
        <v>0</v>
      </c>
      <c r="AK699" s="112">
        <f>(S699-S699)/S699*100</f>
        <v>0</v>
      </c>
      <c r="AL699" s="112">
        <f>(T699-T699)/T699*100</f>
        <v>0</v>
      </c>
      <c r="AM699" s="112"/>
      <c r="AN699" s="112">
        <f>(V699-V699)/V699*100</f>
        <v>0</v>
      </c>
      <c r="AO699" s="112">
        <f>(W699-W699)/W699*100</f>
        <v>0</v>
      </c>
      <c r="AP699" s="112">
        <f>(X699-X699)/X699*100</f>
        <v>0</v>
      </c>
      <c r="AQ699" s="100"/>
      <c r="AR699" s="100"/>
      <c r="AS699" s="98"/>
      <c r="AT699" s="98"/>
      <c r="AU699" s="98"/>
      <c r="AV699" s="98"/>
      <c r="AW699" s="98"/>
      <c r="AX699" s="98"/>
      <c r="AY699" s="98"/>
    </row>
    <row r="700" spans="1:51" s="5" customFormat="1" ht="13.6" customHeight="1" x14ac:dyDescent="0.3">
      <c r="A700" s="18"/>
      <c r="B700" s="18"/>
      <c r="M700" s="98"/>
      <c r="N700" s="98"/>
      <c r="O700" s="98"/>
      <c r="P700" s="98"/>
      <c r="Q700" s="100" t="s">
        <v>565</v>
      </c>
      <c r="R700" s="100">
        <f t="shared" ref="R700:X700" si="258">INDEX($A$398:$GY$413,$Q561,R$597)</f>
        <v>1.92</v>
      </c>
      <c r="S700" s="100">
        <f t="shared" si="258"/>
        <v>0.87</v>
      </c>
      <c r="T700" s="100">
        <f t="shared" si="258"/>
        <v>31.2</v>
      </c>
      <c r="U700" s="100">
        <f t="shared" si="258"/>
        <v>0.96</v>
      </c>
      <c r="V700" s="100">
        <f t="shared" si="258"/>
        <v>4.4000000000000004</v>
      </c>
      <c r="W700" s="100">
        <f t="shared" si="258"/>
        <v>0.44</v>
      </c>
      <c r="X700" s="100">
        <f t="shared" si="258"/>
        <v>1.7000000000000001E-2</v>
      </c>
      <c r="Y700" s="100" t="s">
        <v>570</v>
      </c>
      <c r="Z700" s="100" t="s">
        <v>570</v>
      </c>
      <c r="AA700" s="100"/>
      <c r="AB700" s="98"/>
      <c r="AC700" s="98"/>
      <c r="AD700" s="98"/>
      <c r="AE700" s="98"/>
      <c r="AF700" s="99"/>
      <c r="AG700" s="98"/>
      <c r="AH700" s="98"/>
      <c r="AI700" s="100"/>
      <c r="AJ700" s="112">
        <f>(R699-R700)/R699*100</f>
        <v>-2.1276595744680873</v>
      </c>
      <c r="AK700" s="112">
        <f>(S699-S700)/S699*100</f>
        <v>2.247191011235957</v>
      </c>
      <c r="AL700" s="112">
        <f>(T699-T700)/T699*100</f>
        <v>-5.0505050505050502</v>
      </c>
      <c r="AM700" s="112"/>
      <c r="AN700" s="112">
        <f>(V699-V700)/V699*100</f>
        <v>10.204081632653059</v>
      </c>
      <c r="AO700" s="112">
        <f>(W699-W700)/W699*100</f>
        <v>-4.7619047619047663</v>
      </c>
      <c r="AP700" s="112">
        <f>(X699-X700)/X699*100</f>
        <v>14.999999999999996</v>
      </c>
      <c r="AQ700" s="100"/>
      <c r="AR700" s="100"/>
      <c r="AS700" s="98"/>
      <c r="AT700" s="98"/>
      <c r="AU700" s="98"/>
      <c r="AV700" s="98"/>
      <c r="AW700" s="98"/>
      <c r="AX700" s="98"/>
      <c r="AY700" s="98"/>
    </row>
    <row r="701" spans="1:51" s="5" customFormat="1" ht="13.6" customHeight="1" x14ac:dyDescent="0.3">
      <c r="A701" s="18"/>
      <c r="B701" s="18"/>
      <c r="M701" s="98"/>
      <c r="N701" s="98"/>
      <c r="O701" s="98"/>
      <c r="P701" s="98"/>
      <c r="Q701" s="100" t="s">
        <v>566</v>
      </c>
      <c r="R701" s="100">
        <f t="shared" ref="R701:X701" si="259">INDEX($A$398:$GY$413,$Q561,R$598)</f>
        <v>1.92</v>
      </c>
      <c r="S701" s="100">
        <f t="shared" si="259"/>
        <v>0.87</v>
      </c>
      <c r="T701" s="100">
        <f t="shared" si="259"/>
        <v>31.2</v>
      </c>
      <c r="U701" s="100">
        <f t="shared" si="259"/>
        <v>1</v>
      </c>
      <c r="V701" s="100">
        <f t="shared" si="259"/>
        <v>3.9</v>
      </c>
      <c r="W701" s="100">
        <f t="shared" si="259"/>
        <v>0.4</v>
      </c>
      <c r="X701" s="100">
        <f t="shared" si="259"/>
        <v>1.4E-2</v>
      </c>
      <c r="Y701" s="100" t="s">
        <v>570</v>
      </c>
      <c r="Z701" s="100" t="s">
        <v>570</v>
      </c>
      <c r="AA701" s="100"/>
      <c r="AB701" s="98"/>
      <c r="AC701" s="98"/>
      <c r="AD701" s="98"/>
      <c r="AE701" s="98"/>
      <c r="AF701" s="99"/>
      <c r="AG701" s="98"/>
      <c r="AH701" s="98"/>
      <c r="AI701" s="100"/>
      <c r="AJ701" s="112">
        <f>(R699-R701)/R699*100</f>
        <v>-2.1276595744680873</v>
      </c>
      <c r="AK701" s="112">
        <f>(S699-S701)/S699*100</f>
        <v>2.247191011235957</v>
      </c>
      <c r="AL701" s="112">
        <f>(T699-T701)/T699*100</f>
        <v>-5.0505050505050502</v>
      </c>
      <c r="AM701" s="112"/>
      <c r="AN701" s="112">
        <f>(V699-V701)/V699*100</f>
        <v>20.408163265306133</v>
      </c>
      <c r="AO701" s="112">
        <f>(W699-W701)/W699*100</f>
        <v>4.761904761904753</v>
      </c>
      <c r="AP701" s="112">
        <f>(X699-X701)/X699*100</f>
        <v>30</v>
      </c>
      <c r="AQ701" s="100"/>
      <c r="AR701" s="100"/>
      <c r="AS701" s="98"/>
      <c r="AT701" s="98"/>
      <c r="AU701" s="98"/>
      <c r="AV701" s="98"/>
      <c r="AW701" s="98"/>
      <c r="AX701" s="98"/>
      <c r="AY701" s="98"/>
    </row>
    <row r="702" spans="1:51" s="5" customFormat="1" ht="13.6" customHeight="1" x14ac:dyDescent="0.3">
      <c r="A702" s="18"/>
      <c r="B702" s="18"/>
      <c r="M702" s="98"/>
      <c r="N702" s="98"/>
      <c r="O702" s="98"/>
      <c r="P702" s="98"/>
      <c r="Q702" s="100" t="s">
        <v>567</v>
      </c>
      <c r="R702" s="100">
        <f t="shared" ref="R702:X702" si="260">INDEX($A$398:$GY$413,$Q561,R$599)</f>
        <v>1.92</v>
      </c>
      <c r="S702" s="100">
        <f t="shared" si="260"/>
        <v>0.87</v>
      </c>
      <c r="T702" s="100">
        <f t="shared" si="260"/>
        <v>31.3</v>
      </c>
      <c r="U702" s="100">
        <f t="shared" si="260"/>
        <v>1.02</v>
      </c>
      <c r="V702" s="100">
        <f t="shared" si="260"/>
        <v>2.7</v>
      </c>
      <c r="W702" s="100">
        <f t="shared" si="260"/>
        <v>0.41</v>
      </c>
      <c r="X702" s="100">
        <f t="shared" si="260"/>
        <v>8.9999999999999993E-3</v>
      </c>
      <c r="Y702" s="100" t="s">
        <v>570</v>
      </c>
      <c r="Z702" s="100" t="s">
        <v>570</v>
      </c>
      <c r="AA702" s="100"/>
      <c r="AB702" s="98"/>
      <c r="AC702" s="98"/>
      <c r="AD702" s="98"/>
      <c r="AE702" s="98"/>
      <c r="AF702" s="99"/>
      <c r="AG702" s="98"/>
      <c r="AH702" s="98"/>
      <c r="AI702" s="100"/>
      <c r="AJ702" s="112">
        <f>(R699-R702)/R699*100</f>
        <v>-2.1276595744680873</v>
      </c>
      <c r="AK702" s="112">
        <f>(S699-S702)/S699*100</f>
        <v>2.247191011235957</v>
      </c>
      <c r="AL702" s="112">
        <f>(T699-T702)/T699*100</f>
        <v>-5.387205387205392</v>
      </c>
      <c r="AM702" s="112"/>
      <c r="AN702" s="112">
        <f>(V699-V702)/V699*100</f>
        <v>44.897959183673471</v>
      </c>
      <c r="AO702" s="112">
        <f>(W699-W702)/W699*100</f>
        <v>2.3809523809523832</v>
      </c>
      <c r="AP702" s="112">
        <f>(X699-X702)/X699*100</f>
        <v>55.000000000000007</v>
      </c>
      <c r="AQ702" s="100"/>
      <c r="AR702" s="100"/>
      <c r="AS702" s="98"/>
      <c r="AT702" s="98"/>
      <c r="AU702" s="98"/>
      <c r="AV702" s="98"/>
      <c r="AW702" s="98"/>
      <c r="AX702" s="98"/>
      <c r="AY702" s="98"/>
    </row>
    <row r="703" spans="1:51" s="5" customFormat="1" ht="13.6" customHeight="1" x14ac:dyDescent="0.3">
      <c r="A703" s="18"/>
      <c r="B703" s="18"/>
      <c r="M703" s="98"/>
      <c r="N703" s="98"/>
      <c r="O703" s="98"/>
      <c r="P703" s="98"/>
      <c r="Q703" s="100" t="s">
        <v>568</v>
      </c>
      <c r="R703" s="100">
        <f t="shared" ref="R703:Z703" si="261">INDEX($A$398:$GY$413,$Q561,R$600)</f>
        <v>1.9</v>
      </c>
      <c r="S703" s="100">
        <f t="shared" si="261"/>
        <v>0.9</v>
      </c>
      <c r="T703" s="100">
        <f t="shared" si="261"/>
        <v>32.200000000000003</v>
      </c>
      <c r="U703" s="100">
        <f t="shared" si="261"/>
        <v>1.08</v>
      </c>
      <c r="V703" s="100">
        <f t="shared" si="261"/>
        <v>2.7</v>
      </c>
      <c r="W703" s="100">
        <f t="shared" si="261"/>
        <v>0.43</v>
      </c>
      <c r="X703" s="100">
        <f t="shared" si="261"/>
        <v>8.9999999999999993E-3</v>
      </c>
      <c r="Y703" s="100">
        <f t="shared" si="261"/>
        <v>2.1</v>
      </c>
      <c r="Z703" s="100">
        <f t="shared" si="261"/>
        <v>6.0000000000000001E-3</v>
      </c>
      <c r="AA703" s="100"/>
      <c r="AB703" s="98"/>
      <c r="AC703" s="98"/>
      <c r="AD703" s="98"/>
      <c r="AE703" s="98"/>
      <c r="AF703" s="99"/>
      <c r="AG703" s="98"/>
      <c r="AH703" s="98"/>
      <c r="AI703" s="100"/>
      <c r="AJ703" s="112">
        <f>(R699-R703)/R699*100</f>
        <v>-1.0638297872340436</v>
      </c>
      <c r="AK703" s="112">
        <f>(S699-S703)/S699*100</f>
        <v>-1.1235955056179785</v>
      </c>
      <c r="AL703" s="112">
        <f>(T699-T703)/T699*100</f>
        <v>-8.4175084175084294</v>
      </c>
      <c r="AM703" s="112"/>
      <c r="AN703" s="112">
        <f>(V699-V703)/V699*100</f>
        <v>44.897959183673471</v>
      </c>
      <c r="AO703" s="112">
        <f>(W699-W703)/W699*100</f>
        <v>-2.3809523809523832</v>
      </c>
      <c r="AP703" s="112">
        <f>(X699-X703)/X699*100</f>
        <v>55.000000000000007</v>
      </c>
      <c r="AQ703" s="112">
        <f>(V699-Y703)/V699*100</f>
        <v>57.142857142857139</v>
      </c>
      <c r="AR703" s="112">
        <f>(X699-Z703)/X699*100</f>
        <v>70</v>
      </c>
      <c r="AS703" s="98"/>
      <c r="AT703" s="98"/>
      <c r="AU703" s="98"/>
      <c r="AV703" s="98"/>
      <c r="AW703" s="98"/>
      <c r="AX703" s="98"/>
      <c r="AY703" s="98"/>
    </row>
    <row r="704" spans="1:51" s="5" customFormat="1" ht="13.6" customHeight="1" x14ac:dyDescent="0.3">
      <c r="A704" s="18"/>
      <c r="B704" s="18"/>
      <c r="M704" s="98"/>
      <c r="N704" s="98"/>
      <c r="O704" s="98"/>
      <c r="P704" s="98"/>
      <c r="Q704" s="100" t="s">
        <v>569</v>
      </c>
      <c r="R704" s="100">
        <f t="shared" ref="R704:Z704" si="262">INDEX($A$398:$GY$413,$Q561,R$601)</f>
        <v>1.91</v>
      </c>
      <c r="S704" s="100">
        <f t="shared" si="262"/>
        <v>0.9</v>
      </c>
      <c r="T704" s="100">
        <f t="shared" si="262"/>
        <v>32.4</v>
      </c>
      <c r="U704" s="100">
        <f t="shared" si="262"/>
        <v>1.1000000000000001</v>
      </c>
      <c r="V704" s="100">
        <f t="shared" si="262"/>
        <v>2.7</v>
      </c>
      <c r="W704" s="100">
        <f t="shared" si="262"/>
        <v>0.43</v>
      </c>
      <c r="X704" s="100">
        <f t="shared" si="262"/>
        <v>8.0000000000000002E-3</v>
      </c>
      <c r="Y704" s="100">
        <f t="shared" si="262"/>
        <v>1.9</v>
      </c>
      <c r="Z704" s="100">
        <f t="shared" si="262"/>
        <v>5.0000000000000001E-3</v>
      </c>
      <c r="AA704" s="100"/>
      <c r="AB704" s="98"/>
      <c r="AC704" s="98"/>
      <c r="AD704" s="98"/>
      <c r="AE704" s="98"/>
      <c r="AF704" s="99"/>
      <c r="AG704" s="98"/>
      <c r="AH704" s="98"/>
      <c r="AI704" s="100"/>
      <c r="AJ704" s="112">
        <f>(R699-R704)/R699*100</f>
        <v>-1.5957446808510654</v>
      </c>
      <c r="AK704" s="112">
        <f>(S699-S704)/S699*100</f>
        <v>-1.1235955056179785</v>
      </c>
      <c r="AL704" s="112">
        <f>(T699-T704)/T699*100</f>
        <v>-9.0909090909090882</v>
      </c>
      <c r="AM704" s="112"/>
      <c r="AN704" s="112">
        <f>(V699-V704)/V699*100</f>
        <v>44.897959183673471</v>
      </c>
      <c r="AO704" s="112">
        <f>(W699-W704)/W699*100</f>
        <v>-2.3809523809523832</v>
      </c>
      <c r="AP704" s="112">
        <f>(X699-X704)/X699*100</f>
        <v>60</v>
      </c>
      <c r="AQ704" s="112">
        <f>(V699-Y704)/V699*100</f>
        <v>61.224489795918366</v>
      </c>
      <c r="AR704" s="112">
        <f>(X699-Z704)/X699*100</f>
        <v>75</v>
      </c>
      <c r="AS704" s="113">
        <f>AQ704-AN704</f>
        <v>16.326530612244895</v>
      </c>
      <c r="AT704" s="113">
        <f>AR704-AP704</f>
        <v>15</v>
      </c>
      <c r="AU704" s="98"/>
      <c r="AV704" s="98"/>
      <c r="AW704" s="98"/>
      <c r="AX704" s="98"/>
      <c r="AY704" s="98"/>
    </row>
    <row r="705" spans="1:51" s="5" customFormat="1" ht="20.95" customHeight="1" x14ac:dyDescent="0.3">
      <c r="A705" s="18"/>
      <c r="B705" s="18"/>
      <c r="M705" s="98"/>
      <c r="N705" s="98"/>
      <c r="O705" s="100">
        <f>O698+1</f>
        <v>15</v>
      </c>
      <c r="P705" s="98"/>
      <c r="Q705" s="111" t="str">
        <f>_xlfn.CONCAT("ИГЭ - ",INDEX($A$398:$GY$413,O705,5))</f>
        <v>ИГЭ - 58д_4</v>
      </c>
      <c r="R705" s="105" t="s">
        <v>576</v>
      </c>
      <c r="S705" s="105" t="s">
        <v>38</v>
      </c>
      <c r="T705" s="105" t="s">
        <v>39</v>
      </c>
      <c r="U705" s="105" t="s">
        <v>572</v>
      </c>
      <c r="V705" s="105" t="s">
        <v>41</v>
      </c>
      <c r="W705" s="107" t="s">
        <v>575</v>
      </c>
      <c r="X705" s="105" t="s">
        <v>573</v>
      </c>
      <c r="Y705" s="102" t="s">
        <v>574</v>
      </c>
      <c r="Z705" s="105" t="s">
        <v>573</v>
      </c>
      <c r="AA705" s="100"/>
      <c r="AB705" s="98"/>
      <c r="AC705" s="98"/>
      <c r="AD705" s="98"/>
      <c r="AE705" s="98"/>
      <c r="AF705" s="99"/>
      <c r="AG705" s="98"/>
      <c r="AH705" s="98"/>
      <c r="AI705" s="111"/>
      <c r="AJ705" s="105" t="s">
        <v>576</v>
      </c>
      <c r="AK705" s="105" t="s">
        <v>38</v>
      </c>
      <c r="AL705" s="105" t="s">
        <v>39</v>
      </c>
      <c r="AM705" s="105" t="s">
        <v>572</v>
      </c>
      <c r="AN705" s="105" t="s">
        <v>41</v>
      </c>
      <c r="AO705" s="107" t="s">
        <v>575</v>
      </c>
      <c r="AP705" s="105" t="s">
        <v>573</v>
      </c>
      <c r="AQ705" s="102" t="s">
        <v>574</v>
      </c>
      <c r="AR705" s="105" t="s">
        <v>573</v>
      </c>
      <c r="AS705" s="98"/>
      <c r="AT705" s="98"/>
      <c r="AU705" s="98"/>
      <c r="AV705" s="98"/>
      <c r="AW705" s="98"/>
      <c r="AX705" s="98"/>
      <c r="AY705" s="98"/>
    </row>
    <row r="706" spans="1:51" s="5" customFormat="1" ht="13.6" customHeight="1" x14ac:dyDescent="0.3">
      <c r="A706" s="18"/>
      <c r="B706" s="18"/>
      <c r="M706" s="98"/>
      <c r="N706" s="98"/>
      <c r="O706" s="98"/>
      <c r="P706" s="98"/>
      <c r="Q706" s="100" t="s">
        <v>564</v>
      </c>
      <c r="R706" s="100">
        <f t="shared" ref="R706:X706" si="263">INDEX($A$398:$GY$413,$Q571,R$596)</f>
        <v>1.96</v>
      </c>
      <c r="S706" s="100">
        <f t="shared" si="263"/>
        <v>0.67</v>
      </c>
      <c r="T706" s="100">
        <f t="shared" si="263"/>
        <v>21.9</v>
      </c>
      <c r="U706" s="100">
        <f t="shared" si="263"/>
        <v>-0.16</v>
      </c>
      <c r="V706" s="100">
        <f t="shared" si="263"/>
        <v>13.4</v>
      </c>
      <c r="W706" s="100">
        <f t="shared" si="263"/>
        <v>0.23</v>
      </c>
      <c r="X706" s="100">
        <f t="shared" si="263"/>
        <v>4.9000000000000002E-2</v>
      </c>
      <c r="Y706" s="100" t="s">
        <v>570</v>
      </c>
      <c r="Z706" s="100" t="s">
        <v>570</v>
      </c>
      <c r="AA706" s="100"/>
      <c r="AB706" s="98"/>
      <c r="AC706" s="98"/>
      <c r="AD706" s="98"/>
      <c r="AE706" s="98"/>
      <c r="AF706" s="99"/>
      <c r="AG706" s="98"/>
      <c r="AH706" s="98"/>
      <c r="AI706" s="100"/>
      <c r="AJ706" s="112">
        <f>(R706-R706)/R706*100</f>
        <v>0</v>
      </c>
      <c r="AK706" s="112">
        <f>(S706-S706)/S706*100</f>
        <v>0</v>
      </c>
      <c r="AL706" s="112">
        <f>(T706-T706)/T706*100</f>
        <v>0</v>
      </c>
      <c r="AM706" s="112"/>
      <c r="AN706" s="112">
        <f>(V706-V706)/V706*100</f>
        <v>0</v>
      </c>
      <c r="AO706" s="112">
        <f>(W706-W706)/W706*100</f>
        <v>0</v>
      </c>
      <c r="AP706" s="112">
        <f>(X706-X706)/X706*100</f>
        <v>0</v>
      </c>
      <c r="AQ706" s="100"/>
      <c r="AR706" s="100"/>
      <c r="AS706" s="98"/>
      <c r="AT706" s="98"/>
      <c r="AU706" s="98"/>
      <c r="AV706" s="98"/>
      <c r="AW706" s="98"/>
      <c r="AX706" s="98"/>
      <c r="AY706" s="98"/>
    </row>
    <row r="707" spans="1:51" s="5" customFormat="1" ht="13.6" customHeight="1" x14ac:dyDescent="0.3">
      <c r="A707" s="18"/>
      <c r="B707" s="18"/>
      <c r="M707" s="98"/>
      <c r="N707" s="98"/>
      <c r="O707" s="98"/>
      <c r="P707" s="98"/>
      <c r="Q707" s="100" t="s">
        <v>565</v>
      </c>
      <c r="R707" s="100">
        <f t="shared" ref="R707:X707" si="264">INDEX($A$398:$GY$413,$Q571,R$597)</f>
        <v>1.96</v>
      </c>
      <c r="S707" s="100">
        <f t="shared" si="264"/>
        <v>0.74</v>
      </c>
      <c r="T707" s="100">
        <f t="shared" si="264"/>
        <v>27</v>
      </c>
      <c r="U707" s="100">
        <f t="shared" si="264"/>
        <v>0.75</v>
      </c>
      <c r="V707" s="100">
        <f t="shared" si="264"/>
        <v>6.3</v>
      </c>
      <c r="W707" s="100">
        <f t="shared" si="264"/>
        <v>0.31</v>
      </c>
      <c r="X707" s="100">
        <f t="shared" si="264"/>
        <v>2.3E-2</v>
      </c>
      <c r="Y707" s="100" t="s">
        <v>570</v>
      </c>
      <c r="Z707" s="100" t="s">
        <v>570</v>
      </c>
      <c r="AA707" s="100"/>
      <c r="AB707" s="98"/>
      <c r="AC707" s="98"/>
      <c r="AD707" s="98"/>
      <c r="AE707" s="98"/>
      <c r="AF707" s="99"/>
      <c r="AG707" s="98"/>
      <c r="AH707" s="98"/>
      <c r="AI707" s="100"/>
      <c r="AJ707" s="112">
        <f>(R706-R707)/R706*100</f>
        <v>0</v>
      </c>
      <c r="AK707" s="112">
        <f>(S706-S707)/S706*100</f>
        <v>-10.447761194029843</v>
      </c>
      <c r="AL707" s="112">
        <f>(T706-T707)/T706*100</f>
        <v>-23.287671232876718</v>
      </c>
      <c r="AM707" s="112"/>
      <c r="AN707" s="112">
        <f>(V706-V707)/V706*100</f>
        <v>52.985074626865668</v>
      </c>
      <c r="AO707" s="112">
        <f>(W706-W707)/W706*100</f>
        <v>-34.782608695652165</v>
      </c>
      <c r="AP707" s="112">
        <f>(X706-X707)/X706*100</f>
        <v>53.061224489795919</v>
      </c>
      <c r="AQ707" s="100"/>
      <c r="AR707" s="100"/>
      <c r="AS707" s="98"/>
      <c r="AT707" s="98"/>
      <c r="AU707" s="98"/>
      <c r="AV707" s="98"/>
      <c r="AW707" s="98"/>
      <c r="AX707" s="98"/>
      <c r="AY707" s="98"/>
    </row>
    <row r="708" spans="1:51" s="5" customFormat="1" ht="13.6" customHeight="1" x14ac:dyDescent="0.3">
      <c r="A708" s="18"/>
      <c r="B708" s="18"/>
      <c r="M708" s="98"/>
      <c r="N708" s="98"/>
      <c r="O708" s="98"/>
      <c r="P708" s="98"/>
      <c r="Q708" s="100" t="s">
        <v>566</v>
      </c>
      <c r="R708" s="100">
        <f t="shared" ref="R708:X708" si="265">INDEX($A$398:$GY$413,$Q571,R$598)</f>
        <v>1.94</v>
      </c>
      <c r="S708" s="100">
        <f t="shared" si="265"/>
        <v>0.78</v>
      </c>
      <c r="T708" s="100">
        <f t="shared" si="265"/>
        <v>28.4</v>
      </c>
      <c r="U708" s="100">
        <f t="shared" si="265"/>
        <v>1.02</v>
      </c>
      <c r="V708" s="100">
        <f t="shared" si="265"/>
        <v>3.9</v>
      </c>
      <c r="W708" s="100">
        <f t="shared" si="265"/>
        <v>0.33</v>
      </c>
      <c r="X708" s="100">
        <f t="shared" si="265"/>
        <v>1.7000000000000001E-2</v>
      </c>
      <c r="Y708" s="100" t="s">
        <v>570</v>
      </c>
      <c r="Z708" s="100" t="s">
        <v>570</v>
      </c>
      <c r="AA708" s="100"/>
      <c r="AB708" s="98"/>
      <c r="AC708" s="98"/>
      <c r="AD708" s="98"/>
      <c r="AE708" s="98"/>
      <c r="AF708" s="99"/>
      <c r="AG708" s="98"/>
      <c r="AH708" s="98"/>
      <c r="AI708" s="100"/>
      <c r="AJ708" s="112">
        <f>(R706-R708)/R706*100</f>
        <v>1.020408163265307</v>
      </c>
      <c r="AK708" s="112">
        <f>(S706-S708)/S706*100</f>
        <v>-16.417910447761191</v>
      </c>
      <c r="AL708" s="112">
        <f>(T706-T708)/T706*100</f>
        <v>-29.680365296803657</v>
      </c>
      <c r="AM708" s="112"/>
      <c r="AN708" s="112">
        <f>(V706-V708)/V706*100</f>
        <v>70.895522388059689</v>
      </c>
      <c r="AO708" s="112">
        <f>(W706-W708)/W706*100</f>
        <v>-43.478260869565219</v>
      </c>
      <c r="AP708" s="112">
        <f>(X706-X708)/X706*100</f>
        <v>65.306122448979593</v>
      </c>
      <c r="AQ708" s="100"/>
      <c r="AR708" s="100"/>
      <c r="AS708" s="98"/>
      <c r="AT708" s="98"/>
      <c r="AU708" s="98"/>
      <c r="AV708" s="98"/>
      <c r="AW708" s="98"/>
      <c r="AX708" s="98"/>
      <c r="AY708" s="98"/>
    </row>
    <row r="709" spans="1:51" s="5" customFormat="1" ht="13.6" customHeight="1" x14ac:dyDescent="0.3">
      <c r="A709" s="18"/>
      <c r="B709" s="18"/>
      <c r="M709" s="98"/>
      <c r="N709" s="98"/>
      <c r="O709" s="98"/>
      <c r="P709" s="98"/>
      <c r="Q709" s="100" t="s">
        <v>567</v>
      </c>
      <c r="R709" s="100">
        <f t="shared" ref="R709:X709" si="266">INDEX($A$398:$GY$413,$Q571,R$599)</f>
        <v>1.92</v>
      </c>
      <c r="S709" s="100">
        <f t="shared" si="266"/>
        <v>0.81</v>
      </c>
      <c r="T709" s="100">
        <f t="shared" si="266"/>
        <v>29.3</v>
      </c>
      <c r="U709" s="100">
        <f t="shared" si="266"/>
        <v>1.17</v>
      </c>
      <c r="V709" s="100">
        <f t="shared" si="266"/>
        <v>1.9</v>
      </c>
      <c r="W709" s="100">
        <f t="shared" si="266"/>
        <v>0.36</v>
      </c>
      <c r="X709" s="100">
        <f t="shared" si="266"/>
        <v>8.9999999999999993E-3</v>
      </c>
      <c r="Y709" s="100" t="s">
        <v>570</v>
      </c>
      <c r="Z709" s="100" t="s">
        <v>570</v>
      </c>
      <c r="AA709" s="100"/>
      <c r="AB709" s="98"/>
      <c r="AC709" s="98"/>
      <c r="AD709" s="98"/>
      <c r="AE709" s="98"/>
      <c r="AF709" s="99"/>
      <c r="AG709" s="98"/>
      <c r="AH709" s="98"/>
      <c r="AI709" s="100"/>
      <c r="AJ709" s="112">
        <f>(R706-R709)/R706*100</f>
        <v>2.0408163265306141</v>
      </c>
      <c r="AK709" s="112">
        <f>(S706-S709)/S706*100</f>
        <v>-20.895522388059703</v>
      </c>
      <c r="AL709" s="112">
        <f>(T706-T709)/T706*100</f>
        <v>-33.789954337899552</v>
      </c>
      <c r="AM709" s="112"/>
      <c r="AN709" s="112">
        <f>(V706-V709)/V706*100</f>
        <v>85.820895522388057</v>
      </c>
      <c r="AO709" s="112">
        <f>(W706-W709)/W706*100</f>
        <v>-56.521739130434767</v>
      </c>
      <c r="AP709" s="112">
        <f>(X706-X709)/X706*100</f>
        <v>81.632653061224488</v>
      </c>
      <c r="AQ709" s="100"/>
      <c r="AR709" s="100"/>
      <c r="AS709" s="98"/>
      <c r="AT709" s="98"/>
      <c r="AU709" s="98"/>
      <c r="AV709" s="98"/>
      <c r="AW709" s="98"/>
      <c r="AX709" s="98"/>
      <c r="AY709" s="98"/>
    </row>
    <row r="710" spans="1:51" s="5" customFormat="1" ht="13.6" customHeight="1" x14ac:dyDescent="0.3">
      <c r="A710" s="18"/>
      <c r="B710" s="18"/>
      <c r="M710" s="98"/>
      <c r="N710" s="98"/>
      <c r="O710" s="98"/>
      <c r="P710" s="98"/>
      <c r="Q710" s="100" t="s">
        <v>568</v>
      </c>
      <c r="R710" s="100">
        <f t="shared" ref="R710:Z710" si="267">INDEX($A$398:$GY$413,$Q571,R$600)</f>
        <v>1.91</v>
      </c>
      <c r="S710" s="100">
        <f t="shared" si="267"/>
        <v>0.82</v>
      </c>
      <c r="T710" s="100">
        <f t="shared" si="267"/>
        <v>29.8</v>
      </c>
      <c r="U710" s="100">
        <f t="shared" si="267"/>
        <v>1.26</v>
      </c>
      <c r="V710" s="100">
        <f t="shared" si="267"/>
        <v>1.9</v>
      </c>
      <c r="W710" s="100">
        <f t="shared" si="267"/>
        <v>0.34</v>
      </c>
      <c r="X710" s="100">
        <f t="shared" si="267"/>
        <v>0.01</v>
      </c>
      <c r="Y710" s="112">
        <f t="shared" si="267"/>
        <v>1.2</v>
      </c>
      <c r="Z710" s="100">
        <f t="shared" si="267"/>
        <v>7.0000000000000001E-3</v>
      </c>
      <c r="AA710" s="100"/>
      <c r="AB710" s="98"/>
      <c r="AC710" s="98"/>
      <c r="AD710" s="98"/>
      <c r="AE710" s="98"/>
      <c r="AF710" s="99"/>
      <c r="AG710" s="98"/>
      <c r="AH710" s="98"/>
      <c r="AI710" s="100"/>
      <c r="AJ710" s="112">
        <f>(R706-R710)/R706*100</f>
        <v>2.5510204081632679</v>
      </c>
      <c r="AK710" s="112">
        <f>(S706-S710)/S706*100</f>
        <v>-22.388059701492523</v>
      </c>
      <c r="AL710" s="112">
        <f>(T706-T710)/T706*100</f>
        <v>-36.07305936073061</v>
      </c>
      <c r="AM710" s="112"/>
      <c r="AN710" s="112">
        <f>(V706-V710)/V706*100</f>
        <v>85.820895522388057</v>
      </c>
      <c r="AO710" s="112">
        <f>(W706-W710)/W706*100</f>
        <v>-47.826086956521742</v>
      </c>
      <c r="AP710" s="112">
        <f>(X706-X710)/X706*100</f>
        <v>79.591836734693871</v>
      </c>
      <c r="AQ710" s="112">
        <f>(V706-Y710)/V706*100</f>
        <v>91.044776119402997</v>
      </c>
      <c r="AR710" s="112">
        <f>(X706-Z710)/X706*100</f>
        <v>85.714285714285722</v>
      </c>
      <c r="AS710" s="98"/>
      <c r="AT710" s="98"/>
      <c r="AU710" s="98"/>
      <c r="AV710" s="98"/>
      <c r="AW710" s="98"/>
      <c r="AX710" s="98"/>
      <c r="AY710" s="98"/>
    </row>
    <row r="711" spans="1:51" s="5" customFormat="1" ht="13.6" customHeight="1" x14ac:dyDescent="0.3">
      <c r="A711" s="18"/>
      <c r="B711" s="18"/>
      <c r="M711" s="98"/>
      <c r="N711" s="98"/>
      <c r="O711" s="98"/>
      <c r="P711" s="98"/>
      <c r="Q711" s="100" t="s">
        <v>569</v>
      </c>
      <c r="R711" s="100">
        <f t="shared" ref="R711:Z711" si="268">INDEX($A$398:$GY$413,$Q571,R$601)</f>
        <v>1.92</v>
      </c>
      <c r="S711" s="100">
        <f t="shared" si="268"/>
        <v>0.83</v>
      </c>
      <c r="T711" s="100">
        <f t="shared" si="268"/>
        <v>30.2</v>
      </c>
      <c r="U711" s="100">
        <f t="shared" si="268"/>
        <v>1.33</v>
      </c>
      <c r="V711" s="100">
        <f t="shared" si="268"/>
        <v>1.6</v>
      </c>
      <c r="W711" s="100">
        <f t="shared" si="268"/>
        <v>0.33</v>
      </c>
      <c r="X711" s="100">
        <f t="shared" si="268"/>
        <v>7.0000000000000001E-3</v>
      </c>
      <c r="Y711" s="112">
        <f t="shared" si="268"/>
        <v>1</v>
      </c>
      <c r="Z711" s="100">
        <f t="shared" si="268"/>
        <v>5.0000000000000001E-3</v>
      </c>
      <c r="AA711" s="100"/>
      <c r="AB711" s="98"/>
      <c r="AC711" s="98"/>
      <c r="AD711" s="98"/>
      <c r="AE711" s="98"/>
      <c r="AF711" s="99"/>
      <c r="AG711" s="98"/>
      <c r="AH711" s="98"/>
      <c r="AI711" s="100"/>
      <c r="AJ711" s="112">
        <f>(R706-R711)/R706*100</f>
        <v>2.0408163265306141</v>
      </c>
      <c r="AK711" s="112">
        <f>(S706-S711)/S706*100</f>
        <v>-23.88059701492536</v>
      </c>
      <c r="AL711" s="112">
        <f>(T706-T711)/T706*100</f>
        <v>-37.899543378995439</v>
      </c>
      <c r="AM711" s="112"/>
      <c r="AN711" s="112">
        <f>(V706-V711)/V706*100</f>
        <v>88.059701492537314</v>
      </c>
      <c r="AO711" s="112">
        <f>(W706-W711)/W706*100</f>
        <v>-43.478260869565219</v>
      </c>
      <c r="AP711" s="112">
        <f>(X706-X711)/X706*100</f>
        <v>85.714285714285722</v>
      </c>
      <c r="AQ711" s="112">
        <f>(V706-Y711)/V706*100</f>
        <v>92.537313432835816</v>
      </c>
      <c r="AR711" s="112">
        <f>(X706-Z711)/X706*100</f>
        <v>89.795918367346957</v>
      </c>
      <c r="AS711" s="113">
        <f>AQ711-AN711</f>
        <v>4.4776119402985017</v>
      </c>
      <c r="AT711" s="113">
        <f>AR711-AP711</f>
        <v>4.0816326530612344</v>
      </c>
      <c r="AU711" s="98"/>
      <c r="AV711" s="98"/>
      <c r="AW711" s="98"/>
      <c r="AX711" s="98"/>
      <c r="AY711" s="98"/>
    </row>
    <row r="712" spans="1:51" s="5" customFormat="1" ht="20.95" customHeight="1" x14ac:dyDescent="0.3">
      <c r="A712" s="18"/>
      <c r="B712" s="18"/>
      <c r="M712" s="98"/>
      <c r="N712" s="98"/>
      <c r="O712" s="100">
        <f>O705+1</f>
        <v>16</v>
      </c>
      <c r="P712" s="98"/>
      <c r="Q712" s="111" t="str">
        <f>_xlfn.CONCAT("ИГЭ - ",INDEX($A$398:$GY$413,O712,5))</f>
        <v>ИГЭ - б</v>
      </c>
      <c r="R712" s="105" t="s">
        <v>576</v>
      </c>
      <c r="S712" s="105" t="s">
        <v>38</v>
      </c>
      <c r="T712" s="105" t="s">
        <v>39</v>
      </c>
      <c r="U712" s="105" t="s">
        <v>572</v>
      </c>
      <c r="V712" s="105" t="s">
        <v>41</v>
      </c>
      <c r="W712" s="107" t="s">
        <v>575</v>
      </c>
      <c r="X712" s="105" t="s">
        <v>573</v>
      </c>
      <c r="Y712" s="102" t="s">
        <v>574</v>
      </c>
      <c r="Z712" s="105" t="s">
        <v>573</v>
      </c>
      <c r="AA712" s="100"/>
      <c r="AB712" s="98"/>
      <c r="AC712" s="98"/>
      <c r="AD712" s="98"/>
      <c r="AE712" s="98"/>
      <c r="AF712" s="99"/>
      <c r="AG712" s="98"/>
      <c r="AH712" s="98" t="s">
        <v>579</v>
      </c>
      <c r="AI712" s="100">
        <v>1</v>
      </c>
      <c r="AJ712" s="105" t="s">
        <v>576</v>
      </c>
      <c r="AK712" s="105" t="s">
        <v>38</v>
      </c>
      <c r="AL712" s="105" t="s">
        <v>39</v>
      </c>
      <c r="AM712" s="105" t="s">
        <v>572</v>
      </c>
      <c r="AN712" s="105" t="s">
        <v>41</v>
      </c>
      <c r="AO712" s="107" t="s">
        <v>575</v>
      </c>
      <c r="AP712" s="105" t="s">
        <v>573</v>
      </c>
      <c r="AQ712" s="102" t="s">
        <v>574</v>
      </c>
      <c r="AR712" s="105" t="s">
        <v>573</v>
      </c>
      <c r="AS712" s="98"/>
      <c r="AT712" s="98"/>
      <c r="AU712" s="98"/>
      <c r="AV712" s="98"/>
      <c r="AW712" s="98"/>
      <c r="AX712" s="98"/>
      <c r="AY712" s="98"/>
    </row>
    <row r="713" spans="1:51" s="5" customFormat="1" ht="13.6" customHeight="1" x14ac:dyDescent="0.3">
      <c r="A713" s="18"/>
      <c r="B713" s="18"/>
      <c r="M713" s="98"/>
      <c r="N713" s="98"/>
      <c r="O713" s="98"/>
      <c r="P713" s="98"/>
      <c r="Q713" s="100" t="s">
        <v>564</v>
      </c>
      <c r="R713" s="100">
        <f t="shared" ref="R713:X713" si="269">INDEX($A$398:$GY$413,$Q581,R$596)</f>
        <v>1.92</v>
      </c>
      <c r="S713" s="100">
        <f t="shared" si="269"/>
        <v>0.6</v>
      </c>
      <c r="T713" s="100">
        <f t="shared" si="269"/>
        <v>15.5</v>
      </c>
      <c r="U713" s="100">
        <f t="shared" si="269"/>
        <v>-0.48</v>
      </c>
      <c r="V713" s="100">
        <f t="shared" si="269"/>
        <v>22.5</v>
      </c>
      <c r="W713" s="100">
        <f t="shared" si="269"/>
        <v>0.27</v>
      </c>
      <c r="X713" s="100">
        <f t="shared" si="269"/>
        <v>8.2000000000000003E-2</v>
      </c>
      <c r="Y713" s="100" t="s">
        <v>570</v>
      </c>
      <c r="Z713" s="100" t="s">
        <v>570</v>
      </c>
      <c r="AA713" s="100"/>
      <c r="AB713" s="98"/>
      <c r="AC713" s="98"/>
      <c r="AD713" s="98"/>
      <c r="AE713" s="98"/>
      <c r="AF713" s="99"/>
      <c r="AG713" s="98"/>
      <c r="AH713" s="98" t="s">
        <v>581</v>
      </c>
      <c r="AI713" s="100">
        <v>5</v>
      </c>
      <c r="AJ713" s="112">
        <f>(R713-R713)/R713*100</f>
        <v>0</v>
      </c>
      <c r="AK713" s="112">
        <f>(S713-S713)/S713*100</f>
        <v>0</v>
      </c>
      <c r="AL713" s="112">
        <f>(T713-T713)/T713*100</f>
        <v>0</v>
      </c>
      <c r="AM713" s="112"/>
      <c r="AN713" s="112">
        <f>(V713-V713)/V713*100</f>
        <v>0</v>
      </c>
      <c r="AO713" s="112">
        <f>(W713-W713)/W713*100</f>
        <v>0</v>
      </c>
      <c r="AP713" s="112">
        <f>(X713-X713)/X713*100</f>
        <v>0</v>
      </c>
      <c r="AQ713" s="100"/>
      <c r="AR713" s="100"/>
      <c r="AS713" s="98"/>
      <c r="AT713" s="98"/>
      <c r="AU713" s="98"/>
      <c r="AV713" s="98"/>
      <c r="AW713" s="98"/>
      <c r="AX713" s="98"/>
      <c r="AY713" s="98"/>
    </row>
    <row r="714" spans="1:51" s="5" customFormat="1" ht="13.6" customHeight="1" x14ac:dyDescent="0.3">
      <c r="A714" s="18"/>
      <c r="B714" s="18"/>
      <c r="M714" s="98"/>
      <c r="N714" s="98"/>
      <c r="O714" s="98"/>
      <c r="P714" s="98"/>
      <c r="Q714" s="100" t="s">
        <v>565</v>
      </c>
      <c r="R714" s="100">
        <f t="shared" ref="R714:X714" si="270">INDEX($A$398:$GY$413,$Q581,R$597)</f>
        <v>1.84</v>
      </c>
      <c r="S714" s="100">
        <f t="shared" si="270"/>
        <v>0.94</v>
      </c>
      <c r="T714" s="100">
        <f t="shared" si="270"/>
        <v>34.5</v>
      </c>
      <c r="U714" s="100">
        <f t="shared" si="270"/>
        <v>0.72</v>
      </c>
      <c r="V714" s="100">
        <f t="shared" si="270"/>
        <v>4.8</v>
      </c>
      <c r="W714" s="100">
        <f t="shared" si="270"/>
        <v>0.39</v>
      </c>
      <c r="X714" s="100">
        <f t="shared" si="270"/>
        <v>2.1999999999999999E-2</v>
      </c>
      <c r="Y714" s="100" t="s">
        <v>570</v>
      </c>
      <c r="Z714" s="100" t="s">
        <v>570</v>
      </c>
      <c r="AA714" s="100"/>
      <c r="AB714" s="98"/>
      <c r="AC714" s="98"/>
      <c r="AD714" s="98"/>
      <c r="AE714" s="98"/>
      <c r="AF714" s="99"/>
      <c r="AG714" s="98"/>
      <c r="AH714" s="98" t="s">
        <v>578</v>
      </c>
      <c r="AI714" s="100">
        <v>9</v>
      </c>
      <c r="AJ714" s="112">
        <f>(R713-R714)/R713*100</f>
        <v>4.166666666666659</v>
      </c>
      <c r="AK714" s="112">
        <f>(S713-S714)/S713*100</f>
        <v>-56.666666666666664</v>
      </c>
      <c r="AL714" s="112">
        <f>(T713-T714)/T713*100</f>
        <v>-122.58064516129032</v>
      </c>
      <c r="AM714" s="112"/>
      <c r="AN714" s="112">
        <f>(V713-V714)/V713*100</f>
        <v>78.666666666666657</v>
      </c>
      <c r="AO714" s="112">
        <f>(W713-W714)/W713*100</f>
        <v>-44.444444444444443</v>
      </c>
      <c r="AP714" s="112">
        <f>(X713-X714)/X713*100</f>
        <v>73.170731707317074</v>
      </c>
      <c r="AQ714" s="100"/>
      <c r="AR714" s="100"/>
      <c r="AS714" s="98"/>
      <c r="AT714" s="98"/>
      <c r="AU714" s="98"/>
      <c r="AV714" s="98"/>
      <c r="AW714" s="98"/>
      <c r="AX714" s="98"/>
      <c r="AY714" s="98"/>
    </row>
    <row r="715" spans="1:51" s="5" customFormat="1" ht="13.6" customHeight="1" x14ac:dyDescent="0.3">
      <c r="A715" s="18"/>
      <c r="B715" s="18"/>
      <c r="M715" s="98"/>
      <c r="N715" s="98"/>
      <c r="O715" s="98"/>
      <c r="P715" s="98"/>
      <c r="Q715" s="100" t="s">
        <v>566</v>
      </c>
      <c r="R715" s="100">
        <f t="shared" ref="R715:X715" si="271">INDEX($A$398:$GY$413,$Q581,R$598)</f>
        <v>1.8</v>
      </c>
      <c r="S715" s="100">
        <f t="shared" si="271"/>
        <v>1.05</v>
      </c>
      <c r="T715" s="100">
        <f t="shared" si="271"/>
        <v>38.5</v>
      </c>
      <c r="U715" s="100">
        <f t="shared" si="271"/>
        <v>0.98</v>
      </c>
      <c r="V715" s="100">
        <f t="shared" si="271"/>
        <v>3.2</v>
      </c>
      <c r="W715" s="100">
        <f t="shared" si="271"/>
        <v>0.44</v>
      </c>
      <c r="X715" s="100">
        <f t="shared" si="271"/>
        <v>1.4999999999999999E-2</v>
      </c>
      <c r="Y715" s="100" t="s">
        <v>570</v>
      </c>
      <c r="Z715" s="100" t="s">
        <v>570</v>
      </c>
      <c r="AA715" s="100"/>
      <c r="AB715" s="98"/>
      <c r="AC715" s="98"/>
      <c r="AD715" s="98"/>
      <c r="AE715" s="98"/>
      <c r="AF715" s="99"/>
      <c r="AG715" s="98"/>
      <c r="AH715" s="98" t="s">
        <v>580</v>
      </c>
      <c r="AI715" s="100">
        <v>13</v>
      </c>
      <c r="AJ715" s="112">
        <f>(R713-R715)/R713*100</f>
        <v>6.2499999999999947</v>
      </c>
      <c r="AK715" s="112">
        <f>(S713-S715)/S713*100</f>
        <v>-75.000000000000014</v>
      </c>
      <c r="AL715" s="112">
        <f>(T713-T715)/T713*100</f>
        <v>-148.38709677419354</v>
      </c>
      <c r="AM715" s="112"/>
      <c r="AN715" s="112">
        <f>(V713-V715)/V713*100</f>
        <v>85.777777777777786</v>
      </c>
      <c r="AO715" s="112">
        <f>(W713-W715)/W713*100</f>
        <v>-62.962962962962955</v>
      </c>
      <c r="AP715" s="112">
        <f>(X713-X715)/X713*100</f>
        <v>81.707317073170742</v>
      </c>
      <c r="AQ715" s="100"/>
      <c r="AR715" s="100"/>
      <c r="AS715" s="98"/>
      <c r="AT715" s="98"/>
      <c r="AU715" s="98"/>
      <c r="AV715" s="98"/>
      <c r="AW715" s="98"/>
      <c r="AX715" s="98"/>
      <c r="AY715" s="98"/>
    </row>
    <row r="716" spans="1:51" s="5" customFormat="1" ht="13.6" customHeight="1" x14ac:dyDescent="0.3">
      <c r="A716" s="18"/>
      <c r="B716" s="18"/>
      <c r="M716" s="98"/>
      <c r="N716" s="98"/>
      <c r="O716" s="98"/>
      <c r="P716" s="98"/>
      <c r="Q716" s="100" t="s">
        <v>567</v>
      </c>
      <c r="R716" s="100">
        <f t="shared" ref="R716:X716" si="272">INDEX($A$398:$GY$413,$Q581,R$599)</f>
        <v>1.78</v>
      </c>
      <c r="S716" s="100">
        <f t="shared" si="272"/>
        <v>1.1000000000000001</v>
      </c>
      <c r="T716" s="100">
        <f t="shared" si="272"/>
        <v>40.4</v>
      </c>
      <c r="U716" s="100">
        <f t="shared" si="272"/>
        <v>1.0900000000000001</v>
      </c>
      <c r="V716" s="100">
        <f t="shared" si="272"/>
        <v>1.5</v>
      </c>
      <c r="W716" s="100">
        <f t="shared" si="272"/>
        <v>0.42</v>
      </c>
      <c r="X716" s="100">
        <f t="shared" si="272"/>
        <v>6.0000000000000001E-3</v>
      </c>
      <c r="Y716" s="100" t="s">
        <v>570</v>
      </c>
      <c r="Z716" s="100" t="s">
        <v>570</v>
      </c>
      <c r="AA716" s="100"/>
      <c r="AB716" s="98"/>
      <c r="AC716" s="98"/>
      <c r="AD716" s="98"/>
      <c r="AE716" s="98"/>
      <c r="AF716" s="99"/>
      <c r="AG716" s="98"/>
      <c r="AH716" s="98" t="s">
        <v>577</v>
      </c>
      <c r="AI716" s="100">
        <v>16</v>
      </c>
      <c r="AJ716" s="112">
        <f>(R713-R716)/R713*100</f>
        <v>7.2916666666666616</v>
      </c>
      <c r="AK716" s="112">
        <f>(S713-S716)/S713*100</f>
        <v>-83.333333333333357</v>
      </c>
      <c r="AL716" s="112">
        <f>(T713-T716)/T713*100</f>
        <v>-160.64516129032259</v>
      </c>
      <c r="AM716" s="112"/>
      <c r="AN716" s="112">
        <f>(V713-V716)/V713*100</f>
        <v>93.333333333333329</v>
      </c>
      <c r="AO716" s="112">
        <f>(W713-W716)/W713*100</f>
        <v>-55.555555555555536</v>
      </c>
      <c r="AP716" s="112">
        <f>(X713-X716)/X713*100</f>
        <v>92.682926829268283</v>
      </c>
      <c r="AQ716" s="100"/>
      <c r="AR716" s="100"/>
      <c r="AS716" s="98"/>
      <c r="AT716" s="98"/>
      <c r="AU716" s="98"/>
      <c r="AV716" s="98"/>
      <c r="AW716" s="98"/>
      <c r="AX716" s="98"/>
      <c r="AY716" s="98"/>
    </row>
    <row r="717" spans="1:51" s="5" customFormat="1" ht="13.6" customHeight="1" x14ac:dyDescent="0.3">
      <c r="A717" s="18"/>
      <c r="B717" s="18"/>
      <c r="M717" s="98"/>
      <c r="N717" s="98"/>
      <c r="O717" s="98"/>
      <c r="P717" s="98"/>
      <c r="Q717" s="100" t="s">
        <v>568</v>
      </c>
      <c r="R717" s="100">
        <f t="shared" ref="R717:Z717" si="273">INDEX($A$398:$GY$413,$Q581,R$600)</f>
        <v>1.76</v>
      </c>
      <c r="S717" s="100">
        <f t="shared" si="273"/>
        <v>1.1399999999999999</v>
      </c>
      <c r="T717" s="100">
        <f t="shared" si="273"/>
        <v>41.9</v>
      </c>
      <c r="U717" s="100">
        <f t="shared" si="273"/>
        <v>1.19</v>
      </c>
      <c r="V717" s="100">
        <f t="shared" si="273"/>
        <v>1.6</v>
      </c>
      <c r="W717" s="100">
        <f t="shared" si="273"/>
        <v>0.42</v>
      </c>
      <c r="X717" s="100">
        <f t="shared" si="273"/>
        <v>6.0000000000000001E-3</v>
      </c>
      <c r="Y717" s="112">
        <f t="shared" si="273"/>
        <v>1</v>
      </c>
      <c r="Z717" s="100">
        <f t="shared" si="273"/>
        <v>3.0000000000000001E-3</v>
      </c>
      <c r="AA717" s="100"/>
      <c r="AB717" s="98"/>
      <c r="AC717" s="98"/>
      <c r="AD717" s="98"/>
      <c r="AE717" s="98"/>
      <c r="AF717" s="99"/>
      <c r="AG717" s="98"/>
      <c r="AH717" s="98"/>
      <c r="AI717" s="100"/>
      <c r="AJ717" s="112">
        <f>(R713-R717)/R713*100</f>
        <v>8.3333333333333304</v>
      </c>
      <c r="AK717" s="112">
        <f>(S713-S717)/S713*100</f>
        <v>-89.999999999999986</v>
      </c>
      <c r="AL717" s="112">
        <f>(T713-T717)/T713*100</f>
        <v>-170.32258064516128</v>
      </c>
      <c r="AM717" s="112"/>
      <c r="AN717" s="112">
        <f>(V713-V717)/V713*100</f>
        <v>92.888888888888886</v>
      </c>
      <c r="AO717" s="112">
        <f>(W713-W717)/W713*100</f>
        <v>-55.555555555555536</v>
      </c>
      <c r="AP717" s="112">
        <f>(X713-X717)/X713*100</f>
        <v>92.682926829268283</v>
      </c>
      <c r="AQ717" s="112">
        <f>(V713-Y717)/V713*100</f>
        <v>95.555555555555557</v>
      </c>
      <c r="AR717" s="112">
        <f>(X713-Z717)/X713*100</f>
        <v>96.341463414634148</v>
      </c>
      <c r="AS717" s="98"/>
      <c r="AT717" s="98"/>
      <c r="AU717" s="98"/>
      <c r="AV717" s="98"/>
      <c r="AW717" s="98"/>
      <c r="AX717" s="98"/>
      <c r="AY717" s="98"/>
    </row>
    <row r="718" spans="1:51" s="5" customFormat="1" ht="13.6" customHeight="1" x14ac:dyDescent="0.3">
      <c r="A718" s="18"/>
      <c r="B718" s="18"/>
      <c r="M718" s="98"/>
      <c r="N718" s="98"/>
      <c r="O718" s="98"/>
      <c r="P718" s="98"/>
      <c r="Q718" s="100" t="s">
        <v>569</v>
      </c>
      <c r="R718" s="100">
        <f t="shared" ref="R718:Z718" si="274">INDEX($A$398:$GY$413,$Q581,R$601)</f>
        <v>1.76</v>
      </c>
      <c r="S718" s="100">
        <f t="shared" si="274"/>
        <v>1.1599999999999999</v>
      </c>
      <c r="T718" s="100">
        <f t="shared" si="274"/>
        <v>42.9</v>
      </c>
      <c r="U718" s="100">
        <f t="shared" si="274"/>
        <v>1.26</v>
      </c>
      <c r="V718" s="100">
        <f t="shared" si="274"/>
        <v>0.9</v>
      </c>
      <c r="W718" s="100">
        <f t="shared" si="274"/>
        <v>0.43</v>
      </c>
      <c r="X718" s="100">
        <f t="shared" si="274"/>
        <v>3.0000000000000001E-3</v>
      </c>
      <c r="Y718" s="112">
        <f t="shared" si="274"/>
        <v>0.5</v>
      </c>
      <c r="Z718" s="100">
        <f t="shared" si="274"/>
        <v>2E-3</v>
      </c>
      <c r="AA718" s="100"/>
      <c r="AB718" s="98"/>
      <c r="AC718" s="98"/>
      <c r="AD718" s="98"/>
      <c r="AE718" s="98"/>
      <c r="AF718" s="99"/>
      <c r="AG718" s="98"/>
      <c r="AH718" s="98"/>
      <c r="AI718" s="100"/>
      <c r="AJ718" s="112">
        <f>(R713-R718)/R713*100</f>
        <v>8.3333333333333304</v>
      </c>
      <c r="AK718" s="112">
        <f>(S713-S718)/S713*100</f>
        <v>-93.333333333333329</v>
      </c>
      <c r="AL718" s="112">
        <f>(T713-T718)/T713*100</f>
        <v>-176.77419354838707</v>
      </c>
      <c r="AM718" s="112"/>
      <c r="AN718" s="112">
        <f>(V713-V718)/V713*100</f>
        <v>96.000000000000014</v>
      </c>
      <c r="AO718" s="112">
        <f>(W713-W718)/W713*100</f>
        <v>-59.259259259259245</v>
      </c>
      <c r="AP718" s="112">
        <f>(X713-X718)/X713*100</f>
        <v>96.341463414634148</v>
      </c>
      <c r="AQ718" s="112">
        <f>(V713-Y718)/V713*100</f>
        <v>97.777777777777771</v>
      </c>
      <c r="AR718" s="112">
        <f>(X713-Z718)/X713*100</f>
        <v>97.560975609756099</v>
      </c>
      <c r="AS718" s="113">
        <f>AQ718-AN718</f>
        <v>1.7777777777777573</v>
      </c>
      <c r="AT718" s="113">
        <f>AR718-AP718</f>
        <v>1.2195121951219505</v>
      </c>
      <c r="AU718" s="98"/>
      <c r="AV718" s="98"/>
      <c r="AW718" s="98"/>
      <c r="AX718" s="98"/>
      <c r="AY718" s="98"/>
    </row>
    <row r="719" spans="1:51" s="5" customFormat="1" ht="13.6" customHeight="1" x14ac:dyDescent="0.3">
      <c r="A719" s="18"/>
      <c r="B719" s="18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F719" s="19"/>
    </row>
    <row r="720" spans="1:51" s="5" customFormat="1" ht="13.6" customHeight="1" x14ac:dyDescent="0.3">
      <c r="A720" s="18"/>
      <c r="B720" s="18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F720" s="19"/>
    </row>
    <row r="721" spans="1:32" s="5" customFormat="1" ht="13.6" customHeight="1" x14ac:dyDescent="0.3">
      <c r="A721" s="18"/>
      <c r="B721" s="18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F721" s="19"/>
    </row>
    <row r="722" spans="1:32" s="5" customFormat="1" ht="13.6" customHeight="1" x14ac:dyDescent="0.3">
      <c r="A722" s="18"/>
      <c r="B722" s="18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F722" s="19"/>
    </row>
    <row r="723" spans="1:32" s="5" customFormat="1" ht="13.6" customHeight="1" x14ac:dyDescent="0.3">
      <c r="A723" s="18"/>
      <c r="B723" s="18"/>
      <c r="AF723" s="19"/>
    </row>
    <row r="724" spans="1:32" s="5" customFormat="1" ht="13.6" customHeight="1" x14ac:dyDescent="0.3">
      <c r="A724" s="18"/>
      <c r="B724" s="18"/>
      <c r="AF724" s="19"/>
    </row>
    <row r="725" spans="1:32" s="5" customFormat="1" ht="13.6" customHeight="1" x14ac:dyDescent="0.3">
      <c r="A725" s="18"/>
      <c r="B725" s="18"/>
      <c r="AF725" s="19"/>
    </row>
    <row r="726" spans="1:32" s="5" customFormat="1" ht="13.6" customHeight="1" x14ac:dyDescent="0.3">
      <c r="A726" s="18"/>
      <c r="B726" s="18"/>
      <c r="AF726" s="19"/>
    </row>
    <row r="727" spans="1:32" s="5" customFormat="1" ht="13.6" customHeight="1" x14ac:dyDescent="0.3">
      <c r="A727" s="18"/>
      <c r="B727" s="18"/>
      <c r="AF727" s="19"/>
    </row>
    <row r="728" spans="1:32" s="5" customFormat="1" ht="13.6" customHeight="1" x14ac:dyDescent="0.3">
      <c r="A728" s="18"/>
      <c r="B728" s="18"/>
      <c r="AF728" s="19"/>
    </row>
    <row r="729" spans="1:32" s="5" customFormat="1" ht="13.6" customHeight="1" x14ac:dyDescent="0.3">
      <c r="A729" s="18"/>
      <c r="B729" s="18"/>
      <c r="AF729" s="19"/>
    </row>
    <row r="730" spans="1:32" s="5" customFormat="1" ht="13.6" customHeight="1" x14ac:dyDescent="0.3">
      <c r="A730" s="18"/>
      <c r="B730" s="18"/>
      <c r="AF730" s="19"/>
    </row>
    <row r="731" spans="1:32" s="5" customFormat="1" ht="13.6" customHeight="1" x14ac:dyDescent="0.3">
      <c r="A731" s="18"/>
      <c r="B731" s="18"/>
      <c r="AF731" s="19"/>
    </row>
    <row r="732" spans="1:32" s="5" customFormat="1" ht="13.6" customHeight="1" x14ac:dyDescent="0.3">
      <c r="A732" s="18"/>
      <c r="B732" s="18"/>
      <c r="AF732" s="19"/>
    </row>
    <row r="733" spans="1:32" s="5" customFormat="1" ht="13.6" customHeight="1" x14ac:dyDescent="0.3">
      <c r="A733" s="18"/>
      <c r="B733" s="18"/>
      <c r="AF733" s="19"/>
    </row>
    <row r="734" spans="1:32" s="5" customFormat="1" ht="13.6" customHeight="1" x14ac:dyDescent="0.3">
      <c r="A734" s="18"/>
      <c r="B734" s="18"/>
      <c r="AF734" s="19"/>
    </row>
    <row r="735" spans="1:32" s="5" customFormat="1" ht="13.6" customHeight="1" x14ac:dyDescent="0.3">
      <c r="A735" s="18"/>
      <c r="B735" s="18"/>
      <c r="AF735" s="19"/>
    </row>
    <row r="736" spans="1:32" s="5" customFormat="1" ht="13.6" customHeight="1" x14ac:dyDescent="0.3">
      <c r="A736" s="18"/>
      <c r="B736" s="18"/>
      <c r="AF736" s="19"/>
    </row>
    <row r="737" spans="1:32" s="5" customFormat="1" ht="13.6" customHeight="1" x14ac:dyDescent="0.3">
      <c r="A737" s="18"/>
      <c r="B737" s="18"/>
      <c r="AF737" s="19"/>
    </row>
    <row r="738" spans="1:32" s="5" customFormat="1" ht="13.6" customHeight="1" x14ac:dyDescent="0.3">
      <c r="A738" s="18"/>
      <c r="B738" s="18"/>
      <c r="AF738" s="19"/>
    </row>
    <row r="739" spans="1:32" s="5" customFormat="1" ht="13.6" customHeight="1" x14ac:dyDescent="0.3">
      <c r="A739" s="18"/>
      <c r="B739" s="18"/>
      <c r="AF739" s="19"/>
    </row>
    <row r="740" spans="1:32" s="5" customFormat="1" ht="13.6" customHeight="1" x14ac:dyDescent="0.3">
      <c r="A740" s="18"/>
      <c r="B740" s="18"/>
      <c r="AF740" s="19"/>
    </row>
    <row r="741" spans="1:32" s="5" customFormat="1" ht="13.6" customHeight="1" x14ac:dyDescent="0.3">
      <c r="A741" s="18"/>
      <c r="B741" s="18"/>
      <c r="AF741" s="19"/>
    </row>
    <row r="742" spans="1:32" s="5" customFormat="1" ht="13.6" customHeight="1" x14ac:dyDescent="0.3">
      <c r="A742" s="18"/>
      <c r="B742" s="18"/>
      <c r="AF742" s="19"/>
    </row>
    <row r="743" spans="1:32" s="5" customFormat="1" ht="13.6" customHeight="1" x14ac:dyDescent="0.3">
      <c r="A743" s="18"/>
      <c r="B743" s="18"/>
      <c r="AF743" s="19"/>
    </row>
    <row r="744" spans="1:32" s="5" customFormat="1" ht="13.6" customHeight="1" x14ac:dyDescent="0.3">
      <c r="A744" s="18"/>
      <c r="B744" s="18"/>
      <c r="AF744" s="19"/>
    </row>
    <row r="745" spans="1:32" s="5" customFormat="1" ht="13.6" customHeight="1" x14ac:dyDescent="0.3">
      <c r="A745" s="18"/>
      <c r="B745" s="18"/>
      <c r="AF745" s="19"/>
    </row>
    <row r="746" spans="1:32" s="5" customFormat="1" ht="13.6" customHeight="1" x14ac:dyDescent="0.3">
      <c r="A746" s="18"/>
      <c r="B746" s="18"/>
      <c r="AF746" s="19"/>
    </row>
    <row r="747" spans="1:32" s="5" customFormat="1" ht="13.6" customHeight="1" x14ac:dyDescent="0.3">
      <c r="A747" s="18"/>
      <c r="B747" s="18"/>
      <c r="AF747" s="19"/>
    </row>
    <row r="748" spans="1:32" s="5" customFormat="1" ht="13.6" customHeight="1" x14ac:dyDescent="0.3">
      <c r="A748" s="18"/>
      <c r="B748" s="18"/>
      <c r="AF748" s="19"/>
    </row>
    <row r="749" spans="1:32" s="5" customFormat="1" ht="13.6" customHeight="1" x14ac:dyDescent="0.3">
      <c r="A749" s="18"/>
      <c r="B749" s="18"/>
      <c r="AF749" s="19"/>
    </row>
    <row r="750" spans="1:32" s="5" customFormat="1" ht="13.6" customHeight="1" x14ac:dyDescent="0.3">
      <c r="A750" s="18"/>
      <c r="B750" s="18"/>
      <c r="AF750" s="19"/>
    </row>
    <row r="751" spans="1:32" s="5" customFormat="1" ht="13.6" customHeight="1" x14ac:dyDescent="0.3">
      <c r="A751" s="18"/>
      <c r="B751" s="18"/>
      <c r="AF751" s="19"/>
    </row>
    <row r="752" spans="1:32" s="5" customFormat="1" ht="13.6" customHeight="1" x14ac:dyDescent="0.3">
      <c r="A752" s="18"/>
      <c r="B752" s="18"/>
      <c r="AF752" s="19"/>
    </row>
    <row r="753" spans="1:32" s="5" customFormat="1" ht="13.6" customHeight="1" x14ac:dyDescent="0.3">
      <c r="A753" s="18"/>
      <c r="B753" s="18"/>
      <c r="AF753" s="19"/>
    </row>
    <row r="754" spans="1:32" s="5" customFormat="1" ht="13.6" customHeight="1" x14ac:dyDescent="0.3">
      <c r="A754" s="18"/>
      <c r="B754" s="18"/>
      <c r="AF754" s="19"/>
    </row>
    <row r="755" spans="1:32" s="5" customFormat="1" ht="13.6" customHeight="1" x14ac:dyDescent="0.3">
      <c r="A755" s="18"/>
      <c r="B755" s="18"/>
      <c r="AF755" s="19"/>
    </row>
    <row r="756" spans="1:32" s="5" customFormat="1" ht="13.6" customHeight="1" x14ac:dyDescent="0.3">
      <c r="A756" s="18"/>
      <c r="B756" s="18"/>
      <c r="AF756" s="19"/>
    </row>
    <row r="757" spans="1:32" s="5" customFormat="1" ht="13.6" customHeight="1" x14ac:dyDescent="0.3">
      <c r="A757" s="18"/>
      <c r="B757" s="18"/>
      <c r="AF757" s="19"/>
    </row>
    <row r="758" spans="1:32" s="5" customFormat="1" ht="13.6" customHeight="1" x14ac:dyDescent="0.3">
      <c r="A758" s="18"/>
      <c r="B758" s="18"/>
      <c r="AF758" s="19"/>
    </row>
    <row r="759" spans="1:32" s="5" customFormat="1" ht="13.6" customHeight="1" x14ac:dyDescent="0.3">
      <c r="A759" s="18"/>
      <c r="B759" s="18"/>
      <c r="AF759" s="19"/>
    </row>
    <row r="760" spans="1:32" s="5" customFormat="1" ht="13.6" customHeight="1" x14ac:dyDescent="0.3">
      <c r="A760" s="18"/>
      <c r="B760" s="18"/>
      <c r="AF760" s="19"/>
    </row>
    <row r="761" spans="1:32" s="5" customFormat="1" ht="13.6" customHeight="1" x14ac:dyDescent="0.3">
      <c r="A761" s="18"/>
      <c r="B761" s="18"/>
      <c r="AF761" s="19"/>
    </row>
    <row r="762" spans="1:32" s="5" customFormat="1" ht="13.6" customHeight="1" x14ac:dyDescent="0.3">
      <c r="A762" s="18"/>
      <c r="B762" s="18"/>
      <c r="AF762" s="19"/>
    </row>
    <row r="763" spans="1:32" s="5" customFormat="1" ht="13.6" customHeight="1" x14ac:dyDescent="0.3">
      <c r="A763" s="18"/>
      <c r="B763" s="18"/>
      <c r="AF763" s="19"/>
    </row>
    <row r="764" spans="1:32" s="5" customFormat="1" ht="13.6" customHeight="1" x14ac:dyDescent="0.3">
      <c r="A764" s="18"/>
      <c r="B764" s="18"/>
      <c r="AF764" s="19"/>
    </row>
    <row r="765" spans="1:32" s="5" customFormat="1" ht="13.6" customHeight="1" x14ac:dyDescent="0.3">
      <c r="A765" s="18"/>
      <c r="B765" s="18"/>
      <c r="AF765" s="19"/>
    </row>
    <row r="766" spans="1:32" s="5" customFormat="1" ht="13.6" customHeight="1" x14ac:dyDescent="0.3">
      <c r="A766" s="18"/>
      <c r="B766" s="18"/>
      <c r="AF766" s="19"/>
    </row>
    <row r="767" spans="1:32" s="5" customFormat="1" ht="13.6" customHeight="1" x14ac:dyDescent="0.3">
      <c r="A767" s="18"/>
      <c r="B767" s="18"/>
      <c r="AF767" s="19"/>
    </row>
    <row r="768" spans="1:32" s="5" customFormat="1" ht="13.6" customHeight="1" x14ac:dyDescent="0.3">
      <c r="A768" s="18"/>
      <c r="B768" s="18"/>
      <c r="AF768" s="19"/>
    </row>
    <row r="769" spans="1:32" s="5" customFormat="1" ht="13.6" customHeight="1" x14ac:dyDescent="0.3">
      <c r="A769" s="18"/>
      <c r="B769" s="18"/>
      <c r="AF769" s="19"/>
    </row>
    <row r="770" spans="1:32" s="5" customFormat="1" ht="13.6" customHeight="1" x14ac:dyDescent="0.3">
      <c r="A770" s="18"/>
      <c r="B770" s="18"/>
      <c r="AF770" s="19"/>
    </row>
    <row r="771" spans="1:32" s="5" customFormat="1" ht="13.6" customHeight="1" x14ac:dyDescent="0.3">
      <c r="A771" s="18"/>
      <c r="B771" s="18"/>
      <c r="AF771" s="19"/>
    </row>
    <row r="772" spans="1:32" s="5" customFormat="1" ht="13.6" customHeight="1" x14ac:dyDescent="0.3">
      <c r="A772" s="18"/>
      <c r="B772" s="18"/>
      <c r="AF772" s="19"/>
    </row>
    <row r="773" spans="1:32" s="5" customFormat="1" ht="13.6" customHeight="1" x14ac:dyDescent="0.3">
      <c r="A773" s="18"/>
      <c r="B773" s="18"/>
      <c r="AF773" s="19"/>
    </row>
    <row r="774" spans="1:32" s="5" customFormat="1" ht="13.6" customHeight="1" x14ac:dyDescent="0.3">
      <c r="A774" s="18"/>
      <c r="B774" s="18"/>
      <c r="AF774" s="19"/>
    </row>
    <row r="775" spans="1:32" s="5" customFormat="1" ht="13.6" customHeight="1" x14ac:dyDescent="0.3">
      <c r="A775" s="18"/>
      <c r="B775" s="18"/>
      <c r="AF775" s="19"/>
    </row>
    <row r="776" spans="1:32" s="5" customFormat="1" ht="13.6" customHeight="1" x14ac:dyDescent="0.3">
      <c r="A776" s="18"/>
      <c r="B776" s="18"/>
      <c r="AF776" s="19"/>
    </row>
    <row r="777" spans="1:32" s="5" customFormat="1" ht="13.6" customHeight="1" x14ac:dyDescent="0.3">
      <c r="A777" s="18"/>
      <c r="B777" s="18"/>
      <c r="AF777" s="19"/>
    </row>
    <row r="778" spans="1:32" s="5" customFormat="1" ht="13.6" customHeight="1" x14ac:dyDescent="0.3">
      <c r="A778" s="18"/>
      <c r="B778" s="18"/>
      <c r="AF778" s="19"/>
    </row>
    <row r="779" spans="1:32" s="5" customFormat="1" ht="13.6" customHeight="1" x14ac:dyDescent="0.3">
      <c r="A779" s="18"/>
      <c r="B779" s="18"/>
      <c r="AF779" s="19"/>
    </row>
    <row r="780" spans="1:32" s="5" customFormat="1" ht="13.6" customHeight="1" x14ac:dyDescent="0.3">
      <c r="A780" s="18"/>
      <c r="B780" s="18"/>
      <c r="AF780" s="19"/>
    </row>
    <row r="781" spans="1:32" s="5" customFormat="1" ht="13.6" customHeight="1" x14ac:dyDescent="0.3">
      <c r="A781" s="18"/>
      <c r="B781" s="18"/>
      <c r="AF781" s="19"/>
    </row>
    <row r="782" spans="1:32" s="5" customFormat="1" ht="13.6" customHeight="1" x14ac:dyDescent="0.3">
      <c r="A782" s="18"/>
      <c r="B782" s="18"/>
      <c r="AF782" s="19"/>
    </row>
    <row r="783" spans="1:32" s="5" customFormat="1" ht="13.6" customHeight="1" x14ac:dyDescent="0.3">
      <c r="A783" s="18"/>
      <c r="B783" s="18"/>
      <c r="AF783" s="19"/>
    </row>
    <row r="784" spans="1:32" s="5" customFormat="1" ht="13.6" customHeight="1" x14ac:dyDescent="0.3">
      <c r="A784" s="18"/>
      <c r="B784" s="18"/>
      <c r="AF784" s="19"/>
    </row>
    <row r="785" spans="1:32" s="5" customFormat="1" ht="13.6" customHeight="1" x14ac:dyDescent="0.3">
      <c r="A785" s="18"/>
      <c r="B785" s="18"/>
      <c r="AF785" s="19"/>
    </row>
    <row r="786" spans="1:32" s="5" customFormat="1" ht="13.6" customHeight="1" x14ac:dyDescent="0.3">
      <c r="A786" s="18"/>
      <c r="B786" s="18"/>
      <c r="AF786" s="19"/>
    </row>
    <row r="787" spans="1:32" s="5" customFormat="1" ht="13.6" customHeight="1" x14ac:dyDescent="0.3">
      <c r="A787" s="18"/>
      <c r="B787" s="18"/>
      <c r="AF787" s="19"/>
    </row>
    <row r="788" spans="1:32" s="5" customFormat="1" ht="13.6" customHeight="1" x14ac:dyDescent="0.3">
      <c r="A788" s="18"/>
      <c r="B788" s="18"/>
      <c r="AF788" s="19"/>
    </row>
    <row r="789" spans="1:32" s="5" customFormat="1" ht="13.6" customHeight="1" x14ac:dyDescent="0.3">
      <c r="A789" s="18"/>
      <c r="B789" s="18"/>
      <c r="AF789" s="19"/>
    </row>
    <row r="790" spans="1:32" s="5" customFormat="1" ht="13.6" customHeight="1" x14ac:dyDescent="0.3">
      <c r="A790" s="18"/>
      <c r="B790" s="18"/>
      <c r="AF790" s="19"/>
    </row>
    <row r="791" spans="1:32" s="5" customFormat="1" ht="13.6" customHeight="1" x14ac:dyDescent="0.3">
      <c r="A791" s="18"/>
      <c r="B791" s="18"/>
      <c r="AF791" s="19"/>
    </row>
    <row r="792" spans="1:32" s="5" customFormat="1" ht="13.6" customHeight="1" x14ac:dyDescent="0.3">
      <c r="A792" s="18"/>
      <c r="B792" s="18"/>
      <c r="AF792" s="19"/>
    </row>
    <row r="793" spans="1:32" s="5" customFormat="1" ht="13.6" customHeight="1" x14ac:dyDescent="0.3">
      <c r="A793" s="18"/>
      <c r="B793" s="18"/>
      <c r="AF793" s="19"/>
    </row>
    <row r="794" spans="1:32" s="5" customFormat="1" ht="13.6" customHeight="1" x14ac:dyDescent="0.3">
      <c r="A794" s="18"/>
      <c r="B794" s="18"/>
      <c r="AF794" s="19"/>
    </row>
    <row r="795" spans="1:32" s="5" customFormat="1" ht="13.6" customHeight="1" x14ac:dyDescent="0.3">
      <c r="A795" s="18"/>
      <c r="B795" s="18"/>
      <c r="AF795" s="19"/>
    </row>
    <row r="796" spans="1:32" s="5" customFormat="1" ht="13.6" customHeight="1" x14ac:dyDescent="0.3">
      <c r="A796" s="18"/>
      <c r="B796" s="18"/>
      <c r="AF796" s="19"/>
    </row>
    <row r="797" spans="1:32" s="5" customFormat="1" ht="13.6" customHeight="1" x14ac:dyDescent="0.3">
      <c r="A797" s="18"/>
      <c r="B797" s="18"/>
      <c r="AF797" s="19"/>
    </row>
    <row r="798" spans="1:32" s="5" customFormat="1" ht="13.6" customHeight="1" x14ac:dyDescent="0.3">
      <c r="A798" s="18"/>
      <c r="B798" s="18"/>
      <c r="AF798" s="19"/>
    </row>
    <row r="799" spans="1:32" s="5" customFormat="1" ht="13.6" customHeight="1" x14ac:dyDescent="0.3">
      <c r="A799" s="18"/>
      <c r="B799" s="18"/>
      <c r="AF799" s="19"/>
    </row>
    <row r="800" spans="1:32" s="5" customFormat="1" ht="13.6" customHeight="1" x14ac:dyDescent="0.3">
      <c r="A800" s="18"/>
      <c r="B800" s="18"/>
      <c r="AF800" s="19"/>
    </row>
    <row r="801" spans="1:32" s="5" customFormat="1" ht="13.6" customHeight="1" x14ac:dyDescent="0.3">
      <c r="A801" s="18"/>
      <c r="B801" s="18"/>
      <c r="AF801" s="19"/>
    </row>
    <row r="802" spans="1:32" s="5" customFormat="1" ht="13.6" customHeight="1" x14ac:dyDescent="0.3">
      <c r="A802" s="18"/>
      <c r="B802" s="18"/>
      <c r="AF802" s="19"/>
    </row>
    <row r="803" spans="1:32" s="5" customFormat="1" ht="13.6" customHeight="1" x14ac:dyDescent="0.3">
      <c r="A803" s="18"/>
      <c r="B803" s="18"/>
      <c r="AF803" s="19"/>
    </row>
    <row r="804" spans="1:32" s="5" customFormat="1" ht="13.6" customHeight="1" x14ac:dyDescent="0.3">
      <c r="A804" s="18"/>
      <c r="B804" s="18"/>
      <c r="AF804" s="19"/>
    </row>
    <row r="805" spans="1:32" s="5" customFormat="1" ht="13.6" customHeight="1" x14ac:dyDescent="0.3">
      <c r="A805" s="18"/>
      <c r="B805" s="18"/>
      <c r="AF805" s="19"/>
    </row>
    <row r="806" spans="1:32" s="5" customFormat="1" ht="13.6" customHeight="1" x14ac:dyDescent="0.3">
      <c r="A806" s="18"/>
      <c r="B806" s="18"/>
      <c r="AF806" s="19"/>
    </row>
    <row r="807" spans="1:32" s="5" customFormat="1" ht="13.6" customHeight="1" x14ac:dyDescent="0.3">
      <c r="A807" s="18"/>
      <c r="B807" s="18"/>
      <c r="AF807" s="19"/>
    </row>
    <row r="808" spans="1:32" s="5" customFormat="1" ht="13.6" customHeight="1" x14ac:dyDescent="0.3">
      <c r="A808" s="18"/>
      <c r="B808" s="18"/>
      <c r="AF808" s="19"/>
    </row>
    <row r="809" spans="1:32" s="5" customFormat="1" ht="13.6" customHeight="1" x14ac:dyDescent="0.3">
      <c r="A809" s="18"/>
      <c r="B809" s="18"/>
      <c r="AF809" s="19"/>
    </row>
    <row r="810" spans="1:32" s="5" customFormat="1" ht="13.6" customHeight="1" x14ac:dyDescent="0.3">
      <c r="A810" s="18"/>
      <c r="B810" s="18"/>
      <c r="AF810" s="19"/>
    </row>
    <row r="811" spans="1:32" s="5" customFormat="1" ht="13.6" customHeight="1" x14ac:dyDescent="0.3">
      <c r="A811" s="18"/>
      <c r="B811" s="18"/>
      <c r="AF811" s="19"/>
    </row>
    <row r="812" spans="1:32" s="5" customFormat="1" ht="13.6" customHeight="1" x14ac:dyDescent="0.3">
      <c r="A812" s="18"/>
      <c r="B812" s="18"/>
      <c r="AF812" s="19"/>
    </row>
    <row r="813" spans="1:32" s="5" customFormat="1" ht="13.6" customHeight="1" x14ac:dyDescent="0.3">
      <c r="A813" s="18"/>
      <c r="B813" s="18"/>
      <c r="AF813" s="19"/>
    </row>
    <row r="814" spans="1:32" s="5" customFormat="1" ht="13.6" customHeight="1" x14ac:dyDescent="0.3">
      <c r="A814" s="18"/>
      <c r="B814" s="18"/>
      <c r="AF814" s="19"/>
    </row>
    <row r="815" spans="1:32" s="5" customFormat="1" ht="13.6" customHeight="1" x14ac:dyDescent="0.3">
      <c r="A815" s="18"/>
      <c r="B815" s="18"/>
      <c r="AF815" s="19"/>
    </row>
    <row r="816" spans="1:32" s="5" customFormat="1" ht="13.6" customHeight="1" x14ac:dyDescent="0.3">
      <c r="A816" s="18"/>
      <c r="B816" s="18"/>
      <c r="AF816" s="19"/>
    </row>
    <row r="817" spans="1:32" s="5" customFormat="1" ht="13.6" customHeight="1" x14ac:dyDescent="0.3">
      <c r="A817" s="18"/>
      <c r="B817" s="18"/>
      <c r="AF817" s="19"/>
    </row>
    <row r="818" spans="1:32" s="5" customFormat="1" ht="13.6" customHeight="1" x14ac:dyDescent="0.3">
      <c r="A818" s="18"/>
      <c r="B818" s="18"/>
      <c r="AF818" s="19"/>
    </row>
    <row r="819" spans="1:32" s="5" customFormat="1" ht="13.6" customHeight="1" x14ac:dyDescent="0.3">
      <c r="A819" s="18"/>
      <c r="B819" s="18"/>
      <c r="AF819" s="19"/>
    </row>
    <row r="820" spans="1:32" s="5" customFormat="1" ht="13.6" customHeight="1" x14ac:dyDescent="0.3">
      <c r="A820" s="18"/>
      <c r="B820" s="18"/>
      <c r="AF820" s="19"/>
    </row>
    <row r="821" spans="1:32" s="5" customFormat="1" ht="13.6" customHeight="1" x14ac:dyDescent="0.3">
      <c r="A821" s="18"/>
      <c r="B821" s="18"/>
      <c r="AF821" s="19"/>
    </row>
    <row r="822" spans="1:32" s="5" customFormat="1" ht="13.6" customHeight="1" x14ac:dyDescent="0.3">
      <c r="A822" s="18"/>
      <c r="B822" s="18"/>
      <c r="AF822" s="19"/>
    </row>
    <row r="823" spans="1:32" s="5" customFormat="1" ht="13.6" customHeight="1" x14ac:dyDescent="0.3">
      <c r="A823" s="18"/>
      <c r="B823" s="18"/>
      <c r="AF823" s="19"/>
    </row>
    <row r="824" spans="1:32" s="5" customFormat="1" ht="13.6" customHeight="1" x14ac:dyDescent="0.3">
      <c r="A824" s="18"/>
      <c r="B824" s="18"/>
      <c r="AF824" s="19"/>
    </row>
    <row r="825" spans="1:32" s="5" customFormat="1" ht="13.6" customHeight="1" x14ac:dyDescent="0.3">
      <c r="A825" s="18"/>
      <c r="B825" s="18"/>
      <c r="AF825" s="19"/>
    </row>
    <row r="826" spans="1:32" s="5" customFormat="1" ht="13.6" customHeight="1" x14ac:dyDescent="0.3">
      <c r="A826" s="18"/>
      <c r="B826" s="18"/>
      <c r="AF826" s="19"/>
    </row>
    <row r="827" spans="1:32" s="5" customFormat="1" ht="13.6" customHeight="1" x14ac:dyDescent="0.3">
      <c r="A827" s="18"/>
      <c r="B827" s="18"/>
      <c r="AF827" s="19"/>
    </row>
    <row r="828" spans="1:32" s="5" customFormat="1" ht="13.6" customHeight="1" x14ac:dyDescent="0.3">
      <c r="A828" s="18"/>
      <c r="B828" s="18"/>
      <c r="AF828" s="19"/>
    </row>
    <row r="829" spans="1:32" s="5" customFormat="1" ht="13.6" customHeight="1" x14ac:dyDescent="0.3">
      <c r="A829" s="18"/>
      <c r="B829" s="18"/>
      <c r="AF829" s="19"/>
    </row>
    <row r="830" spans="1:32" s="5" customFormat="1" ht="13.6" customHeight="1" x14ac:dyDescent="0.3">
      <c r="A830" s="18"/>
      <c r="B830" s="18"/>
      <c r="AF830" s="19"/>
    </row>
    <row r="831" spans="1:32" s="5" customFormat="1" ht="13.6" customHeight="1" x14ac:dyDescent="0.3">
      <c r="A831" s="18"/>
      <c r="B831" s="18"/>
      <c r="AF831" s="19"/>
    </row>
    <row r="832" spans="1:32" s="5" customFormat="1" ht="13.6" customHeight="1" x14ac:dyDescent="0.3">
      <c r="A832" s="18"/>
      <c r="B832" s="18"/>
      <c r="AF832" s="19"/>
    </row>
    <row r="833" spans="1:32" s="5" customFormat="1" ht="13.6" customHeight="1" x14ac:dyDescent="0.3">
      <c r="A833" s="18"/>
      <c r="B833" s="18"/>
      <c r="AF833" s="19"/>
    </row>
    <row r="834" spans="1:32" s="5" customFormat="1" ht="13.6" customHeight="1" x14ac:dyDescent="0.3">
      <c r="A834" s="18"/>
      <c r="B834" s="18"/>
      <c r="AF834" s="19"/>
    </row>
    <row r="835" spans="1:32" s="5" customFormat="1" ht="13.6" customHeight="1" x14ac:dyDescent="0.3">
      <c r="A835" s="18"/>
      <c r="B835" s="18"/>
      <c r="AF835" s="19"/>
    </row>
    <row r="836" spans="1:32" s="5" customFormat="1" ht="13.6" customHeight="1" x14ac:dyDescent="0.3">
      <c r="A836" s="18"/>
      <c r="B836" s="18"/>
      <c r="AF836" s="19"/>
    </row>
    <row r="837" spans="1:32" s="5" customFormat="1" ht="13.6" customHeight="1" x14ac:dyDescent="0.3">
      <c r="A837" s="18"/>
      <c r="B837" s="18"/>
      <c r="AF837" s="19"/>
    </row>
    <row r="838" spans="1:32" s="5" customFormat="1" ht="13.6" customHeight="1" x14ac:dyDescent="0.3">
      <c r="A838" s="18"/>
      <c r="B838" s="18"/>
      <c r="AF838" s="19"/>
    </row>
    <row r="839" spans="1:32" s="5" customFormat="1" ht="13.6" customHeight="1" x14ac:dyDescent="0.3">
      <c r="A839" s="18"/>
      <c r="B839" s="18"/>
      <c r="AF839" s="19"/>
    </row>
    <row r="840" spans="1:32" s="5" customFormat="1" ht="13.6" customHeight="1" x14ac:dyDescent="0.3">
      <c r="A840" s="18"/>
      <c r="B840" s="18"/>
      <c r="AF840" s="19"/>
    </row>
    <row r="841" spans="1:32" s="5" customFormat="1" ht="13.6" customHeight="1" x14ac:dyDescent="0.3">
      <c r="A841" s="18"/>
      <c r="B841" s="18"/>
      <c r="AF841" s="19"/>
    </row>
    <row r="842" spans="1:32" s="5" customFormat="1" ht="13.6" customHeight="1" x14ac:dyDescent="0.3">
      <c r="A842" s="18"/>
      <c r="B842" s="18"/>
      <c r="AF842" s="19"/>
    </row>
    <row r="843" spans="1:32" s="5" customFormat="1" ht="13.6" customHeight="1" x14ac:dyDescent="0.3">
      <c r="A843" s="18"/>
      <c r="B843" s="18"/>
      <c r="AF843" s="19"/>
    </row>
    <row r="844" spans="1:32" s="5" customFormat="1" ht="13.6" customHeight="1" x14ac:dyDescent="0.3">
      <c r="A844" s="18"/>
      <c r="B844" s="18"/>
      <c r="AF844" s="19"/>
    </row>
    <row r="845" spans="1:32" s="5" customFormat="1" ht="13.6" customHeight="1" x14ac:dyDescent="0.3">
      <c r="A845" s="18"/>
      <c r="B845" s="18"/>
      <c r="AF845" s="19"/>
    </row>
    <row r="846" spans="1:32" s="5" customFormat="1" ht="13.6" customHeight="1" x14ac:dyDescent="0.3">
      <c r="A846" s="18"/>
      <c r="B846" s="18"/>
      <c r="AF846" s="19"/>
    </row>
    <row r="847" spans="1:32" s="5" customFormat="1" ht="13.6" customHeight="1" x14ac:dyDescent="0.3">
      <c r="A847" s="18"/>
      <c r="B847" s="18"/>
      <c r="AF847" s="19"/>
    </row>
    <row r="848" spans="1:32" s="5" customFormat="1" ht="13.6" customHeight="1" x14ac:dyDescent="0.3">
      <c r="A848" s="18"/>
      <c r="B848" s="18"/>
      <c r="AF848" s="19"/>
    </row>
    <row r="849" spans="1:32" s="5" customFormat="1" ht="13.6" customHeight="1" x14ac:dyDescent="0.3">
      <c r="A849" s="18"/>
      <c r="B849" s="18"/>
      <c r="AF849" s="19"/>
    </row>
    <row r="850" spans="1:32" s="5" customFormat="1" ht="13.6" customHeight="1" x14ac:dyDescent="0.3">
      <c r="A850" s="18"/>
      <c r="B850" s="18"/>
      <c r="AF850" s="19"/>
    </row>
    <row r="851" spans="1:32" s="5" customFormat="1" ht="13.6" customHeight="1" x14ac:dyDescent="0.3">
      <c r="A851" s="18"/>
      <c r="B851" s="18"/>
      <c r="AF851" s="19"/>
    </row>
    <row r="852" spans="1:32" s="5" customFormat="1" ht="13.6" customHeight="1" x14ac:dyDescent="0.3">
      <c r="A852" s="18"/>
      <c r="B852" s="18"/>
      <c r="AF852" s="19"/>
    </row>
    <row r="853" spans="1:32" s="5" customFormat="1" ht="13.6" customHeight="1" x14ac:dyDescent="0.3">
      <c r="A853" s="18"/>
      <c r="B853" s="18"/>
      <c r="AF853" s="19"/>
    </row>
    <row r="854" spans="1:32" s="5" customFormat="1" ht="13.6" customHeight="1" x14ac:dyDescent="0.3">
      <c r="A854" s="18"/>
      <c r="B854" s="18"/>
      <c r="AF854" s="19"/>
    </row>
    <row r="855" spans="1:32" s="5" customFormat="1" ht="13.6" customHeight="1" x14ac:dyDescent="0.3">
      <c r="A855" s="18"/>
      <c r="B855" s="18"/>
      <c r="AF855" s="19"/>
    </row>
    <row r="856" spans="1:32" s="5" customFormat="1" ht="13.6" customHeight="1" x14ac:dyDescent="0.3">
      <c r="A856" s="18"/>
      <c r="B856" s="18"/>
      <c r="AF856" s="19"/>
    </row>
    <row r="857" spans="1:32" s="5" customFormat="1" ht="13.6" customHeight="1" x14ac:dyDescent="0.3">
      <c r="A857" s="18"/>
      <c r="B857" s="18"/>
      <c r="AF857" s="19"/>
    </row>
    <row r="858" spans="1:32" s="5" customFormat="1" ht="13.6" customHeight="1" x14ac:dyDescent="0.3">
      <c r="A858" s="18"/>
      <c r="B858" s="18"/>
      <c r="AF858" s="19"/>
    </row>
    <row r="859" spans="1:32" s="5" customFormat="1" ht="13.6" customHeight="1" x14ac:dyDescent="0.3">
      <c r="A859" s="18"/>
      <c r="B859" s="18"/>
      <c r="AF859" s="19"/>
    </row>
    <row r="860" spans="1:32" s="5" customFormat="1" ht="13.6" customHeight="1" x14ac:dyDescent="0.3">
      <c r="A860" s="18"/>
      <c r="B860" s="18"/>
      <c r="AF860" s="19"/>
    </row>
    <row r="861" spans="1:32" s="5" customFormat="1" ht="13.6" customHeight="1" x14ac:dyDescent="0.3">
      <c r="A861" s="18"/>
      <c r="B861" s="18"/>
      <c r="AF861" s="19"/>
    </row>
    <row r="862" spans="1:32" s="5" customFormat="1" ht="13.6" customHeight="1" x14ac:dyDescent="0.3">
      <c r="A862" s="18"/>
      <c r="B862" s="18"/>
      <c r="AF862" s="19"/>
    </row>
    <row r="863" spans="1:32" s="5" customFormat="1" ht="13.6" customHeight="1" x14ac:dyDescent="0.3">
      <c r="A863" s="18"/>
      <c r="B863" s="18"/>
      <c r="AF863" s="19"/>
    </row>
    <row r="864" spans="1:32" s="5" customFormat="1" ht="13.6" customHeight="1" x14ac:dyDescent="0.3">
      <c r="A864" s="18"/>
      <c r="B864" s="18"/>
      <c r="AF864" s="19"/>
    </row>
    <row r="865" spans="1:32" s="5" customFormat="1" ht="13.6" customHeight="1" x14ac:dyDescent="0.3">
      <c r="A865" s="18"/>
      <c r="B865" s="18"/>
      <c r="AF865" s="19"/>
    </row>
    <row r="866" spans="1:32" s="5" customFormat="1" ht="13.6" customHeight="1" x14ac:dyDescent="0.3">
      <c r="A866" s="18"/>
      <c r="B866" s="18"/>
      <c r="AF866" s="19"/>
    </row>
    <row r="867" spans="1:32" s="5" customFormat="1" ht="13.6" customHeight="1" x14ac:dyDescent="0.3">
      <c r="A867" s="18"/>
      <c r="B867" s="18"/>
      <c r="AF867" s="19"/>
    </row>
    <row r="868" spans="1:32" s="5" customFormat="1" ht="13.6" customHeight="1" x14ac:dyDescent="0.3">
      <c r="A868" s="18"/>
      <c r="B868" s="18"/>
      <c r="AF868" s="19"/>
    </row>
    <row r="869" spans="1:32" s="5" customFormat="1" ht="13.6" customHeight="1" x14ac:dyDescent="0.3">
      <c r="A869" s="18"/>
      <c r="B869" s="18"/>
      <c r="AF869" s="19"/>
    </row>
    <row r="870" spans="1:32" s="5" customFormat="1" ht="13.6" customHeight="1" x14ac:dyDescent="0.3">
      <c r="A870" s="18"/>
      <c r="B870" s="18"/>
      <c r="AF870" s="19"/>
    </row>
    <row r="871" spans="1:32" s="5" customFormat="1" ht="13.6" customHeight="1" x14ac:dyDescent="0.3">
      <c r="A871" s="18"/>
      <c r="B871" s="18"/>
      <c r="AF871" s="19"/>
    </row>
    <row r="872" spans="1:32" s="5" customFormat="1" ht="13.6" customHeight="1" x14ac:dyDescent="0.3">
      <c r="A872" s="18"/>
      <c r="B872" s="18"/>
      <c r="AF872" s="19"/>
    </row>
    <row r="873" spans="1:32" s="5" customFormat="1" ht="13.6" customHeight="1" x14ac:dyDescent="0.3">
      <c r="A873" s="18"/>
      <c r="B873" s="18"/>
      <c r="AF873" s="19"/>
    </row>
    <row r="874" spans="1:32" s="5" customFormat="1" ht="13.6" customHeight="1" x14ac:dyDescent="0.3">
      <c r="A874" s="18"/>
      <c r="B874" s="18"/>
      <c r="AF874" s="19"/>
    </row>
    <row r="875" spans="1:32" s="5" customFormat="1" ht="13.6" customHeight="1" x14ac:dyDescent="0.3">
      <c r="A875" s="18"/>
      <c r="B875" s="18"/>
      <c r="AF875" s="19"/>
    </row>
    <row r="876" spans="1:32" s="5" customFormat="1" ht="13.6" customHeight="1" x14ac:dyDescent="0.3">
      <c r="A876" s="18"/>
      <c r="B876" s="18"/>
      <c r="AF876" s="19"/>
    </row>
    <row r="877" spans="1:32" s="5" customFormat="1" ht="13.6" customHeight="1" x14ac:dyDescent="0.3">
      <c r="A877" s="18"/>
      <c r="B877" s="18"/>
      <c r="AF877" s="19"/>
    </row>
    <row r="878" spans="1:32" s="5" customFormat="1" ht="13.6" customHeight="1" x14ac:dyDescent="0.3">
      <c r="A878" s="18"/>
      <c r="B878" s="18"/>
      <c r="AF878" s="19"/>
    </row>
    <row r="879" spans="1:32" s="5" customFormat="1" ht="13.6" customHeight="1" x14ac:dyDescent="0.3">
      <c r="A879" s="18"/>
      <c r="B879" s="18"/>
      <c r="AF879" s="19"/>
    </row>
    <row r="880" spans="1:32" s="5" customFormat="1" ht="13.6" customHeight="1" x14ac:dyDescent="0.3">
      <c r="A880" s="18"/>
      <c r="B880" s="18"/>
      <c r="AF880" s="19"/>
    </row>
    <row r="881" spans="1:32" s="5" customFormat="1" ht="13.6" customHeight="1" x14ac:dyDescent="0.3">
      <c r="A881" s="18"/>
      <c r="B881" s="18"/>
      <c r="AF881" s="19"/>
    </row>
    <row r="882" spans="1:32" s="5" customFormat="1" ht="13.6" customHeight="1" x14ac:dyDescent="0.3">
      <c r="A882" s="18"/>
      <c r="B882" s="18"/>
      <c r="AF882" s="19"/>
    </row>
    <row r="883" spans="1:32" s="5" customFormat="1" ht="13.6" customHeight="1" x14ac:dyDescent="0.3">
      <c r="A883" s="18"/>
      <c r="B883" s="18"/>
      <c r="AF883" s="19"/>
    </row>
    <row r="884" spans="1:32" s="5" customFormat="1" ht="13.6" customHeight="1" x14ac:dyDescent="0.3">
      <c r="A884" s="18"/>
      <c r="B884" s="18"/>
      <c r="AF884" s="19"/>
    </row>
    <row r="885" spans="1:32" s="5" customFormat="1" ht="13.6" customHeight="1" x14ac:dyDescent="0.3">
      <c r="A885" s="18"/>
      <c r="B885" s="18"/>
      <c r="AF885" s="19"/>
    </row>
    <row r="886" spans="1:32" s="5" customFormat="1" ht="13.6" customHeight="1" x14ac:dyDescent="0.3">
      <c r="A886" s="18"/>
      <c r="B886" s="18"/>
      <c r="AF886" s="19"/>
    </row>
    <row r="887" spans="1:32" s="5" customFormat="1" ht="13.6" customHeight="1" x14ac:dyDescent="0.3">
      <c r="A887" s="18"/>
      <c r="B887" s="18"/>
      <c r="AF887" s="19"/>
    </row>
    <row r="888" spans="1:32" s="5" customFormat="1" ht="13.6" customHeight="1" x14ac:dyDescent="0.3">
      <c r="A888" s="18"/>
      <c r="B888" s="18"/>
      <c r="AF888" s="19"/>
    </row>
    <row r="889" spans="1:32" s="5" customFormat="1" ht="13.6" customHeight="1" x14ac:dyDescent="0.3">
      <c r="A889" s="18"/>
      <c r="B889" s="18"/>
      <c r="AF889" s="19"/>
    </row>
    <row r="890" spans="1:32" s="5" customFormat="1" ht="13.6" customHeight="1" x14ac:dyDescent="0.3">
      <c r="A890" s="18"/>
      <c r="B890" s="18"/>
      <c r="AF890" s="19"/>
    </row>
    <row r="891" spans="1:32" s="5" customFormat="1" ht="13.6" customHeight="1" x14ac:dyDescent="0.3">
      <c r="A891" s="18"/>
      <c r="B891" s="18"/>
      <c r="AF891" s="19"/>
    </row>
    <row r="892" spans="1:32" s="5" customFormat="1" ht="13.6" customHeight="1" x14ac:dyDescent="0.3">
      <c r="A892" s="18"/>
      <c r="B892" s="18"/>
      <c r="AF892" s="19"/>
    </row>
    <row r="893" spans="1:32" s="5" customFormat="1" ht="13.6" customHeight="1" x14ac:dyDescent="0.3">
      <c r="A893" s="18"/>
      <c r="B893" s="18"/>
      <c r="AF893" s="19"/>
    </row>
    <row r="894" spans="1:32" s="5" customFormat="1" ht="13.6" customHeight="1" x14ac:dyDescent="0.3">
      <c r="A894" s="18"/>
      <c r="B894" s="18"/>
      <c r="AF894" s="19"/>
    </row>
    <row r="895" spans="1:32" s="5" customFormat="1" ht="13.6" customHeight="1" x14ac:dyDescent="0.3">
      <c r="A895" s="18"/>
      <c r="B895" s="18"/>
      <c r="AF895" s="19"/>
    </row>
    <row r="896" spans="1:32" s="5" customFormat="1" ht="13.6" customHeight="1" x14ac:dyDescent="0.3">
      <c r="A896" s="18"/>
      <c r="B896" s="18"/>
      <c r="AF896" s="19"/>
    </row>
    <row r="897" spans="1:32" s="5" customFormat="1" ht="13.6" customHeight="1" x14ac:dyDescent="0.3">
      <c r="A897" s="18"/>
      <c r="B897" s="18"/>
      <c r="AF897" s="19"/>
    </row>
    <row r="898" spans="1:32" s="5" customFormat="1" ht="13.6" customHeight="1" x14ac:dyDescent="0.3">
      <c r="A898" s="18"/>
      <c r="B898" s="18"/>
      <c r="AF898" s="19"/>
    </row>
    <row r="899" spans="1:32" s="5" customFormat="1" ht="13.6" customHeight="1" x14ac:dyDescent="0.3">
      <c r="A899" s="18"/>
      <c r="B899" s="18"/>
      <c r="AF899" s="19"/>
    </row>
    <row r="900" spans="1:32" s="5" customFormat="1" ht="13.6" customHeight="1" x14ac:dyDescent="0.3">
      <c r="A900" s="18"/>
      <c r="B900" s="18"/>
      <c r="AF900" s="19"/>
    </row>
    <row r="901" spans="1:32" s="5" customFormat="1" ht="13.6" customHeight="1" x14ac:dyDescent="0.3">
      <c r="A901" s="18"/>
      <c r="B901" s="18"/>
      <c r="AF901" s="19"/>
    </row>
    <row r="902" spans="1:32" s="5" customFormat="1" ht="13.6" customHeight="1" x14ac:dyDescent="0.3">
      <c r="A902" s="18"/>
      <c r="B902" s="18"/>
      <c r="AF902" s="19"/>
    </row>
    <row r="903" spans="1:32" s="5" customFormat="1" ht="13.6" customHeight="1" x14ac:dyDescent="0.3">
      <c r="A903" s="18"/>
      <c r="B903" s="18"/>
      <c r="AF903" s="19"/>
    </row>
    <row r="904" spans="1:32" s="5" customFormat="1" ht="13.6" customHeight="1" x14ac:dyDescent="0.3">
      <c r="A904" s="18"/>
      <c r="B904" s="18"/>
      <c r="AF904" s="19"/>
    </row>
    <row r="905" spans="1:32" s="5" customFormat="1" ht="13.6" customHeight="1" x14ac:dyDescent="0.3">
      <c r="A905" s="18"/>
      <c r="B905" s="18"/>
      <c r="AF905" s="19"/>
    </row>
    <row r="906" spans="1:32" s="5" customFormat="1" ht="13.6" customHeight="1" x14ac:dyDescent="0.3">
      <c r="A906" s="18"/>
      <c r="B906" s="18"/>
      <c r="AF906" s="19"/>
    </row>
    <row r="907" spans="1:32" s="5" customFormat="1" ht="13.6" customHeight="1" x14ac:dyDescent="0.3">
      <c r="A907" s="18"/>
      <c r="B907" s="18"/>
      <c r="AF907" s="19"/>
    </row>
    <row r="908" spans="1:32" s="5" customFormat="1" ht="13.6" customHeight="1" x14ac:dyDescent="0.3">
      <c r="A908" s="18"/>
      <c r="B908" s="18"/>
      <c r="AF908" s="19"/>
    </row>
    <row r="909" spans="1:32" s="5" customFormat="1" ht="13.6" customHeight="1" x14ac:dyDescent="0.3">
      <c r="A909" s="18"/>
      <c r="B909" s="18"/>
      <c r="AF909" s="19"/>
    </row>
    <row r="910" spans="1:32" s="5" customFormat="1" ht="13.6" customHeight="1" x14ac:dyDescent="0.3">
      <c r="A910" s="18"/>
      <c r="B910" s="18"/>
      <c r="AF910" s="19"/>
    </row>
    <row r="911" spans="1:32" s="5" customFormat="1" ht="13.6" customHeight="1" x14ac:dyDescent="0.3">
      <c r="A911" s="18"/>
      <c r="B911" s="18"/>
      <c r="AF911" s="19"/>
    </row>
    <row r="912" spans="1:32" s="5" customFormat="1" ht="13.6" customHeight="1" x14ac:dyDescent="0.3">
      <c r="A912" s="18"/>
      <c r="B912" s="18"/>
      <c r="AF912" s="19"/>
    </row>
    <row r="913" spans="1:32" s="5" customFormat="1" ht="13.6" customHeight="1" x14ac:dyDescent="0.3">
      <c r="A913" s="18"/>
      <c r="B913" s="18"/>
      <c r="AF913" s="19"/>
    </row>
    <row r="914" spans="1:32" s="5" customFormat="1" ht="13.6" customHeight="1" x14ac:dyDescent="0.3">
      <c r="A914" s="18"/>
      <c r="B914" s="18"/>
      <c r="AF914" s="19"/>
    </row>
    <row r="915" spans="1:32" s="5" customFormat="1" ht="13.6" customHeight="1" x14ac:dyDescent="0.3">
      <c r="A915" s="18"/>
      <c r="B915" s="18"/>
      <c r="AF915" s="19"/>
    </row>
    <row r="916" spans="1:32" s="5" customFormat="1" ht="13.6" customHeight="1" x14ac:dyDescent="0.3">
      <c r="A916" s="18"/>
      <c r="B916" s="18"/>
      <c r="AF916" s="19"/>
    </row>
    <row r="917" spans="1:32" s="5" customFormat="1" ht="13.6" customHeight="1" x14ac:dyDescent="0.3">
      <c r="A917" s="18"/>
      <c r="B917" s="18"/>
      <c r="AF917" s="19"/>
    </row>
    <row r="918" spans="1:32" s="5" customFormat="1" ht="13.6" customHeight="1" x14ac:dyDescent="0.3">
      <c r="A918" s="18"/>
      <c r="B918" s="18"/>
      <c r="AF918" s="19"/>
    </row>
    <row r="919" spans="1:32" s="5" customFormat="1" ht="13.6" customHeight="1" x14ac:dyDescent="0.3">
      <c r="A919" s="18"/>
      <c r="B919" s="18"/>
      <c r="AF919" s="19"/>
    </row>
    <row r="920" spans="1:32" s="5" customFormat="1" ht="13.6" customHeight="1" x14ac:dyDescent="0.3">
      <c r="A920" s="18"/>
      <c r="B920" s="18"/>
      <c r="AF920" s="19"/>
    </row>
    <row r="921" spans="1:32" s="5" customFormat="1" ht="13.6" customHeight="1" x14ac:dyDescent="0.3">
      <c r="A921" s="18"/>
      <c r="B921" s="18"/>
      <c r="AF921" s="19"/>
    </row>
    <row r="922" spans="1:32" s="5" customFormat="1" ht="13.6" customHeight="1" x14ac:dyDescent="0.3">
      <c r="A922" s="18"/>
      <c r="B922" s="18"/>
      <c r="AF922" s="19"/>
    </row>
    <row r="923" spans="1:32" s="5" customFormat="1" ht="13.6" customHeight="1" x14ac:dyDescent="0.3">
      <c r="A923" s="18"/>
      <c r="B923" s="18"/>
      <c r="AF923" s="19"/>
    </row>
    <row r="924" spans="1:32" s="5" customFormat="1" ht="13.6" customHeight="1" x14ac:dyDescent="0.3">
      <c r="A924" s="18"/>
      <c r="B924" s="18"/>
      <c r="AF924" s="19"/>
    </row>
    <row r="925" spans="1:32" s="5" customFormat="1" ht="13.6" customHeight="1" x14ac:dyDescent="0.3">
      <c r="A925" s="18"/>
      <c r="B925" s="18"/>
      <c r="AF925" s="19"/>
    </row>
    <row r="926" spans="1:32" s="5" customFormat="1" ht="13.6" customHeight="1" x14ac:dyDescent="0.3">
      <c r="A926" s="18"/>
      <c r="B926" s="18"/>
      <c r="AF926" s="19"/>
    </row>
    <row r="927" spans="1:32" s="5" customFormat="1" ht="13.6" customHeight="1" x14ac:dyDescent="0.3">
      <c r="A927" s="18"/>
      <c r="B927" s="18"/>
      <c r="AF927" s="19"/>
    </row>
    <row r="928" spans="1:32" s="5" customFormat="1" ht="13.6" customHeight="1" x14ac:dyDescent="0.3">
      <c r="A928" s="18"/>
      <c r="B928" s="18"/>
      <c r="AF928" s="19"/>
    </row>
    <row r="929" spans="1:32" s="5" customFormat="1" ht="13.6" customHeight="1" x14ac:dyDescent="0.3">
      <c r="A929" s="18"/>
      <c r="B929" s="18"/>
      <c r="AF929" s="19"/>
    </row>
    <row r="930" spans="1:32" s="5" customFormat="1" ht="13.6" customHeight="1" x14ac:dyDescent="0.3">
      <c r="A930" s="18"/>
      <c r="B930" s="18"/>
      <c r="AF930" s="19"/>
    </row>
    <row r="931" spans="1:32" s="5" customFormat="1" ht="13.6" customHeight="1" x14ac:dyDescent="0.3">
      <c r="A931" s="18"/>
      <c r="B931" s="18"/>
      <c r="AF931" s="19"/>
    </row>
    <row r="932" spans="1:32" s="5" customFormat="1" ht="13.6" customHeight="1" x14ac:dyDescent="0.3">
      <c r="A932" s="18"/>
      <c r="B932" s="18"/>
      <c r="AF932" s="19"/>
    </row>
    <row r="933" spans="1:32" s="5" customFormat="1" ht="13.6" customHeight="1" x14ac:dyDescent="0.3">
      <c r="A933" s="18"/>
      <c r="B933" s="18"/>
      <c r="AF933" s="19"/>
    </row>
    <row r="934" spans="1:32" s="5" customFormat="1" ht="13.6" customHeight="1" x14ac:dyDescent="0.3">
      <c r="A934" s="18"/>
      <c r="B934" s="18"/>
      <c r="AF934" s="19"/>
    </row>
    <row r="935" spans="1:32" s="5" customFormat="1" ht="13.6" customHeight="1" x14ac:dyDescent="0.3">
      <c r="A935" s="18"/>
      <c r="B935" s="18"/>
      <c r="AF935" s="19"/>
    </row>
    <row r="936" spans="1:32" s="5" customFormat="1" ht="13.6" customHeight="1" x14ac:dyDescent="0.3">
      <c r="A936" s="18"/>
      <c r="B936" s="18"/>
      <c r="AF936" s="19"/>
    </row>
    <row r="937" spans="1:32" s="5" customFormat="1" ht="13.6" customHeight="1" x14ac:dyDescent="0.3">
      <c r="A937" s="18"/>
      <c r="B937" s="18"/>
      <c r="AF937" s="19"/>
    </row>
    <row r="938" spans="1:32" s="5" customFormat="1" ht="13.6" customHeight="1" x14ac:dyDescent="0.3">
      <c r="A938" s="18"/>
      <c r="B938" s="18"/>
      <c r="AF938" s="19"/>
    </row>
    <row r="939" spans="1:32" s="5" customFormat="1" ht="13.6" customHeight="1" x14ac:dyDescent="0.3">
      <c r="A939" s="18"/>
      <c r="B939" s="18"/>
      <c r="AF939" s="19"/>
    </row>
    <row r="940" spans="1:32" s="5" customFormat="1" ht="13.6" customHeight="1" x14ac:dyDescent="0.3">
      <c r="A940" s="18"/>
      <c r="B940" s="18"/>
      <c r="AF940" s="19"/>
    </row>
    <row r="941" spans="1:32" s="5" customFormat="1" ht="13.6" customHeight="1" x14ac:dyDescent="0.3">
      <c r="A941" s="18"/>
      <c r="B941" s="18"/>
      <c r="AF941" s="19"/>
    </row>
    <row r="942" spans="1:32" s="5" customFormat="1" ht="13.6" customHeight="1" x14ac:dyDescent="0.3">
      <c r="A942" s="18"/>
      <c r="B942" s="18"/>
      <c r="AF942" s="19"/>
    </row>
    <row r="943" spans="1:32" s="5" customFormat="1" ht="13.6" customHeight="1" x14ac:dyDescent="0.3">
      <c r="A943" s="18"/>
      <c r="B943" s="18"/>
      <c r="AF943" s="19"/>
    </row>
    <row r="944" spans="1:32" s="5" customFormat="1" ht="13.6" customHeight="1" x14ac:dyDescent="0.3">
      <c r="A944" s="18"/>
      <c r="B944" s="18"/>
      <c r="AF944" s="19"/>
    </row>
    <row r="945" spans="1:32" s="5" customFormat="1" ht="13.6" customHeight="1" x14ac:dyDescent="0.3">
      <c r="A945" s="18"/>
      <c r="B945" s="18"/>
      <c r="AF945" s="19"/>
    </row>
    <row r="946" spans="1:32" s="5" customFormat="1" ht="13.6" customHeight="1" x14ac:dyDescent="0.3">
      <c r="A946" s="18"/>
      <c r="B946" s="18"/>
      <c r="AF946" s="19"/>
    </row>
    <row r="947" spans="1:32" s="5" customFormat="1" ht="13.6" customHeight="1" x14ac:dyDescent="0.3">
      <c r="A947" s="18"/>
      <c r="B947" s="18"/>
      <c r="AF947" s="19"/>
    </row>
    <row r="948" spans="1:32" s="5" customFormat="1" ht="13.6" customHeight="1" x14ac:dyDescent="0.3">
      <c r="A948" s="18"/>
      <c r="B948" s="18"/>
      <c r="AF948" s="19"/>
    </row>
    <row r="949" spans="1:32" s="5" customFormat="1" ht="13.6" customHeight="1" x14ac:dyDescent="0.3">
      <c r="A949" s="18"/>
      <c r="B949" s="18"/>
      <c r="AF949" s="19"/>
    </row>
    <row r="950" spans="1:32" s="5" customFormat="1" ht="13.6" customHeight="1" x14ac:dyDescent="0.3">
      <c r="A950" s="18"/>
      <c r="B950" s="18"/>
      <c r="AF950" s="19"/>
    </row>
    <row r="951" spans="1:32" s="5" customFormat="1" ht="13.6" customHeight="1" x14ac:dyDescent="0.3">
      <c r="A951" s="18"/>
      <c r="B951" s="18"/>
      <c r="AF951" s="19"/>
    </row>
    <row r="952" spans="1:32" s="5" customFormat="1" ht="13.6" customHeight="1" x14ac:dyDescent="0.3">
      <c r="A952" s="18"/>
      <c r="B952" s="18"/>
      <c r="AF952" s="19"/>
    </row>
    <row r="953" spans="1:32" s="5" customFormat="1" ht="13.6" customHeight="1" x14ac:dyDescent="0.3">
      <c r="A953" s="18"/>
      <c r="B953" s="18"/>
      <c r="AF953" s="19"/>
    </row>
    <row r="954" spans="1:32" s="5" customFormat="1" ht="13.6" customHeight="1" x14ac:dyDescent="0.3">
      <c r="A954" s="18"/>
      <c r="B954" s="18"/>
      <c r="AF954" s="19"/>
    </row>
    <row r="955" spans="1:32" s="5" customFormat="1" ht="13.6" customHeight="1" x14ac:dyDescent="0.3">
      <c r="A955" s="18"/>
      <c r="B955" s="18"/>
      <c r="AF955" s="19"/>
    </row>
    <row r="956" spans="1:32" s="5" customFormat="1" ht="13.6" customHeight="1" x14ac:dyDescent="0.3">
      <c r="A956" s="18"/>
      <c r="B956" s="18"/>
      <c r="AF956" s="19"/>
    </row>
    <row r="957" spans="1:32" s="5" customFormat="1" ht="13.6" customHeight="1" x14ac:dyDescent="0.3">
      <c r="A957" s="18"/>
      <c r="B957" s="18"/>
      <c r="AF957" s="19"/>
    </row>
    <row r="958" spans="1:32" s="5" customFormat="1" ht="13.6" customHeight="1" x14ac:dyDescent="0.3">
      <c r="A958" s="18"/>
      <c r="B958" s="18"/>
      <c r="AF958" s="19"/>
    </row>
    <row r="959" spans="1:32" s="5" customFormat="1" ht="13.6" customHeight="1" x14ac:dyDescent="0.3">
      <c r="A959" s="18"/>
      <c r="B959" s="18"/>
      <c r="AF959" s="19"/>
    </row>
    <row r="960" spans="1:32" s="5" customFormat="1" ht="13.6" customHeight="1" x14ac:dyDescent="0.3">
      <c r="A960" s="18"/>
      <c r="B960" s="18"/>
      <c r="AF960" s="19"/>
    </row>
    <row r="961" spans="1:32" s="5" customFormat="1" ht="13.6" customHeight="1" x14ac:dyDescent="0.3">
      <c r="A961" s="18"/>
      <c r="B961" s="18"/>
      <c r="AF961" s="19"/>
    </row>
    <row r="962" spans="1:32" s="5" customFormat="1" ht="13.6" customHeight="1" x14ac:dyDescent="0.3">
      <c r="A962" s="18"/>
      <c r="B962" s="18"/>
      <c r="AF962" s="19"/>
    </row>
    <row r="963" spans="1:32" s="5" customFormat="1" ht="13.6" customHeight="1" x14ac:dyDescent="0.3">
      <c r="A963" s="18"/>
      <c r="B963" s="18"/>
      <c r="AF963" s="19"/>
    </row>
    <row r="964" spans="1:32" s="5" customFormat="1" ht="13.6" customHeight="1" x14ac:dyDescent="0.3">
      <c r="A964" s="18"/>
      <c r="B964" s="18"/>
      <c r="AF964" s="19"/>
    </row>
    <row r="965" spans="1:32" s="5" customFormat="1" ht="13.6" customHeight="1" x14ac:dyDescent="0.3">
      <c r="A965" s="18"/>
      <c r="B965" s="18"/>
      <c r="AF965" s="19"/>
    </row>
    <row r="966" spans="1:32" s="5" customFormat="1" ht="13.6" customHeight="1" x14ac:dyDescent="0.3">
      <c r="A966" s="18"/>
      <c r="B966" s="18"/>
      <c r="AF966" s="19"/>
    </row>
    <row r="967" spans="1:32" s="5" customFormat="1" ht="13.6" customHeight="1" x14ac:dyDescent="0.3">
      <c r="A967" s="18"/>
      <c r="B967" s="18"/>
      <c r="AF967" s="19"/>
    </row>
    <row r="968" spans="1:32" s="5" customFormat="1" ht="13.6" customHeight="1" x14ac:dyDescent="0.3">
      <c r="A968" s="18"/>
      <c r="B968" s="18"/>
      <c r="AF968" s="19"/>
    </row>
    <row r="969" spans="1:32" s="5" customFormat="1" ht="13.6" customHeight="1" x14ac:dyDescent="0.3">
      <c r="A969" s="18"/>
      <c r="B969" s="18"/>
      <c r="AF969" s="19"/>
    </row>
    <row r="970" spans="1:32" s="5" customFormat="1" ht="13.6" customHeight="1" x14ac:dyDescent="0.3">
      <c r="A970" s="18"/>
      <c r="B970" s="18"/>
      <c r="AF970" s="19"/>
    </row>
    <row r="971" spans="1:32" s="5" customFormat="1" ht="13.6" customHeight="1" x14ac:dyDescent="0.3">
      <c r="A971" s="18"/>
      <c r="B971" s="18"/>
      <c r="AF971" s="19"/>
    </row>
    <row r="972" spans="1:32" s="5" customFormat="1" ht="13.6" customHeight="1" x14ac:dyDescent="0.3">
      <c r="A972" s="18"/>
      <c r="B972" s="18"/>
      <c r="AF972" s="19"/>
    </row>
    <row r="973" spans="1:32" s="5" customFormat="1" ht="13.6" customHeight="1" x14ac:dyDescent="0.3">
      <c r="A973" s="18"/>
      <c r="B973" s="18"/>
      <c r="AF973" s="19"/>
    </row>
    <row r="974" spans="1:32" s="5" customFormat="1" ht="13.6" customHeight="1" x14ac:dyDescent="0.3">
      <c r="A974" s="18"/>
      <c r="B974" s="18"/>
      <c r="AF974" s="19"/>
    </row>
    <row r="975" spans="1:32" s="5" customFormat="1" ht="13.6" customHeight="1" x14ac:dyDescent="0.3">
      <c r="A975" s="18"/>
      <c r="B975" s="18"/>
      <c r="AF975" s="19"/>
    </row>
    <row r="976" spans="1:32" s="5" customFormat="1" ht="13.6" customHeight="1" x14ac:dyDescent="0.3">
      <c r="A976" s="18"/>
      <c r="B976" s="18"/>
      <c r="AF976" s="19"/>
    </row>
    <row r="977" spans="1:32" s="5" customFormat="1" ht="13.6" customHeight="1" x14ac:dyDescent="0.3">
      <c r="A977" s="18"/>
      <c r="B977" s="18"/>
      <c r="AF977" s="19"/>
    </row>
    <row r="978" spans="1:32" s="5" customFormat="1" ht="13.6" customHeight="1" x14ac:dyDescent="0.3">
      <c r="A978" s="18"/>
      <c r="B978" s="18"/>
      <c r="AF978" s="19"/>
    </row>
    <row r="979" spans="1:32" s="5" customFormat="1" ht="13.6" customHeight="1" x14ac:dyDescent="0.3">
      <c r="A979" s="18"/>
      <c r="B979" s="18"/>
      <c r="AF979" s="19"/>
    </row>
    <row r="980" spans="1:32" s="5" customFormat="1" ht="13.6" customHeight="1" x14ac:dyDescent="0.3">
      <c r="A980" s="18"/>
      <c r="B980" s="18"/>
      <c r="AF980" s="19"/>
    </row>
    <row r="981" spans="1:32" s="5" customFormat="1" ht="13.6" customHeight="1" x14ac:dyDescent="0.3">
      <c r="A981" s="18"/>
      <c r="B981" s="18"/>
      <c r="AF981" s="19"/>
    </row>
    <row r="982" spans="1:32" s="5" customFormat="1" ht="13.6" customHeight="1" x14ac:dyDescent="0.3">
      <c r="A982" s="18"/>
      <c r="B982" s="18"/>
      <c r="AF982" s="19"/>
    </row>
    <row r="983" spans="1:32" s="5" customFormat="1" ht="13.6" customHeight="1" x14ac:dyDescent="0.3">
      <c r="A983" s="18"/>
      <c r="B983" s="18"/>
      <c r="AF983" s="19"/>
    </row>
    <row r="984" spans="1:32" s="5" customFormat="1" ht="13.6" customHeight="1" x14ac:dyDescent="0.3">
      <c r="A984" s="18"/>
      <c r="B984" s="18"/>
      <c r="AF984" s="19"/>
    </row>
    <row r="985" spans="1:32" s="5" customFormat="1" ht="13.6" customHeight="1" x14ac:dyDescent="0.3">
      <c r="A985" s="18"/>
      <c r="B985" s="18"/>
      <c r="AF985" s="19"/>
    </row>
    <row r="986" spans="1:32" s="5" customFormat="1" ht="13.6" customHeight="1" x14ac:dyDescent="0.3">
      <c r="A986" s="18"/>
      <c r="B986" s="18"/>
      <c r="AF986" s="19"/>
    </row>
    <row r="987" spans="1:32" s="5" customFormat="1" ht="13.6" customHeight="1" x14ac:dyDescent="0.3">
      <c r="A987" s="18"/>
      <c r="B987" s="18"/>
      <c r="AF987" s="19"/>
    </row>
    <row r="988" spans="1:32" s="5" customFormat="1" ht="13.6" customHeight="1" x14ac:dyDescent="0.3">
      <c r="A988" s="18"/>
      <c r="B988" s="18"/>
      <c r="AF988" s="19"/>
    </row>
    <row r="989" spans="1:32" s="5" customFormat="1" ht="13.6" customHeight="1" x14ac:dyDescent="0.3">
      <c r="A989" s="18"/>
      <c r="B989" s="18"/>
      <c r="AF989" s="19"/>
    </row>
    <row r="990" spans="1:32" s="5" customFormat="1" ht="13.6" customHeight="1" x14ac:dyDescent="0.3">
      <c r="A990" s="18"/>
      <c r="B990" s="18"/>
      <c r="AF990" s="19"/>
    </row>
    <row r="991" spans="1:32" s="5" customFormat="1" ht="13.6" customHeight="1" x14ac:dyDescent="0.3">
      <c r="A991" s="18"/>
      <c r="B991" s="18"/>
      <c r="AF991" s="19"/>
    </row>
    <row r="992" spans="1:32" s="5" customFormat="1" ht="13.6" customHeight="1" x14ac:dyDescent="0.3">
      <c r="A992" s="18"/>
      <c r="B992" s="18"/>
      <c r="AF992" s="19"/>
    </row>
    <row r="993" spans="1:32" s="5" customFormat="1" ht="13.6" customHeight="1" x14ac:dyDescent="0.3">
      <c r="A993" s="18"/>
      <c r="B993" s="18"/>
      <c r="AF993" s="19"/>
    </row>
    <row r="994" spans="1:32" s="5" customFormat="1" ht="13.6" customHeight="1" x14ac:dyDescent="0.3">
      <c r="A994" s="18"/>
      <c r="B994" s="18"/>
      <c r="AF994" s="19"/>
    </row>
    <row r="995" spans="1:32" s="5" customFormat="1" ht="13.6" customHeight="1" x14ac:dyDescent="0.3">
      <c r="A995" s="18"/>
      <c r="B995" s="18"/>
      <c r="AF995" s="19"/>
    </row>
    <row r="996" spans="1:32" s="5" customFormat="1" ht="13.6" customHeight="1" x14ac:dyDescent="0.3">
      <c r="A996" s="18"/>
      <c r="B996" s="18"/>
      <c r="AF996" s="19"/>
    </row>
    <row r="997" spans="1:32" s="5" customFormat="1" ht="13.6" customHeight="1" x14ac:dyDescent="0.3">
      <c r="A997" s="18"/>
      <c r="B997" s="18"/>
      <c r="AF997" s="19"/>
    </row>
    <row r="998" spans="1:32" s="5" customFormat="1" ht="13.6" customHeight="1" x14ac:dyDescent="0.3">
      <c r="A998" s="18"/>
      <c r="B998" s="18"/>
      <c r="AF998" s="19"/>
    </row>
    <row r="999" spans="1:32" s="5" customFormat="1" ht="13.6" customHeight="1" x14ac:dyDescent="0.3">
      <c r="A999" s="18"/>
      <c r="B999" s="18"/>
      <c r="AF999" s="19"/>
    </row>
    <row r="1000" spans="1:32" s="5" customFormat="1" ht="13.6" customHeight="1" x14ac:dyDescent="0.3">
      <c r="A1000" s="18"/>
      <c r="B1000" s="18"/>
      <c r="AF1000" s="19"/>
    </row>
    <row r="1001" spans="1:32" s="5" customFormat="1" ht="13.6" customHeight="1" x14ac:dyDescent="0.3">
      <c r="A1001" s="18"/>
      <c r="B1001" s="18"/>
      <c r="AF1001" s="19"/>
    </row>
    <row r="1002" spans="1:32" s="5" customFormat="1" ht="13.6" customHeight="1" x14ac:dyDescent="0.3">
      <c r="A1002" s="18"/>
      <c r="B1002" s="18"/>
      <c r="AF1002" s="19"/>
    </row>
    <row r="1003" spans="1:32" s="5" customFormat="1" ht="13.6" customHeight="1" x14ac:dyDescent="0.3">
      <c r="A1003" s="18"/>
      <c r="B1003" s="18"/>
      <c r="AF1003" s="19"/>
    </row>
    <row r="1004" spans="1:32" s="5" customFormat="1" ht="13.6" customHeight="1" x14ac:dyDescent="0.3">
      <c r="A1004" s="18"/>
      <c r="B1004" s="18"/>
      <c r="AF1004" s="19"/>
    </row>
    <row r="1005" spans="1:32" s="5" customFormat="1" ht="13.6" customHeight="1" x14ac:dyDescent="0.3">
      <c r="A1005" s="18"/>
      <c r="B1005" s="18"/>
      <c r="AF1005" s="19"/>
    </row>
    <row r="1006" spans="1:32" s="5" customFormat="1" ht="13.6" customHeight="1" x14ac:dyDescent="0.3">
      <c r="A1006" s="18"/>
      <c r="B1006" s="18"/>
      <c r="AF1006" s="19"/>
    </row>
    <row r="1007" spans="1:32" s="5" customFormat="1" ht="13.6" customHeight="1" x14ac:dyDescent="0.3">
      <c r="A1007" s="18"/>
      <c r="B1007" s="18"/>
      <c r="AF1007" s="19"/>
    </row>
    <row r="1008" spans="1:32" s="5" customFormat="1" ht="13.6" customHeight="1" x14ac:dyDescent="0.3">
      <c r="A1008" s="18"/>
      <c r="B1008" s="18"/>
      <c r="AF1008" s="19"/>
    </row>
    <row r="1009" spans="1:32" s="5" customFormat="1" ht="13.6" customHeight="1" x14ac:dyDescent="0.3">
      <c r="A1009" s="18"/>
      <c r="B1009" s="18"/>
      <c r="AF1009" s="19"/>
    </row>
    <row r="1010" spans="1:32" s="5" customFormat="1" ht="13.6" customHeight="1" x14ac:dyDescent="0.3">
      <c r="A1010" s="18"/>
      <c r="B1010" s="18"/>
      <c r="AF1010" s="19"/>
    </row>
    <row r="1011" spans="1:32" s="5" customFormat="1" ht="13.6" customHeight="1" x14ac:dyDescent="0.3">
      <c r="A1011" s="18"/>
      <c r="B1011" s="18"/>
      <c r="AF1011" s="19"/>
    </row>
    <row r="1012" spans="1:32" s="5" customFormat="1" ht="13.6" customHeight="1" x14ac:dyDescent="0.3">
      <c r="A1012" s="18"/>
      <c r="B1012" s="18"/>
      <c r="AF1012" s="19"/>
    </row>
    <row r="1013" spans="1:32" s="5" customFormat="1" ht="13.6" customHeight="1" x14ac:dyDescent="0.3">
      <c r="A1013" s="18"/>
      <c r="B1013" s="18"/>
      <c r="AF1013" s="19"/>
    </row>
    <row r="1014" spans="1:32" s="5" customFormat="1" ht="13.6" customHeight="1" x14ac:dyDescent="0.3">
      <c r="A1014" s="18"/>
      <c r="B1014" s="18"/>
      <c r="AF1014" s="19"/>
    </row>
    <row r="1015" spans="1:32" s="5" customFormat="1" ht="13.6" customHeight="1" x14ac:dyDescent="0.3">
      <c r="A1015" s="18"/>
      <c r="B1015" s="18"/>
      <c r="AF1015" s="19"/>
    </row>
    <row r="1016" spans="1:32" s="5" customFormat="1" ht="13.6" customHeight="1" x14ac:dyDescent="0.3">
      <c r="A1016" s="18"/>
      <c r="B1016" s="18"/>
      <c r="AF1016" s="19"/>
    </row>
    <row r="1017" spans="1:32" s="5" customFormat="1" ht="13.6" customHeight="1" x14ac:dyDescent="0.3">
      <c r="A1017" s="18"/>
      <c r="B1017" s="18"/>
      <c r="AF1017" s="19"/>
    </row>
    <row r="1018" spans="1:32" s="5" customFormat="1" ht="13.6" customHeight="1" x14ac:dyDescent="0.3">
      <c r="A1018" s="18"/>
      <c r="B1018" s="18"/>
      <c r="AF1018" s="19"/>
    </row>
    <row r="1019" spans="1:32" s="5" customFormat="1" ht="13.6" customHeight="1" x14ac:dyDescent="0.3">
      <c r="A1019" s="18"/>
      <c r="B1019" s="18"/>
      <c r="AF1019" s="19"/>
    </row>
    <row r="1020" spans="1:32" s="5" customFormat="1" ht="13.6" customHeight="1" x14ac:dyDescent="0.3">
      <c r="A1020" s="18"/>
      <c r="B1020" s="18"/>
      <c r="AF1020" s="19"/>
    </row>
    <row r="1021" spans="1:32" s="5" customFormat="1" ht="13.6" customHeight="1" x14ac:dyDescent="0.3">
      <c r="A1021" s="18"/>
      <c r="B1021" s="18"/>
      <c r="AF1021" s="19"/>
    </row>
    <row r="1022" spans="1:32" s="5" customFormat="1" ht="13.6" customHeight="1" x14ac:dyDescent="0.3">
      <c r="A1022" s="18"/>
      <c r="B1022" s="18"/>
      <c r="AF1022" s="19"/>
    </row>
    <row r="1023" spans="1:32" s="5" customFormat="1" ht="13.6" customHeight="1" x14ac:dyDescent="0.3">
      <c r="A1023" s="18"/>
      <c r="B1023" s="18"/>
      <c r="AF1023" s="19"/>
    </row>
    <row r="1024" spans="1:32" s="5" customFormat="1" ht="13.6" customHeight="1" x14ac:dyDescent="0.3">
      <c r="A1024" s="18"/>
      <c r="B1024" s="18"/>
      <c r="AF1024" s="19"/>
    </row>
    <row r="1025" spans="1:32" s="5" customFormat="1" ht="13.6" customHeight="1" x14ac:dyDescent="0.3">
      <c r="A1025" s="18"/>
      <c r="B1025" s="18"/>
      <c r="AF1025" s="19"/>
    </row>
    <row r="1026" spans="1:32" s="5" customFormat="1" ht="13.6" customHeight="1" x14ac:dyDescent="0.3">
      <c r="A1026" s="18"/>
      <c r="B1026" s="18"/>
      <c r="AF1026" s="19"/>
    </row>
    <row r="1027" spans="1:32" s="5" customFormat="1" ht="13.6" customHeight="1" x14ac:dyDescent="0.3">
      <c r="A1027" s="18"/>
      <c r="B1027" s="18"/>
      <c r="AF1027" s="19"/>
    </row>
    <row r="1028" spans="1:32" s="5" customFormat="1" ht="13.6" customHeight="1" x14ac:dyDescent="0.3">
      <c r="A1028" s="18"/>
      <c r="B1028" s="18"/>
      <c r="AF1028" s="19"/>
    </row>
    <row r="1029" spans="1:32" s="5" customFormat="1" ht="13.6" customHeight="1" x14ac:dyDescent="0.3">
      <c r="A1029" s="18"/>
      <c r="B1029" s="18"/>
      <c r="AF1029" s="19"/>
    </row>
    <row r="1030" spans="1:32" s="5" customFormat="1" ht="13.6" customHeight="1" x14ac:dyDescent="0.3">
      <c r="A1030" s="18"/>
      <c r="B1030" s="18"/>
      <c r="AF1030" s="19"/>
    </row>
    <row r="1031" spans="1:32" s="5" customFormat="1" ht="13.6" customHeight="1" x14ac:dyDescent="0.3">
      <c r="A1031" s="18"/>
      <c r="B1031" s="18"/>
      <c r="AF1031" s="19"/>
    </row>
    <row r="1032" spans="1:32" s="5" customFormat="1" ht="13.6" customHeight="1" x14ac:dyDescent="0.3">
      <c r="A1032" s="18"/>
      <c r="B1032" s="18"/>
      <c r="AF1032" s="19"/>
    </row>
    <row r="1033" spans="1:32" s="5" customFormat="1" ht="13.6" customHeight="1" x14ac:dyDescent="0.3">
      <c r="A1033" s="18"/>
      <c r="B1033" s="18"/>
      <c r="AF1033" s="19"/>
    </row>
    <row r="1034" spans="1:32" s="5" customFormat="1" ht="13.6" customHeight="1" x14ac:dyDescent="0.3">
      <c r="A1034" s="18"/>
      <c r="B1034" s="18"/>
      <c r="AF1034" s="19"/>
    </row>
    <row r="1035" spans="1:32" s="5" customFormat="1" ht="13.6" customHeight="1" x14ac:dyDescent="0.3">
      <c r="A1035" s="18"/>
      <c r="B1035" s="18"/>
      <c r="AF1035" s="19"/>
    </row>
    <row r="1036" spans="1:32" s="5" customFormat="1" ht="13.6" customHeight="1" x14ac:dyDescent="0.3">
      <c r="A1036" s="18"/>
      <c r="B1036" s="18"/>
      <c r="AF1036" s="19"/>
    </row>
    <row r="1037" spans="1:32" s="5" customFormat="1" ht="13.6" customHeight="1" x14ac:dyDescent="0.3">
      <c r="A1037" s="18"/>
      <c r="B1037" s="18"/>
      <c r="AF1037" s="19"/>
    </row>
    <row r="1038" spans="1:32" s="5" customFormat="1" ht="13.6" customHeight="1" x14ac:dyDescent="0.3">
      <c r="A1038" s="18"/>
      <c r="B1038" s="18"/>
      <c r="AF1038" s="19"/>
    </row>
    <row r="1039" spans="1:32" s="5" customFormat="1" ht="13.6" customHeight="1" x14ac:dyDescent="0.3">
      <c r="A1039" s="18"/>
      <c r="B1039" s="18"/>
      <c r="AF1039" s="19"/>
    </row>
    <row r="1040" spans="1:32" s="5" customFormat="1" ht="13.6" customHeight="1" x14ac:dyDescent="0.3">
      <c r="A1040" s="18"/>
      <c r="B1040" s="18"/>
      <c r="AF1040" s="19"/>
    </row>
    <row r="1041" spans="1:32" s="5" customFormat="1" ht="13.6" customHeight="1" x14ac:dyDescent="0.3">
      <c r="A1041" s="18"/>
      <c r="B1041" s="18"/>
      <c r="AF1041" s="19"/>
    </row>
    <row r="1042" spans="1:32" s="5" customFormat="1" ht="13.6" customHeight="1" x14ac:dyDescent="0.3">
      <c r="A1042" s="18"/>
      <c r="B1042" s="18"/>
      <c r="AF1042" s="19"/>
    </row>
    <row r="1043" spans="1:32" s="5" customFormat="1" ht="13.6" customHeight="1" x14ac:dyDescent="0.3">
      <c r="A1043" s="18"/>
      <c r="B1043" s="18"/>
      <c r="AF1043" s="19"/>
    </row>
    <row r="1044" spans="1:32" s="5" customFormat="1" ht="13.6" customHeight="1" x14ac:dyDescent="0.3">
      <c r="A1044" s="18"/>
      <c r="B1044" s="18"/>
      <c r="AF1044" s="19"/>
    </row>
    <row r="1045" spans="1:32" s="5" customFormat="1" ht="13.6" customHeight="1" x14ac:dyDescent="0.3">
      <c r="A1045" s="18"/>
      <c r="B1045" s="18"/>
      <c r="AF1045" s="19"/>
    </row>
    <row r="1046" spans="1:32" s="5" customFormat="1" ht="13.6" customHeight="1" x14ac:dyDescent="0.3">
      <c r="A1046" s="18"/>
      <c r="B1046" s="18"/>
      <c r="AF1046" s="19"/>
    </row>
    <row r="1047" spans="1:32" s="5" customFormat="1" ht="13.6" customHeight="1" x14ac:dyDescent="0.3">
      <c r="A1047" s="18"/>
      <c r="B1047" s="18"/>
      <c r="AF1047" s="19"/>
    </row>
    <row r="1048" spans="1:32" s="5" customFormat="1" ht="13.6" customHeight="1" x14ac:dyDescent="0.3">
      <c r="A1048" s="18"/>
      <c r="B1048" s="18"/>
      <c r="AF1048" s="19"/>
    </row>
    <row r="1049" spans="1:32" s="5" customFormat="1" ht="13.6" customHeight="1" x14ac:dyDescent="0.3">
      <c r="A1049" s="18"/>
      <c r="B1049" s="18"/>
      <c r="AF1049" s="19"/>
    </row>
    <row r="1050" spans="1:32" s="5" customFormat="1" ht="13.6" customHeight="1" x14ac:dyDescent="0.3">
      <c r="A1050" s="18"/>
      <c r="B1050" s="18"/>
      <c r="AF1050" s="19"/>
    </row>
    <row r="1051" spans="1:32" s="5" customFormat="1" ht="13.6" customHeight="1" x14ac:dyDescent="0.3">
      <c r="A1051" s="18"/>
      <c r="B1051" s="18"/>
      <c r="AF1051" s="19"/>
    </row>
    <row r="1052" spans="1:32" s="5" customFormat="1" ht="13.6" customHeight="1" x14ac:dyDescent="0.3">
      <c r="A1052" s="18"/>
      <c r="B1052" s="18"/>
      <c r="AF1052" s="19"/>
    </row>
    <row r="1053" spans="1:32" s="5" customFormat="1" ht="13.6" customHeight="1" x14ac:dyDescent="0.3">
      <c r="A1053" s="18"/>
      <c r="B1053" s="18"/>
      <c r="AF1053" s="19"/>
    </row>
    <row r="1054" spans="1:32" s="5" customFormat="1" ht="13.6" customHeight="1" x14ac:dyDescent="0.3">
      <c r="A1054" s="18"/>
      <c r="B1054" s="18"/>
      <c r="AF1054" s="19"/>
    </row>
    <row r="1055" spans="1:32" s="5" customFormat="1" ht="13.6" customHeight="1" x14ac:dyDescent="0.3">
      <c r="A1055" s="18"/>
      <c r="B1055" s="18"/>
      <c r="AF1055" s="19"/>
    </row>
    <row r="1056" spans="1:32" s="5" customFormat="1" ht="13.6" customHeight="1" x14ac:dyDescent="0.3">
      <c r="A1056" s="18"/>
      <c r="B1056" s="18"/>
      <c r="AF1056" s="19"/>
    </row>
    <row r="1057" spans="1:32" s="5" customFormat="1" ht="13.6" customHeight="1" x14ac:dyDescent="0.3">
      <c r="A1057" s="18"/>
      <c r="B1057" s="18"/>
      <c r="AF1057" s="19"/>
    </row>
    <row r="1058" spans="1:32" s="5" customFormat="1" ht="13.6" customHeight="1" x14ac:dyDescent="0.3">
      <c r="A1058" s="18"/>
      <c r="B1058" s="18"/>
      <c r="AF1058" s="19"/>
    </row>
    <row r="1059" spans="1:32" s="5" customFormat="1" ht="13.6" customHeight="1" x14ac:dyDescent="0.3">
      <c r="A1059" s="18"/>
      <c r="B1059" s="18"/>
      <c r="AF1059" s="19"/>
    </row>
    <row r="1060" spans="1:32" s="5" customFormat="1" ht="13.6" customHeight="1" x14ac:dyDescent="0.3">
      <c r="A1060" s="18"/>
      <c r="B1060" s="18"/>
      <c r="AF1060" s="19"/>
    </row>
    <row r="1061" spans="1:32" s="5" customFormat="1" ht="13.6" customHeight="1" x14ac:dyDescent="0.3">
      <c r="A1061" s="18"/>
      <c r="B1061" s="18"/>
      <c r="AF1061" s="19"/>
    </row>
    <row r="1062" spans="1:32" s="5" customFormat="1" ht="13.6" customHeight="1" x14ac:dyDescent="0.3">
      <c r="A1062" s="18"/>
      <c r="B1062" s="18"/>
      <c r="AF1062" s="19"/>
    </row>
    <row r="1063" spans="1:32" s="5" customFormat="1" ht="13.6" customHeight="1" x14ac:dyDescent="0.3">
      <c r="A1063" s="18"/>
      <c r="B1063" s="18"/>
      <c r="AF1063" s="19"/>
    </row>
    <row r="1064" spans="1:32" s="5" customFormat="1" ht="13.6" customHeight="1" x14ac:dyDescent="0.3">
      <c r="A1064" s="18"/>
      <c r="B1064" s="18"/>
      <c r="AF1064" s="19"/>
    </row>
    <row r="1065" spans="1:32" s="5" customFormat="1" ht="13.6" customHeight="1" x14ac:dyDescent="0.3">
      <c r="A1065" s="18"/>
      <c r="B1065" s="18"/>
      <c r="AF1065" s="19"/>
    </row>
    <row r="1066" spans="1:32" s="5" customFormat="1" ht="13.6" customHeight="1" x14ac:dyDescent="0.3">
      <c r="A1066" s="18"/>
      <c r="B1066" s="18"/>
      <c r="AF1066" s="19"/>
    </row>
    <row r="1067" spans="1:32" s="5" customFormat="1" ht="13.6" customHeight="1" x14ac:dyDescent="0.3">
      <c r="A1067" s="18"/>
      <c r="B1067" s="18"/>
      <c r="AF1067" s="19"/>
    </row>
    <row r="1068" spans="1:32" s="5" customFormat="1" ht="13.6" customHeight="1" x14ac:dyDescent="0.3">
      <c r="A1068" s="18"/>
      <c r="B1068" s="18"/>
      <c r="AF1068" s="19"/>
    </row>
    <row r="1069" spans="1:32" s="5" customFormat="1" ht="13.6" customHeight="1" x14ac:dyDescent="0.3">
      <c r="A1069" s="18"/>
      <c r="B1069" s="18"/>
      <c r="AF1069" s="19"/>
    </row>
    <row r="1070" spans="1:32" s="5" customFormat="1" ht="13.6" customHeight="1" x14ac:dyDescent="0.3">
      <c r="A1070" s="18"/>
      <c r="B1070" s="18"/>
      <c r="AF1070" s="19"/>
    </row>
    <row r="1071" spans="1:32" s="5" customFormat="1" ht="13.6" customHeight="1" x14ac:dyDescent="0.3">
      <c r="A1071" s="18"/>
      <c r="B1071" s="18"/>
      <c r="AF1071" s="19"/>
    </row>
    <row r="1072" spans="1:32" s="5" customFormat="1" ht="13.6" customHeight="1" x14ac:dyDescent="0.3">
      <c r="A1072" s="18"/>
      <c r="B1072" s="18"/>
      <c r="AF1072" s="19"/>
    </row>
    <row r="1073" spans="1:32" s="5" customFormat="1" ht="13.6" customHeight="1" x14ac:dyDescent="0.3">
      <c r="A1073" s="18"/>
      <c r="B1073" s="18"/>
      <c r="AF1073" s="19"/>
    </row>
    <row r="1074" spans="1:32" s="5" customFormat="1" ht="13.6" customHeight="1" x14ac:dyDescent="0.3">
      <c r="A1074" s="18"/>
      <c r="B1074" s="18"/>
      <c r="AF1074" s="19"/>
    </row>
    <row r="1075" spans="1:32" s="5" customFormat="1" ht="13.6" customHeight="1" x14ac:dyDescent="0.3">
      <c r="A1075" s="18"/>
      <c r="B1075" s="18"/>
      <c r="AF1075" s="19"/>
    </row>
    <row r="1076" spans="1:32" s="5" customFormat="1" ht="13.6" customHeight="1" x14ac:dyDescent="0.3">
      <c r="A1076" s="18"/>
      <c r="B1076" s="18"/>
      <c r="AF1076" s="19"/>
    </row>
    <row r="1077" spans="1:32" s="5" customFormat="1" ht="13.6" customHeight="1" x14ac:dyDescent="0.3">
      <c r="A1077" s="18"/>
      <c r="B1077" s="18"/>
      <c r="AF1077" s="19"/>
    </row>
    <row r="1078" spans="1:32" s="5" customFormat="1" ht="13.6" customHeight="1" x14ac:dyDescent="0.3">
      <c r="A1078" s="18"/>
      <c r="B1078" s="18"/>
      <c r="AF1078" s="19"/>
    </row>
    <row r="1079" spans="1:32" s="5" customFormat="1" ht="13.6" customHeight="1" x14ac:dyDescent="0.3">
      <c r="A1079" s="18"/>
      <c r="B1079" s="18"/>
      <c r="AF1079" s="19"/>
    </row>
    <row r="1080" spans="1:32" s="5" customFormat="1" ht="13.6" customHeight="1" x14ac:dyDescent="0.3">
      <c r="A1080" s="18"/>
      <c r="B1080" s="18"/>
      <c r="AF1080" s="19"/>
    </row>
    <row r="1081" spans="1:32" s="5" customFormat="1" ht="13.6" customHeight="1" x14ac:dyDescent="0.3">
      <c r="A1081" s="18"/>
      <c r="B1081" s="18"/>
      <c r="AF1081" s="19"/>
    </row>
    <row r="1082" spans="1:32" s="5" customFormat="1" ht="13.6" customHeight="1" x14ac:dyDescent="0.3">
      <c r="A1082" s="18"/>
      <c r="B1082" s="18"/>
      <c r="AF1082" s="19"/>
    </row>
    <row r="1083" spans="1:32" s="5" customFormat="1" ht="13.6" customHeight="1" x14ac:dyDescent="0.3">
      <c r="A1083" s="18"/>
      <c r="B1083" s="18"/>
      <c r="AF1083" s="19"/>
    </row>
    <row r="1084" spans="1:32" s="5" customFormat="1" ht="13.6" customHeight="1" x14ac:dyDescent="0.3">
      <c r="A1084" s="18"/>
      <c r="B1084" s="18"/>
      <c r="AF1084" s="19"/>
    </row>
    <row r="1085" spans="1:32" s="5" customFormat="1" ht="13.6" customHeight="1" x14ac:dyDescent="0.3">
      <c r="A1085" s="18"/>
      <c r="B1085" s="18"/>
      <c r="AF1085" s="19"/>
    </row>
    <row r="1086" spans="1:32" s="5" customFormat="1" ht="13.6" customHeight="1" x14ac:dyDescent="0.3">
      <c r="A1086" s="18"/>
      <c r="B1086" s="18"/>
      <c r="AF1086" s="19"/>
    </row>
    <row r="1087" spans="1:32" s="5" customFormat="1" ht="13.6" customHeight="1" x14ac:dyDescent="0.3">
      <c r="A1087" s="18"/>
      <c r="B1087" s="18"/>
      <c r="AF1087" s="19"/>
    </row>
    <row r="1088" spans="1:32" s="5" customFormat="1" ht="13.6" customHeight="1" x14ac:dyDescent="0.3">
      <c r="A1088" s="18"/>
      <c r="B1088" s="18"/>
      <c r="AF1088" s="19"/>
    </row>
    <row r="1089" spans="1:32" s="5" customFormat="1" ht="13.6" customHeight="1" x14ac:dyDescent="0.3">
      <c r="A1089" s="18"/>
      <c r="B1089" s="18"/>
      <c r="AF1089" s="19"/>
    </row>
    <row r="1090" spans="1:32" s="5" customFormat="1" ht="13.6" customHeight="1" x14ac:dyDescent="0.3">
      <c r="A1090" s="18"/>
      <c r="B1090" s="18"/>
      <c r="AF1090" s="19"/>
    </row>
    <row r="1091" spans="1:32" s="5" customFormat="1" ht="13.6" customHeight="1" x14ac:dyDescent="0.3">
      <c r="A1091" s="18"/>
      <c r="B1091" s="18"/>
      <c r="AF1091" s="19"/>
    </row>
    <row r="1092" spans="1:32" s="5" customFormat="1" ht="13.6" customHeight="1" x14ac:dyDescent="0.3">
      <c r="A1092" s="18"/>
      <c r="B1092" s="18"/>
      <c r="AF1092" s="19"/>
    </row>
    <row r="1093" spans="1:32" s="5" customFormat="1" ht="13.6" customHeight="1" x14ac:dyDescent="0.3">
      <c r="A1093" s="18"/>
      <c r="B1093" s="18"/>
      <c r="AF1093" s="19"/>
    </row>
    <row r="1094" spans="1:32" s="5" customFormat="1" ht="13.6" customHeight="1" x14ac:dyDescent="0.3">
      <c r="A1094" s="18"/>
      <c r="B1094" s="18"/>
      <c r="AF1094" s="19"/>
    </row>
    <row r="1095" spans="1:32" s="5" customFormat="1" ht="13.6" customHeight="1" x14ac:dyDescent="0.3">
      <c r="A1095" s="18"/>
      <c r="B1095" s="18"/>
      <c r="AF1095" s="19"/>
    </row>
    <row r="1096" spans="1:32" s="5" customFormat="1" ht="13.6" customHeight="1" x14ac:dyDescent="0.3">
      <c r="A1096" s="18"/>
      <c r="B1096" s="18"/>
      <c r="AF1096" s="19"/>
    </row>
    <row r="1097" spans="1:32" s="5" customFormat="1" ht="13.6" customHeight="1" x14ac:dyDescent="0.3">
      <c r="A1097" s="18"/>
      <c r="B1097" s="18"/>
      <c r="AF1097" s="19"/>
    </row>
    <row r="1098" spans="1:32" s="5" customFormat="1" ht="13.6" customHeight="1" x14ac:dyDescent="0.3">
      <c r="A1098" s="18"/>
      <c r="B1098" s="18"/>
      <c r="AF1098" s="19"/>
    </row>
    <row r="1099" spans="1:32" s="5" customFormat="1" ht="13.6" customHeight="1" x14ac:dyDescent="0.3">
      <c r="A1099" s="18"/>
      <c r="B1099" s="18"/>
      <c r="AF1099" s="19"/>
    </row>
    <row r="1100" spans="1:32" s="5" customFormat="1" ht="13.6" customHeight="1" x14ac:dyDescent="0.3">
      <c r="A1100" s="18"/>
      <c r="B1100" s="18"/>
      <c r="AF1100" s="19"/>
    </row>
    <row r="1101" spans="1:32" s="5" customFormat="1" ht="13.6" customHeight="1" x14ac:dyDescent="0.3">
      <c r="A1101" s="18"/>
      <c r="B1101" s="18"/>
      <c r="AF1101" s="19"/>
    </row>
    <row r="1102" spans="1:32" s="5" customFormat="1" ht="13.6" customHeight="1" x14ac:dyDescent="0.3">
      <c r="A1102" s="18"/>
      <c r="B1102" s="18"/>
      <c r="AF1102" s="19"/>
    </row>
    <row r="1103" spans="1:32" s="5" customFormat="1" ht="13.6" customHeight="1" x14ac:dyDescent="0.3">
      <c r="A1103" s="18"/>
      <c r="B1103" s="18"/>
      <c r="AF1103" s="19"/>
    </row>
    <row r="1104" spans="1:32" s="5" customFormat="1" ht="13.6" customHeight="1" x14ac:dyDescent="0.3">
      <c r="A1104" s="18"/>
      <c r="B1104" s="18"/>
      <c r="AF1104" s="19"/>
    </row>
    <row r="1105" spans="1:32" s="5" customFormat="1" ht="13.6" customHeight="1" x14ac:dyDescent="0.3">
      <c r="A1105" s="18"/>
      <c r="B1105" s="18"/>
      <c r="AF1105" s="19"/>
    </row>
    <row r="1106" spans="1:32" s="5" customFormat="1" ht="13.6" customHeight="1" x14ac:dyDescent="0.3">
      <c r="A1106" s="18"/>
      <c r="B1106" s="18"/>
      <c r="AF1106" s="19"/>
    </row>
    <row r="1107" spans="1:32" s="5" customFormat="1" ht="13.6" customHeight="1" x14ac:dyDescent="0.3">
      <c r="A1107" s="18"/>
      <c r="B1107" s="18"/>
      <c r="AF1107" s="19"/>
    </row>
    <row r="1108" spans="1:32" s="5" customFormat="1" ht="13.6" customHeight="1" x14ac:dyDescent="0.3">
      <c r="A1108" s="18"/>
      <c r="B1108" s="18"/>
      <c r="AF1108" s="19"/>
    </row>
    <row r="1109" spans="1:32" s="5" customFormat="1" ht="13.6" customHeight="1" x14ac:dyDescent="0.3">
      <c r="A1109" s="18"/>
      <c r="B1109" s="18"/>
      <c r="AF1109" s="19"/>
    </row>
    <row r="1110" spans="1:32" s="5" customFormat="1" ht="13.6" customHeight="1" x14ac:dyDescent="0.3">
      <c r="A1110" s="18"/>
      <c r="B1110" s="18"/>
      <c r="AF1110" s="19"/>
    </row>
    <row r="1111" spans="1:32" s="5" customFormat="1" ht="13.6" customHeight="1" x14ac:dyDescent="0.3">
      <c r="A1111" s="18"/>
      <c r="B1111" s="18"/>
      <c r="AF1111" s="19"/>
    </row>
    <row r="1112" spans="1:32" s="5" customFormat="1" ht="13.6" customHeight="1" x14ac:dyDescent="0.3">
      <c r="A1112" s="18"/>
      <c r="B1112" s="18"/>
      <c r="AF1112" s="19"/>
    </row>
    <row r="1113" spans="1:32" s="5" customFormat="1" ht="13.6" customHeight="1" x14ac:dyDescent="0.3">
      <c r="A1113" s="18"/>
      <c r="B1113" s="18"/>
      <c r="AF1113" s="19"/>
    </row>
    <row r="1114" spans="1:32" s="5" customFormat="1" ht="13.6" customHeight="1" x14ac:dyDescent="0.3">
      <c r="A1114" s="18"/>
      <c r="B1114" s="18"/>
      <c r="AF1114" s="19"/>
    </row>
    <row r="1115" spans="1:32" s="5" customFormat="1" ht="13.6" customHeight="1" x14ac:dyDescent="0.3">
      <c r="A1115" s="18"/>
      <c r="B1115" s="18"/>
      <c r="AF1115" s="19"/>
    </row>
    <row r="1116" spans="1:32" s="5" customFormat="1" ht="13.6" customHeight="1" x14ac:dyDescent="0.3">
      <c r="A1116" s="18"/>
      <c r="B1116" s="18"/>
      <c r="AF1116" s="19"/>
    </row>
    <row r="1117" spans="1:32" s="5" customFormat="1" ht="13.6" customHeight="1" x14ac:dyDescent="0.3">
      <c r="A1117" s="18"/>
      <c r="B1117" s="18"/>
      <c r="AF1117" s="19"/>
    </row>
    <row r="1118" spans="1:32" s="5" customFormat="1" ht="13.6" customHeight="1" x14ac:dyDescent="0.3">
      <c r="A1118" s="18"/>
      <c r="B1118" s="18"/>
      <c r="AF1118" s="19"/>
    </row>
    <row r="1119" spans="1:32" s="5" customFormat="1" ht="13.6" customHeight="1" x14ac:dyDescent="0.3">
      <c r="A1119" s="18"/>
      <c r="B1119" s="18"/>
      <c r="AF1119" s="19"/>
    </row>
    <row r="1120" spans="1:32" s="5" customFormat="1" ht="13.6" customHeight="1" x14ac:dyDescent="0.3">
      <c r="A1120" s="18"/>
      <c r="B1120" s="18"/>
      <c r="AF1120" s="19"/>
    </row>
    <row r="1121" spans="1:32" s="5" customFormat="1" ht="13.6" customHeight="1" x14ac:dyDescent="0.3">
      <c r="A1121" s="18"/>
      <c r="B1121" s="18"/>
      <c r="AF1121" s="19"/>
    </row>
    <row r="1122" spans="1:32" s="5" customFormat="1" ht="13.6" customHeight="1" x14ac:dyDescent="0.3">
      <c r="A1122" s="18"/>
      <c r="B1122" s="18"/>
      <c r="AF1122" s="19"/>
    </row>
    <row r="1123" spans="1:32" s="5" customFormat="1" ht="13.6" customHeight="1" x14ac:dyDescent="0.3">
      <c r="A1123" s="18"/>
      <c r="B1123" s="18"/>
      <c r="AF1123" s="19"/>
    </row>
    <row r="1124" spans="1:32" s="5" customFormat="1" ht="13.6" customHeight="1" x14ac:dyDescent="0.3">
      <c r="A1124" s="18"/>
      <c r="B1124" s="18"/>
      <c r="AF1124" s="19"/>
    </row>
    <row r="1125" spans="1:32" s="5" customFormat="1" ht="13.6" customHeight="1" x14ac:dyDescent="0.3">
      <c r="A1125" s="18"/>
      <c r="B1125" s="18"/>
      <c r="AF1125" s="19"/>
    </row>
    <row r="1126" spans="1:32" s="5" customFormat="1" ht="13.6" customHeight="1" x14ac:dyDescent="0.3">
      <c r="A1126" s="18"/>
      <c r="B1126" s="18"/>
      <c r="AF1126" s="19"/>
    </row>
    <row r="1127" spans="1:32" s="5" customFormat="1" ht="13.6" customHeight="1" x14ac:dyDescent="0.3">
      <c r="A1127" s="18"/>
      <c r="B1127" s="18"/>
      <c r="AF1127" s="19"/>
    </row>
    <row r="1128" spans="1:32" s="5" customFormat="1" ht="13.6" customHeight="1" x14ac:dyDescent="0.3">
      <c r="A1128" s="18"/>
      <c r="B1128" s="18"/>
      <c r="AF1128" s="19"/>
    </row>
    <row r="1129" spans="1:32" s="5" customFormat="1" ht="13.6" customHeight="1" x14ac:dyDescent="0.3">
      <c r="A1129" s="18"/>
      <c r="B1129" s="18"/>
      <c r="AF1129" s="19"/>
    </row>
    <row r="1130" spans="1:32" s="5" customFormat="1" ht="13.6" customHeight="1" x14ac:dyDescent="0.3">
      <c r="A1130" s="18"/>
      <c r="B1130" s="18"/>
      <c r="AF1130" s="19"/>
    </row>
    <row r="1131" spans="1:32" s="5" customFormat="1" ht="13.6" customHeight="1" x14ac:dyDescent="0.3">
      <c r="A1131" s="18"/>
      <c r="B1131" s="18"/>
      <c r="AF1131" s="19"/>
    </row>
    <row r="1132" spans="1:32" s="5" customFormat="1" ht="13.6" customHeight="1" x14ac:dyDescent="0.3">
      <c r="A1132" s="18"/>
      <c r="B1132" s="18"/>
      <c r="AF1132" s="19"/>
    </row>
    <row r="1133" spans="1:32" s="5" customFormat="1" ht="13.6" customHeight="1" x14ac:dyDescent="0.3">
      <c r="A1133" s="18"/>
      <c r="B1133" s="18"/>
      <c r="AF1133" s="19"/>
    </row>
    <row r="1134" spans="1:32" s="5" customFormat="1" ht="13.6" customHeight="1" x14ac:dyDescent="0.3">
      <c r="A1134" s="18"/>
      <c r="B1134" s="18"/>
      <c r="AF1134" s="19"/>
    </row>
    <row r="1135" spans="1:32" s="5" customFormat="1" ht="13.6" customHeight="1" x14ac:dyDescent="0.3">
      <c r="A1135" s="18"/>
      <c r="B1135" s="18"/>
      <c r="AF1135" s="19"/>
    </row>
    <row r="1136" spans="1:32" s="5" customFormat="1" ht="13.6" customHeight="1" x14ac:dyDescent="0.3">
      <c r="A1136" s="18"/>
      <c r="B1136" s="18"/>
      <c r="AF1136" s="19"/>
    </row>
    <row r="1137" spans="1:32" s="5" customFormat="1" ht="13.6" customHeight="1" x14ac:dyDescent="0.3">
      <c r="A1137" s="18"/>
      <c r="B1137" s="18"/>
      <c r="AF1137" s="19"/>
    </row>
    <row r="1138" spans="1:32" s="5" customFormat="1" ht="13.6" customHeight="1" x14ac:dyDescent="0.3">
      <c r="A1138" s="18"/>
      <c r="B1138" s="18"/>
      <c r="AF1138" s="19"/>
    </row>
    <row r="1139" spans="1:32" s="5" customFormat="1" ht="13.6" customHeight="1" x14ac:dyDescent="0.3">
      <c r="A1139" s="18"/>
      <c r="B1139" s="18"/>
      <c r="AF1139" s="19"/>
    </row>
    <row r="1140" spans="1:32" s="5" customFormat="1" ht="13.6" customHeight="1" x14ac:dyDescent="0.3">
      <c r="A1140" s="18"/>
      <c r="B1140" s="18"/>
      <c r="AF1140" s="19"/>
    </row>
    <row r="1141" spans="1:32" s="5" customFormat="1" ht="13.6" customHeight="1" x14ac:dyDescent="0.3">
      <c r="A1141" s="18"/>
      <c r="B1141" s="18"/>
      <c r="AF1141" s="19"/>
    </row>
    <row r="1142" spans="1:32" s="5" customFormat="1" ht="13.6" customHeight="1" x14ac:dyDescent="0.3">
      <c r="A1142" s="18"/>
      <c r="B1142" s="18"/>
      <c r="AF1142" s="19"/>
    </row>
    <row r="1143" spans="1:32" s="5" customFormat="1" ht="13.6" customHeight="1" x14ac:dyDescent="0.3">
      <c r="A1143" s="18"/>
      <c r="B1143" s="18"/>
      <c r="AF1143" s="19"/>
    </row>
    <row r="1144" spans="1:32" s="5" customFormat="1" ht="13.6" customHeight="1" x14ac:dyDescent="0.3">
      <c r="A1144" s="18"/>
      <c r="B1144" s="18"/>
      <c r="AF1144" s="19"/>
    </row>
    <row r="1145" spans="1:32" s="5" customFormat="1" ht="13.6" customHeight="1" x14ac:dyDescent="0.3">
      <c r="A1145" s="18"/>
      <c r="B1145" s="18"/>
      <c r="AF1145" s="19"/>
    </row>
    <row r="1146" spans="1:32" s="5" customFormat="1" ht="13.6" customHeight="1" x14ac:dyDescent="0.3">
      <c r="A1146" s="18"/>
      <c r="B1146" s="18"/>
      <c r="AF1146" s="19"/>
    </row>
    <row r="1147" spans="1:32" s="5" customFormat="1" ht="13.6" customHeight="1" x14ac:dyDescent="0.3">
      <c r="A1147" s="18"/>
      <c r="B1147" s="18"/>
      <c r="AF1147" s="19"/>
    </row>
    <row r="1148" spans="1:32" s="5" customFormat="1" ht="13.6" customHeight="1" x14ac:dyDescent="0.3">
      <c r="A1148" s="18"/>
      <c r="B1148" s="18"/>
      <c r="AF1148" s="19"/>
    </row>
    <row r="1149" spans="1:32" s="5" customFormat="1" ht="13.6" customHeight="1" x14ac:dyDescent="0.3">
      <c r="A1149" s="18"/>
      <c r="B1149" s="18"/>
      <c r="AF1149" s="19"/>
    </row>
    <row r="1150" spans="1:32" s="5" customFormat="1" ht="13.6" customHeight="1" x14ac:dyDescent="0.3">
      <c r="A1150" s="18"/>
      <c r="B1150" s="18"/>
      <c r="AF1150" s="19"/>
    </row>
    <row r="1151" spans="1:32" s="5" customFormat="1" ht="13.6" customHeight="1" x14ac:dyDescent="0.3">
      <c r="A1151" s="18"/>
      <c r="B1151" s="18"/>
      <c r="AF1151" s="19"/>
    </row>
    <row r="1152" spans="1:32" s="5" customFormat="1" ht="13.6" customHeight="1" x14ac:dyDescent="0.3">
      <c r="A1152" s="18"/>
      <c r="B1152" s="18"/>
      <c r="AF1152" s="19"/>
    </row>
    <row r="1153" spans="1:32" s="5" customFormat="1" ht="13.6" customHeight="1" x14ac:dyDescent="0.3">
      <c r="A1153" s="18"/>
      <c r="B1153" s="18"/>
      <c r="AF1153" s="19"/>
    </row>
    <row r="1154" spans="1:32" s="5" customFormat="1" ht="13.6" customHeight="1" x14ac:dyDescent="0.3">
      <c r="A1154" s="18"/>
      <c r="B1154" s="18"/>
      <c r="AF1154" s="19"/>
    </row>
    <row r="1155" spans="1:32" s="5" customFormat="1" ht="13.6" customHeight="1" x14ac:dyDescent="0.3">
      <c r="A1155" s="18"/>
      <c r="B1155" s="18"/>
      <c r="AF1155" s="19"/>
    </row>
    <row r="1156" spans="1:32" s="5" customFormat="1" ht="13.6" customHeight="1" x14ac:dyDescent="0.3">
      <c r="A1156" s="18"/>
      <c r="B1156" s="18"/>
      <c r="AF1156" s="19"/>
    </row>
    <row r="1157" spans="1:32" s="5" customFormat="1" ht="13.6" customHeight="1" x14ac:dyDescent="0.3">
      <c r="A1157" s="18"/>
      <c r="B1157" s="18"/>
      <c r="AF1157" s="19"/>
    </row>
    <row r="1158" spans="1:32" s="5" customFormat="1" ht="13.6" customHeight="1" x14ac:dyDescent="0.3">
      <c r="A1158" s="18"/>
      <c r="B1158" s="18"/>
      <c r="AF1158" s="19"/>
    </row>
    <row r="1159" spans="1:32" s="5" customFormat="1" ht="13.6" customHeight="1" x14ac:dyDescent="0.3">
      <c r="A1159" s="18"/>
      <c r="B1159" s="18"/>
      <c r="AF1159" s="19"/>
    </row>
    <row r="1160" spans="1:32" s="5" customFormat="1" ht="13.6" customHeight="1" x14ac:dyDescent="0.3">
      <c r="A1160" s="18"/>
      <c r="B1160" s="18"/>
      <c r="AF1160" s="19"/>
    </row>
    <row r="1161" spans="1:32" s="5" customFormat="1" ht="13.6" customHeight="1" x14ac:dyDescent="0.3">
      <c r="A1161" s="18"/>
      <c r="B1161" s="18"/>
      <c r="AF1161" s="19"/>
    </row>
    <row r="1162" spans="1:32" s="5" customFormat="1" ht="13.6" customHeight="1" x14ac:dyDescent="0.3">
      <c r="A1162" s="18"/>
      <c r="B1162" s="18"/>
      <c r="AF1162" s="19"/>
    </row>
    <row r="1163" spans="1:32" s="5" customFormat="1" ht="13.6" customHeight="1" x14ac:dyDescent="0.3">
      <c r="A1163" s="18"/>
      <c r="B1163" s="18"/>
      <c r="AF1163" s="19"/>
    </row>
    <row r="1164" spans="1:32" s="5" customFormat="1" ht="13.6" customHeight="1" x14ac:dyDescent="0.3">
      <c r="A1164" s="18"/>
      <c r="B1164" s="18"/>
      <c r="AF1164" s="19"/>
    </row>
    <row r="1165" spans="1:32" s="5" customFormat="1" ht="13.6" customHeight="1" x14ac:dyDescent="0.3">
      <c r="A1165" s="18"/>
      <c r="B1165" s="18"/>
      <c r="AF1165" s="19"/>
    </row>
    <row r="1166" spans="1:32" s="5" customFormat="1" ht="13.6" customHeight="1" x14ac:dyDescent="0.3">
      <c r="A1166" s="18"/>
      <c r="B1166" s="18"/>
      <c r="AF1166" s="19"/>
    </row>
    <row r="1167" spans="1:32" s="5" customFormat="1" ht="13.6" customHeight="1" x14ac:dyDescent="0.3">
      <c r="A1167" s="18"/>
      <c r="B1167" s="18"/>
      <c r="AF1167" s="19"/>
    </row>
    <row r="1168" spans="1:32" s="5" customFormat="1" ht="13.6" customHeight="1" x14ac:dyDescent="0.3">
      <c r="A1168" s="18"/>
      <c r="B1168" s="18"/>
      <c r="AF1168" s="19"/>
    </row>
    <row r="1169" spans="1:32" s="5" customFormat="1" ht="13.6" customHeight="1" x14ac:dyDescent="0.3">
      <c r="A1169" s="18"/>
      <c r="B1169" s="18"/>
      <c r="AF1169" s="19"/>
    </row>
    <row r="1170" spans="1:32" s="5" customFormat="1" ht="13.6" customHeight="1" x14ac:dyDescent="0.3">
      <c r="A1170" s="18"/>
      <c r="B1170" s="18"/>
      <c r="AF1170" s="19"/>
    </row>
    <row r="1171" spans="1:32" s="5" customFormat="1" ht="13.6" customHeight="1" x14ac:dyDescent="0.3">
      <c r="A1171" s="18"/>
      <c r="B1171" s="18"/>
      <c r="AF1171" s="19"/>
    </row>
    <row r="1172" spans="1:32" s="5" customFormat="1" ht="13.6" customHeight="1" x14ac:dyDescent="0.3">
      <c r="A1172" s="18"/>
      <c r="B1172" s="18"/>
      <c r="AF1172" s="19"/>
    </row>
    <row r="1173" spans="1:32" s="5" customFormat="1" ht="13.6" customHeight="1" x14ac:dyDescent="0.3">
      <c r="A1173" s="18"/>
      <c r="B1173" s="18"/>
      <c r="AF1173" s="19"/>
    </row>
    <row r="1174" spans="1:32" s="5" customFormat="1" ht="13.6" customHeight="1" x14ac:dyDescent="0.3">
      <c r="A1174" s="18"/>
      <c r="B1174" s="18"/>
      <c r="AF1174" s="19"/>
    </row>
    <row r="1175" spans="1:32" s="5" customFormat="1" ht="13.6" customHeight="1" x14ac:dyDescent="0.3">
      <c r="A1175" s="18"/>
      <c r="B1175" s="18"/>
      <c r="AF1175" s="19"/>
    </row>
    <row r="1176" spans="1:32" s="5" customFormat="1" ht="13.6" customHeight="1" x14ac:dyDescent="0.3">
      <c r="A1176" s="18"/>
      <c r="B1176" s="18"/>
      <c r="AF1176" s="19"/>
    </row>
    <row r="1177" spans="1:32" s="5" customFormat="1" ht="13.6" customHeight="1" x14ac:dyDescent="0.3">
      <c r="A1177" s="18"/>
      <c r="B1177" s="18"/>
      <c r="AF1177" s="19"/>
    </row>
    <row r="1178" spans="1:32" s="5" customFormat="1" ht="13.6" customHeight="1" x14ac:dyDescent="0.3">
      <c r="A1178" s="18"/>
      <c r="B1178" s="18"/>
      <c r="AF1178" s="19"/>
    </row>
    <row r="1179" spans="1:32" s="5" customFormat="1" ht="13.6" customHeight="1" x14ac:dyDescent="0.3">
      <c r="A1179" s="18"/>
      <c r="B1179" s="18"/>
      <c r="AF1179" s="19"/>
    </row>
    <row r="1180" spans="1:32" s="5" customFormat="1" ht="13.6" customHeight="1" x14ac:dyDescent="0.3">
      <c r="A1180" s="18"/>
      <c r="B1180" s="18"/>
      <c r="AF1180" s="19"/>
    </row>
    <row r="1181" spans="1:32" s="5" customFormat="1" ht="13.6" customHeight="1" x14ac:dyDescent="0.3">
      <c r="A1181" s="18"/>
      <c r="B1181" s="18"/>
      <c r="AF1181" s="19"/>
    </row>
    <row r="1182" spans="1:32" s="5" customFormat="1" ht="13.6" customHeight="1" x14ac:dyDescent="0.3">
      <c r="A1182" s="18"/>
      <c r="B1182" s="18"/>
      <c r="AF1182" s="19"/>
    </row>
    <row r="1183" spans="1:32" s="5" customFormat="1" ht="13.6" customHeight="1" x14ac:dyDescent="0.3">
      <c r="A1183" s="18"/>
      <c r="B1183" s="18"/>
      <c r="AF1183" s="19"/>
    </row>
    <row r="1184" spans="1:32" s="5" customFormat="1" ht="13.6" customHeight="1" x14ac:dyDescent="0.3">
      <c r="A1184" s="18"/>
      <c r="B1184" s="18"/>
      <c r="AF1184" s="19"/>
    </row>
    <row r="1185" spans="1:32" s="5" customFormat="1" ht="13.6" customHeight="1" x14ac:dyDescent="0.3">
      <c r="A1185" s="18"/>
      <c r="B1185" s="18"/>
      <c r="AF1185" s="19"/>
    </row>
    <row r="1186" spans="1:32" s="5" customFormat="1" ht="13.6" customHeight="1" x14ac:dyDescent="0.3">
      <c r="A1186" s="18"/>
      <c r="B1186" s="18"/>
      <c r="AF1186" s="19"/>
    </row>
    <row r="1187" spans="1:32" s="5" customFormat="1" ht="13.6" customHeight="1" x14ac:dyDescent="0.3">
      <c r="A1187" s="18"/>
      <c r="B1187" s="18"/>
      <c r="AF1187" s="19"/>
    </row>
    <row r="1188" spans="1:32" s="5" customFormat="1" ht="13.6" customHeight="1" x14ac:dyDescent="0.3">
      <c r="A1188" s="18"/>
      <c r="B1188" s="18"/>
      <c r="AF1188" s="19"/>
    </row>
    <row r="1189" spans="1:32" s="5" customFormat="1" ht="13.6" customHeight="1" x14ac:dyDescent="0.3">
      <c r="A1189" s="18"/>
      <c r="B1189" s="18"/>
      <c r="AF1189" s="19"/>
    </row>
    <row r="1190" spans="1:32" s="5" customFormat="1" ht="13.6" customHeight="1" x14ac:dyDescent="0.3">
      <c r="A1190" s="18"/>
      <c r="B1190" s="18"/>
      <c r="AF1190" s="19"/>
    </row>
    <row r="1191" spans="1:32" s="5" customFormat="1" ht="13.6" customHeight="1" x14ac:dyDescent="0.3">
      <c r="A1191" s="18"/>
      <c r="B1191" s="18"/>
      <c r="AF1191" s="19"/>
    </row>
    <row r="1192" spans="1:32" s="5" customFormat="1" ht="13.6" customHeight="1" x14ac:dyDescent="0.3">
      <c r="A1192" s="18"/>
      <c r="B1192" s="18"/>
      <c r="AF1192" s="19"/>
    </row>
    <row r="1193" spans="1:32" s="5" customFormat="1" ht="13.6" customHeight="1" x14ac:dyDescent="0.3">
      <c r="A1193" s="18"/>
      <c r="B1193" s="18"/>
      <c r="AF1193" s="19"/>
    </row>
    <row r="1194" spans="1:32" s="5" customFormat="1" ht="13.6" customHeight="1" x14ac:dyDescent="0.3">
      <c r="A1194" s="18"/>
      <c r="B1194" s="18"/>
      <c r="AF1194" s="19"/>
    </row>
    <row r="1195" spans="1:32" s="5" customFormat="1" ht="13.6" customHeight="1" x14ac:dyDescent="0.3">
      <c r="A1195" s="18"/>
      <c r="B1195" s="18"/>
      <c r="AF1195" s="19"/>
    </row>
    <row r="1196" spans="1:32" s="5" customFormat="1" ht="13.6" customHeight="1" x14ac:dyDescent="0.3">
      <c r="A1196" s="18"/>
      <c r="B1196" s="18"/>
      <c r="AF1196" s="19"/>
    </row>
    <row r="1197" spans="1:32" s="5" customFormat="1" ht="13.6" customHeight="1" x14ac:dyDescent="0.3">
      <c r="A1197" s="18"/>
      <c r="B1197" s="18"/>
      <c r="AF1197" s="19"/>
    </row>
    <row r="1198" spans="1:32" s="5" customFormat="1" ht="13.6" customHeight="1" x14ac:dyDescent="0.3">
      <c r="A1198" s="18"/>
      <c r="B1198" s="18"/>
      <c r="AF1198" s="19"/>
    </row>
    <row r="1199" spans="1:32" s="5" customFormat="1" ht="13.6" customHeight="1" x14ac:dyDescent="0.3">
      <c r="A1199" s="18"/>
      <c r="B1199" s="18"/>
      <c r="AF1199" s="19"/>
    </row>
    <row r="1200" spans="1:32" s="5" customFormat="1" ht="13.6" customHeight="1" x14ac:dyDescent="0.3">
      <c r="A1200" s="18"/>
      <c r="B1200" s="18"/>
      <c r="AF1200" s="19"/>
    </row>
    <row r="1201" spans="1:32" s="5" customFormat="1" ht="13.6" customHeight="1" x14ac:dyDescent="0.3">
      <c r="A1201" s="18"/>
      <c r="B1201" s="18"/>
      <c r="AF1201" s="19"/>
    </row>
    <row r="1202" spans="1:32" s="5" customFormat="1" ht="13.6" customHeight="1" x14ac:dyDescent="0.3">
      <c r="A1202" s="18"/>
      <c r="B1202" s="18"/>
      <c r="AF1202" s="19"/>
    </row>
    <row r="1203" spans="1:32" s="5" customFormat="1" ht="13.6" customHeight="1" x14ac:dyDescent="0.3">
      <c r="A1203" s="18"/>
      <c r="B1203" s="18"/>
      <c r="AF1203" s="19"/>
    </row>
    <row r="1204" spans="1:32" s="5" customFormat="1" ht="13.6" customHeight="1" x14ac:dyDescent="0.3">
      <c r="A1204" s="18"/>
      <c r="B1204" s="18"/>
      <c r="AF1204" s="19"/>
    </row>
    <row r="1205" spans="1:32" s="5" customFormat="1" ht="13.6" customHeight="1" x14ac:dyDescent="0.3">
      <c r="A1205" s="18"/>
      <c r="B1205" s="18"/>
      <c r="AF1205" s="19"/>
    </row>
    <row r="1206" spans="1:32" s="5" customFormat="1" ht="13.6" customHeight="1" x14ac:dyDescent="0.3">
      <c r="A1206" s="18"/>
      <c r="B1206" s="18"/>
      <c r="AF1206" s="19"/>
    </row>
    <row r="1207" spans="1:32" s="5" customFormat="1" ht="13.6" customHeight="1" x14ac:dyDescent="0.3">
      <c r="A1207" s="18"/>
      <c r="B1207" s="18"/>
      <c r="AF1207" s="19"/>
    </row>
    <row r="1208" spans="1:32" s="5" customFormat="1" ht="13.6" customHeight="1" x14ac:dyDescent="0.3">
      <c r="A1208" s="18"/>
      <c r="B1208" s="18"/>
      <c r="AF1208" s="19"/>
    </row>
    <row r="1209" spans="1:32" s="5" customFormat="1" ht="13.6" customHeight="1" x14ac:dyDescent="0.3">
      <c r="A1209" s="18"/>
      <c r="B1209" s="18"/>
      <c r="AF1209" s="19"/>
    </row>
    <row r="1210" spans="1:32" s="5" customFormat="1" ht="13.6" customHeight="1" x14ac:dyDescent="0.3">
      <c r="A1210" s="18"/>
      <c r="B1210" s="18"/>
      <c r="AF1210" s="19"/>
    </row>
    <row r="1211" spans="1:32" s="5" customFormat="1" ht="13.6" customHeight="1" x14ac:dyDescent="0.3">
      <c r="A1211" s="18"/>
      <c r="B1211" s="18"/>
      <c r="AF1211" s="19"/>
    </row>
    <row r="1212" spans="1:32" s="5" customFormat="1" ht="13.6" customHeight="1" x14ac:dyDescent="0.3">
      <c r="A1212" s="18"/>
      <c r="B1212" s="18"/>
      <c r="AF1212" s="19"/>
    </row>
    <row r="1213" spans="1:32" s="5" customFormat="1" ht="13.6" customHeight="1" x14ac:dyDescent="0.3">
      <c r="A1213" s="18"/>
      <c r="B1213" s="18"/>
      <c r="AF1213" s="19"/>
    </row>
    <row r="1214" spans="1:32" s="5" customFormat="1" ht="13.6" customHeight="1" x14ac:dyDescent="0.3">
      <c r="A1214" s="18"/>
      <c r="B1214" s="18"/>
      <c r="AF1214" s="19"/>
    </row>
    <row r="1215" spans="1:32" s="5" customFormat="1" ht="13.6" customHeight="1" x14ac:dyDescent="0.3">
      <c r="A1215" s="18"/>
      <c r="B1215" s="18"/>
      <c r="AF1215" s="19"/>
    </row>
    <row r="1216" spans="1:32" s="5" customFormat="1" ht="13.6" customHeight="1" x14ac:dyDescent="0.3">
      <c r="A1216" s="18"/>
      <c r="B1216" s="18"/>
      <c r="AF1216" s="19"/>
    </row>
    <row r="1217" spans="1:32" s="5" customFormat="1" ht="13.6" customHeight="1" x14ac:dyDescent="0.3">
      <c r="A1217" s="18"/>
      <c r="B1217" s="18"/>
      <c r="AF1217" s="19"/>
    </row>
    <row r="1218" spans="1:32" s="5" customFormat="1" ht="13.6" customHeight="1" x14ac:dyDescent="0.3">
      <c r="A1218" s="18"/>
      <c r="B1218" s="18"/>
      <c r="AF1218" s="19"/>
    </row>
    <row r="1219" spans="1:32" s="5" customFormat="1" ht="13.6" customHeight="1" x14ac:dyDescent="0.3">
      <c r="A1219" s="18"/>
      <c r="B1219" s="18"/>
      <c r="AF1219" s="19"/>
    </row>
    <row r="1220" spans="1:32" s="5" customFormat="1" ht="13.6" customHeight="1" x14ac:dyDescent="0.3">
      <c r="A1220" s="18"/>
      <c r="B1220" s="18"/>
      <c r="AF1220" s="19"/>
    </row>
    <row r="1221" spans="1:32" s="5" customFormat="1" ht="13.6" customHeight="1" x14ac:dyDescent="0.3">
      <c r="A1221" s="18"/>
      <c r="B1221" s="18"/>
      <c r="AF1221" s="19"/>
    </row>
    <row r="1222" spans="1:32" s="5" customFormat="1" ht="13.6" customHeight="1" x14ac:dyDescent="0.3">
      <c r="A1222" s="18"/>
      <c r="B1222" s="18"/>
      <c r="AF1222" s="19"/>
    </row>
    <row r="1223" spans="1:32" s="5" customFormat="1" ht="13.6" customHeight="1" x14ac:dyDescent="0.3">
      <c r="A1223" s="18"/>
      <c r="B1223" s="18"/>
      <c r="AF1223" s="19"/>
    </row>
    <row r="1224" spans="1:32" s="5" customFormat="1" ht="13.6" customHeight="1" x14ac:dyDescent="0.3">
      <c r="A1224" s="18"/>
      <c r="B1224" s="18"/>
      <c r="AF1224" s="19"/>
    </row>
    <row r="1225" spans="1:32" s="5" customFormat="1" ht="13.6" customHeight="1" x14ac:dyDescent="0.3">
      <c r="A1225" s="18"/>
      <c r="B1225" s="18"/>
      <c r="AF1225" s="19"/>
    </row>
    <row r="1226" spans="1:32" s="5" customFormat="1" ht="13.6" customHeight="1" x14ac:dyDescent="0.3">
      <c r="A1226" s="18"/>
      <c r="B1226" s="18"/>
      <c r="AF1226" s="19"/>
    </row>
    <row r="1227" spans="1:32" s="5" customFormat="1" ht="13.6" customHeight="1" x14ac:dyDescent="0.3">
      <c r="A1227" s="18"/>
      <c r="B1227" s="18"/>
      <c r="AF1227" s="19"/>
    </row>
    <row r="1228" spans="1:32" s="5" customFormat="1" ht="13.6" customHeight="1" x14ac:dyDescent="0.3">
      <c r="A1228" s="18"/>
      <c r="B1228" s="18"/>
      <c r="AF1228" s="19"/>
    </row>
    <row r="1229" spans="1:32" s="5" customFormat="1" ht="13.6" customHeight="1" x14ac:dyDescent="0.3">
      <c r="A1229" s="18"/>
      <c r="B1229" s="18"/>
      <c r="AF1229" s="19"/>
    </row>
    <row r="1230" spans="1:32" s="5" customFormat="1" ht="13.6" customHeight="1" x14ac:dyDescent="0.3">
      <c r="A1230" s="18"/>
      <c r="B1230" s="18"/>
      <c r="AF1230" s="19"/>
    </row>
    <row r="1231" spans="1:32" s="5" customFormat="1" ht="13.6" customHeight="1" x14ac:dyDescent="0.3">
      <c r="A1231" s="18"/>
      <c r="B1231" s="18"/>
      <c r="AF1231" s="19"/>
    </row>
    <row r="1232" spans="1:32" s="5" customFormat="1" ht="13.6" customHeight="1" x14ac:dyDescent="0.3">
      <c r="A1232" s="18"/>
      <c r="B1232" s="18"/>
      <c r="AF1232" s="19"/>
    </row>
    <row r="1233" spans="1:32" s="5" customFormat="1" ht="13.6" customHeight="1" x14ac:dyDescent="0.3">
      <c r="A1233" s="18"/>
      <c r="B1233" s="18"/>
      <c r="AF1233" s="19"/>
    </row>
    <row r="1234" spans="1:32" s="5" customFormat="1" ht="13.6" customHeight="1" x14ac:dyDescent="0.3">
      <c r="A1234" s="18"/>
      <c r="B1234" s="18"/>
      <c r="AF1234" s="19"/>
    </row>
    <row r="1235" spans="1:32" s="5" customFormat="1" ht="13.6" customHeight="1" x14ac:dyDescent="0.3">
      <c r="A1235" s="18"/>
      <c r="B1235" s="18"/>
      <c r="AF1235" s="19"/>
    </row>
    <row r="1236" spans="1:32" s="5" customFormat="1" ht="13.6" customHeight="1" x14ac:dyDescent="0.3">
      <c r="A1236" s="18"/>
      <c r="B1236" s="18"/>
      <c r="AF1236" s="19"/>
    </row>
    <row r="1237" spans="1:32" s="5" customFormat="1" ht="13.6" customHeight="1" x14ac:dyDescent="0.3">
      <c r="A1237" s="18"/>
      <c r="B1237" s="18"/>
      <c r="AF1237" s="19"/>
    </row>
    <row r="1238" spans="1:32" s="5" customFormat="1" ht="13.6" customHeight="1" x14ac:dyDescent="0.3">
      <c r="A1238" s="18"/>
      <c r="B1238" s="18"/>
      <c r="AF1238" s="19"/>
    </row>
    <row r="1239" spans="1:32" s="5" customFormat="1" ht="13.6" customHeight="1" x14ac:dyDescent="0.3">
      <c r="A1239" s="18"/>
      <c r="B1239" s="18"/>
      <c r="AF1239" s="19"/>
    </row>
    <row r="1240" spans="1:32" s="5" customFormat="1" ht="13.6" customHeight="1" x14ac:dyDescent="0.3">
      <c r="A1240" s="18"/>
      <c r="B1240" s="18"/>
      <c r="AF1240" s="19"/>
    </row>
    <row r="1241" spans="1:32" s="5" customFormat="1" ht="13.6" customHeight="1" x14ac:dyDescent="0.3">
      <c r="A1241" s="18"/>
      <c r="B1241" s="18"/>
      <c r="AF1241" s="19"/>
    </row>
    <row r="1242" spans="1:32" s="5" customFormat="1" ht="13.6" customHeight="1" x14ac:dyDescent="0.3">
      <c r="A1242" s="18"/>
      <c r="B1242" s="18"/>
      <c r="AF1242" s="19"/>
    </row>
    <row r="1243" spans="1:32" s="5" customFormat="1" ht="13.6" customHeight="1" x14ac:dyDescent="0.3">
      <c r="A1243" s="18"/>
      <c r="B1243" s="18"/>
      <c r="AF1243" s="19"/>
    </row>
    <row r="1244" spans="1:32" s="5" customFormat="1" ht="13.6" customHeight="1" x14ac:dyDescent="0.3">
      <c r="A1244" s="18"/>
      <c r="B1244" s="18"/>
      <c r="AF1244" s="19"/>
    </row>
    <row r="1245" spans="1:32" s="5" customFormat="1" ht="13.6" customHeight="1" x14ac:dyDescent="0.3">
      <c r="A1245" s="18"/>
      <c r="B1245" s="18"/>
      <c r="AF1245" s="19"/>
    </row>
    <row r="1246" spans="1:32" s="5" customFormat="1" ht="13.6" customHeight="1" x14ac:dyDescent="0.3">
      <c r="A1246" s="18"/>
      <c r="B1246" s="18"/>
      <c r="AF1246" s="19"/>
    </row>
    <row r="1247" spans="1:32" s="5" customFormat="1" ht="13.6" customHeight="1" x14ac:dyDescent="0.3">
      <c r="A1247" s="18"/>
      <c r="B1247" s="18"/>
      <c r="AF1247" s="19"/>
    </row>
    <row r="1248" spans="1:32" s="5" customFormat="1" ht="13.6" customHeight="1" x14ac:dyDescent="0.3">
      <c r="A1248" s="18"/>
      <c r="B1248" s="18"/>
      <c r="AF1248" s="19"/>
    </row>
    <row r="1249" spans="1:32" s="5" customFormat="1" ht="13.6" customHeight="1" x14ac:dyDescent="0.3">
      <c r="A1249" s="18"/>
      <c r="B1249" s="18"/>
      <c r="AF1249" s="19"/>
    </row>
    <row r="1250" spans="1:32" s="5" customFormat="1" ht="13.6" customHeight="1" x14ac:dyDescent="0.3">
      <c r="A1250" s="18"/>
      <c r="B1250" s="18"/>
      <c r="AF1250" s="19"/>
    </row>
    <row r="1251" spans="1:32" s="5" customFormat="1" ht="13.6" customHeight="1" x14ac:dyDescent="0.3">
      <c r="A1251" s="18"/>
      <c r="B1251" s="18"/>
      <c r="AF1251" s="19"/>
    </row>
    <row r="1252" spans="1:32" s="5" customFormat="1" ht="13.6" customHeight="1" x14ac:dyDescent="0.3">
      <c r="A1252" s="18"/>
      <c r="B1252" s="18"/>
      <c r="AF1252" s="19"/>
    </row>
    <row r="1253" spans="1:32" s="5" customFormat="1" ht="13.6" customHeight="1" x14ac:dyDescent="0.3">
      <c r="A1253" s="18"/>
      <c r="B1253" s="18"/>
      <c r="AF1253" s="19"/>
    </row>
    <row r="1254" spans="1:32" s="5" customFormat="1" ht="13.6" customHeight="1" x14ac:dyDescent="0.3">
      <c r="A1254" s="18"/>
      <c r="B1254" s="18"/>
      <c r="AF1254" s="19"/>
    </row>
    <row r="1255" spans="1:32" s="5" customFormat="1" ht="13.6" customHeight="1" x14ac:dyDescent="0.3">
      <c r="A1255" s="18"/>
      <c r="B1255" s="18"/>
      <c r="AF1255" s="19"/>
    </row>
    <row r="1256" spans="1:32" s="5" customFormat="1" ht="13.6" customHeight="1" x14ac:dyDescent="0.3">
      <c r="A1256" s="18"/>
      <c r="B1256" s="18"/>
      <c r="AF1256" s="19"/>
    </row>
    <row r="1257" spans="1:32" s="5" customFormat="1" ht="13.6" customHeight="1" x14ac:dyDescent="0.3">
      <c r="A1257" s="18"/>
      <c r="B1257" s="18"/>
      <c r="AF1257" s="19"/>
    </row>
    <row r="1258" spans="1:32" s="5" customFormat="1" ht="13.6" customHeight="1" x14ac:dyDescent="0.3">
      <c r="A1258" s="18"/>
      <c r="B1258" s="18"/>
      <c r="AF1258" s="19"/>
    </row>
    <row r="1259" spans="1:32" s="5" customFormat="1" ht="13.6" customHeight="1" x14ac:dyDescent="0.3">
      <c r="A1259" s="18"/>
      <c r="B1259" s="18"/>
      <c r="AF1259" s="19"/>
    </row>
    <row r="1260" spans="1:32" s="5" customFormat="1" ht="13.6" customHeight="1" x14ac:dyDescent="0.3">
      <c r="A1260" s="18"/>
      <c r="B1260" s="18"/>
      <c r="AF1260" s="19"/>
    </row>
    <row r="1261" spans="1:32" s="5" customFormat="1" ht="13.6" customHeight="1" x14ac:dyDescent="0.3">
      <c r="A1261" s="18"/>
      <c r="B1261" s="18"/>
      <c r="AF1261" s="19"/>
    </row>
    <row r="1262" spans="1:32" s="5" customFormat="1" ht="13.6" customHeight="1" x14ac:dyDescent="0.3">
      <c r="A1262" s="18"/>
      <c r="B1262" s="18"/>
      <c r="AF1262" s="19"/>
    </row>
    <row r="1263" spans="1:32" s="5" customFormat="1" ht="13.6" customHeight="1" x14ac:dyDescent="0.3">
      <c r="A1263" s="18"/>
      <c r="B1263" s="18"/>
      <c r="AF1263" s="19"/>
    </row>
    <row r="1264" spans="1:32" s="5" customFormat="1" ht="13.6" customHeight="1" x14ac:dyDescent="0.3">
      <c r="A1264" s="18"/>
      <c r="B1264" s="18"/>
      <c r="AF1264" s="19"/>
    </row>
    <row r="1265" spans="1:32" s="5" customFormat="1" ht="13.6" customHeight="1" x14ac:dyDescent="0.3">
      <c r="A1265" s="18"/>
      <c r="B1265" s="18"/>
      <c r="AF1265" s="19"/>
    </row>
    <row r="1266" spans="1:32" s="5" customFormat="1" ht="13.6" customHeight="1" x14ac:dyDescent="0.3">
      <c r="A1266" s="18"/>
      <c r="B1266" s="18"/>
      <c r="AF1266" s="19"/>
    </row>
    <row r="1267" spans="1:32" s="5" customFormat="1" ht="13.6" customHeight="1" x14ac:dyDescent="0.3">
      <c r="A1267" s="18"/>
      <c r="B1267" s="18"/>
      <c r="AF1267" s="19"/>
    </row>
    <row r="1268" spans="1:32" s="5" customFormat="1" ht="13.6" customHeight="1" x14ac:dyDescent="0.3">
      <c r="A1268" s="18"/>
      <c r="B1268" s="18"/>
      <c r="AF1268" s="19"/>
    </row>
    <row r="1269" spans="1:32" s="5" customFormat="1" ht="13.6" customHeight="1" x14ac:dyDescent="0.3">
      <c r="A1269" s="18"/>
      <c r="B1269" s="18"/>
      <c r="AF1269" s="19"/>
    </row>
    <row r="1270" spans="1:32" s="5" customFormat="1" ht="13.6" customHeight="1" x14ac:dyDescent="0.3">
      <c r="A1270" s="18"/>
      <c r="B1270" s="18"/>
      <c r="AF1270" s="19"/>
    </row>
    <row r="1271" spans="1:32" s="5" customFormat="1" ht="13.6" customHeight="1" x14ac:dyDescent="0.3">
      <c r="A1271" s="18"/>
      <c r="B1271" s="18"/>
      <c r="AF1271" s="19"/>
    </row>
    <row r="1272" spans="1:32" s="5" customFormat="1" ht="13.6" customHeight="1" x14ac:dyDescent="0.3">
      <c r="A1272" s="18"/>
      <c r="B1272" s="18"/>
      <c r="AF1272" s="19"/>
    </row>
    <row r="1273" spans="1:32" s="5" customFormat="1" ht="13.6" customHeight="1" x14ac:dyDescent="0.3">
      <c r="A1273" s="18"/>
      <c r="B1273" s="18"/>
      <c r="AF1273" s="19"/>
    </row>
    <row r="1274" spans="1:32" s="5" customFormat="1" ht="13.6" customHeight="1" x14ac:dyDescent="0.3">
      <c r="A1274" s="18"/>
      <c r="B1274" s="18"/>
      <c r="AF1274" s="19"/>
    </row>
    <row r="1275" spans="1:32" s="5" customFormat="1" ht="13.6" customHeight="1" x14ac:dyDescent="0.3">
      <c r="A1275" s="18"/>
      <c r="B1275" s="18"/>
      <c r="AF1275" s="19"/>
    </row>
    <row r="1276" spans="1:32" s="5" customFormat="1" ht="13.6" customHeight="1" x14ac:dyDescent="0.3">
      <c r="A1276" s="18"/>
      <c r="B1276" s="18"/>
      <c r="AF1276" s="19"/>
    </row>
    <row r="1277" spans="1:32" s="5" customFormat="1" ht="13.6" customHeight="1" x14ac:dyDescent="0.3">
      <c r="A1277" s="18"/>
      <c r="B1277" s="18"/>
      <c r="AF1277" s="19"/>
    </row>
    <row r="1278" spans="1:32" s="5" customFormat="1" ht="13.6" customHeight="1" x14ac:dyDescent="0.3">
      <c r="A1278" s="18"/>
      <c r="B1278" s="18"/>
      <c r="AF1278" s="19"/>
    </row>
    <row r="1279" spans="1:32" s="5" customFormat="1" ht="13.6" customHeight="1" x14ac:dyDescent="0.3">
      <c r="A1279" s="18"/>
      <c r="B1279" s="18"/>
      <c r="AF1279" s="19"/>
    </row>
    <row r="1280" spans="1:32" s="5" customFormat="1" ht="13.6" customHeight="1" x14ac:dyDescent="0.3">
      <c r="A1280" s="18"/>
      <c r="B1280" s="18"/>
      <c r="AF1280" s="19"/>
    </row>
    <row r="1281" spans="1:32" s="5" customFormat="1" ht="13.6" customHeight="1" x14ac:dyDescent="0.3">
      <c r="A1281" s="18"/>
      <c r="B1281" s="18"/>
      <c r="AF1281" s="19"/>
    </row>
    <row r="1282" spans="1:32" s="5" customFormat="1" ht="13.6" customHeight="1" x14ac:dyDescent="0.3">
      <c r="A1282" s="18"/>
      <c r="B1282" s="18"/>
      <c r="AF1282" s="19"/>
    </row>
    <row r="1283" spans="1:32" s="5" customFormat="1" ht="13.6" customHeight="1" x14ac:dyDescent="0.3">
      <c r="A1283" s="18"/>
      <c r="B1283" s="18"/>
      <c r="AF1283" s="19"/>
    </row>
    <row r="1284" spans="1:32" s="5" customFormat="1" ht="13.6" customHeight="1" x14ac:dyDescent="0.3">
      <c r="A1284" s="18"/>
      <c r="B1284" s="18"/>
      <c r="AF1284" s="19"/>
    </row>
    <row r="1285" spans="1:32" s="5" customFormat="1" ht="13.6" customHeight="1" x14ac:dyDescent="0.3">
      <c r="A1285" s="18"/>
      <c r="B1285" s="18"/>
      <c r="AF1285" s="19"/>
    </row>
    <row r="1286" spans="1:32" s="5" customFormat="1" ht="13.6" customHeight="1" x14ac:dyDescent="0.3">
      <c r="A1286" s="18"/>
      <c r="B1286" s="18"/>
      <c r="AF1286" s="19"/>
    </row>
    <row r="1287" spans="1:32" s="5" customFormat="1" ht="13.6" customHeight="1" x14ac:dyDescent="0.3">
      <c r="A1287" s="18"/>
      <c r="B1287" s="18"/>
      <c r="AF1287" s="19"/>
    </row>
    <row r="1288" spans="1:32" s="5" customFormat="1" ht="13.6" customHeight="1" x14ac:dyDescent="0.3">
      <c r="A1288" s="18"/>
      <c r="B1288" s="18"/>
      <c r="AF1288" s="19"/>
    </row>
    <row r="1289" spans="1:32" s="5" customFormat="1" ht="13.6" customHeight="1" x14ac:dyDescent="0.3">
      <c r="A1289" s="18"/>
      <c r="B1289" s="18"/>
      <c r="AF1289" s="19"/>
    </row>
    <row r="1290" spans="1:32" s="5" customFormat="1" ht="13.6" customHeight="1" x14ac:dyDescent="0.3">
      <c r="A1290" s="18"/>
      <c r="B1290" s="18"/>
      <c r="AF1290" s="19"/>
    </row>
    <row r="1291" spans="1:32" s="5" customFormat="1" ht="13.6" customHeight="1" x14ac:dyDescent="0.3">
      <c r="A1291" s="18"/>
      <c r="B1291" s="18"/>
      <c r="AF1291" s="19"/>
    </row>
    <row r="1292" spans="1:32" s="5" customFormat="1" ht="13.6" customHeight="1" x14ac:dyDescent="0.3">
      <c r="A1292" s="18"/>
      <c r="B1292" s="18"/>
      <c r="AF1292" s="19"/>
    </row>
    <row r="1293" spans="1:32" s="5" customFormat="1" ht="13.6" customHeight="1" x14ac:dyDescent="0.3">
      <c r="A1293" s="18"/>
      <c r="B1293" s="18"/>
      <c r="AF1293" s="19"/>
    </row>
    <row r="1294" spans="1:32" s="5" customFormat="1" ht="13.6" customHeight="1" x14ac:dyDescent="0.3">
      <c r="A1294" s="18"/>
      <c r="B1294" s="18"/>
      <c r="AF1294" s="19"/>
    </row>
    <row r="1295" spans="1:32" s="5" customFormat="1" ht="13.6" customHeight="1" x14ac:dyDescent="0.3">
      <c r="A1295" s="18"/>
      <c r="B1295" s="18"/>
      <c r="AF1295" s="19"/>
    </row>
    <row r="1296" spans="1:32" s="5" customFormat="1" ht="13.6" customHeight="1" x14ac:dyDescent="0.3">
      <c r="A1296" s="18"/>
      <c r="B1296" s="18"/>
      <c r="AF1296" s="19"/>
    </row>
    <row r="1297" spans="1:32" s="5" customFormat="1" ht="13.6" customHeight="1" x14ac:dyDescent="0.3">
      <c r="A1297" s="18"/>
      <c r="B1297" s="18"/>
      <c r="AF1297" s="19"/>
    </row>
    <row r="1298" spans="1:32" s="5" customFormat="1" ht="13.6" customHeight="1" x14ac:dyDescent="0.3">
      <c r="A1298" s="18"/>
      <c r="B1298" s="18"/>
      <c r="AF1298" s="19"/>
    </row>
    <row r="1299" spans="1:32" s="5" customFormat="1" ht="13.6" customHeight="1" x14ac:dyDescent="0.3">
      <c r="A1299" s="18"/>
      <c r="B1299" s="18"/>
      <c r="AF1299" s="19"/>
    </row>
    <row r="1300" spans="1:32" s="5" customFormat="1" ht="13.6" customHeight="1" x14ac:dyDescent="0.3">
      <c r="A1300" s="18"/>
      <c r="B1300" s="18"/>
      <c r="AF1300" s="19"/>
    </row>
    <row r="1301" spans="1:32" s="5" customFormat="1" ht="13.6" customHeight="1" x14ac:dyDescent="0.3">
      <c r="A1301" s="18"/>
      <c r="B1301" s="18"/>
      <c r="AF1301" s="19"/>
    </row>
    <row r="1302" spans="1:32" s="5" customFormat="1" ht="13.6" customHeight="1" x14ac:dyDescent="0.3">
      <c r="A1302" s="18"/>
      <c r="B1302" s="18"/>
      <c r="AF1302" s="19"/>
    </row>
    <row r="1303" spans="1:32" s="5" customFormat="1" ht="13.6" customHeight="1" x14ac:dyDescent="0.3">
      <c r="A1303" s="18"/>
      <c r="B1303" s="18"/>
      <c r="AF1303" s="19"/>
    </row>
    <row r="1304" spans="1:32" s="5" customFormat="1" ht="13.6" customHeight="1" x14ac:dyDescent="0.3">
      <c r="A1304" s="18"/>
      <c r="B1304" s="18"/>
      <c r="AF1304" s="19"/>
    </row>
    <row r="1305" spans="1:32" s="5" customFormat="1" ht="13.6" customHeight="1" x14ac:dyDescent="0.3">
      <c r="A1305" s="18"/>
      <c r="B1305" s="18"/>
      <c r="AF1305" s="19"/>
    </row>
    <row r="1306" spans="1:32" s="5" customFormat="1" ht="13.6" customHeight="1" x14ac:dyDescent="0.3">
      <c r="A1306" s="18"/>
      <c r="B1306" s="18"/>
      <c r="AF1306" s="19"/>
    </row>
    <row r="1307" spans="1:32" s="5" customFormat="1" ht="13.6" customHeight="1" x14ac:dyDescent="0.3">
      <c r="A1307" s="18"/>
      <c r="B1307" s="18"/>
      <c r="AF1307" s="19"/>
    </row>
    <row r="1308" spans="1:32" s="5" customFormat="1" ht="13.6" customHeight="1" x14ac:dyDescent="0.3">
      <c r="A1308" s="18"/>
      <c r="B1308" s="18"/>
      <c r="AF1308" s="19"/>
    </row>
    <row r="1309" spans="1:32" s="5" customFormat="1" ht="13.6" customHeight="1" x14ac:dyDescent="0.3">
      <c r="A1309" s="18"/>
      <c r="B1309" s="18"/>
      <c r="AF1309" s="19"/>
    </row>
    <row r="1310" spans="1:32" s="5" customFormat="1" ht="13.6" customHeight="1" x14ac:dyDescent="0.3">
      <c r="A1310" s="18"/>
      <c r="B1310" s="18"/>
      <c r="AF1310" s="19"/>
    </row>
    <row r="1311" spans="1:32" s="5" customFormat="1" ht="13.6" customHeight="1" x14ac:dyDescent="0.3">
      <c r="A1311" s="18"/>
      <c r="B1311" s="18"/>
      <c r="AF1311" s="19"/>
    </row>
    <row r="1312" spans="1:32" s="5" customFormat="1" ht="13.6" customHeight="1" x14ac:dyDescent="0.3">
      <c r="A1312" s="18"/>
      <c r="B1312" s="18"/>
      <c r="AF1312" s="19"/>
    </row>
    <row r="1313" spans="1:32" s="5" customFormat="1" ht="13.6" customHeight="1" x14ac:dyDescent="0.3">
      <c r="A1313" s="18"/>
      <c r="B1313" s="18"/>
      <c r="AF1313" s="19"/>
    </row>
    <row r="1314" spans="1:32" s="5" customFormat="1" ht="13.6" customHeight="1" x14ac:dyDescent="0.3">
      <c r="A1314" s="18"/>
      <c r="B1314" s="18"/>
      <c r="AF1314" s="19"/>
    </row>
    <row r="1315" spans="1:32" s="5" customFormat="1" ht="13.6" customHeight="1" x14ac:dyDescent="0.3">
      <c r="A1315" s="18"/>
      <c r="B1315" s="18"/>
      <c r="AF1315" s="19"/>
    </row>
    <row r="1316" spans="1:32" s="5" customFormat="1" ht="13.6" customHeight="1" x14ac:dyDescent="0.3">
      <c r="A1316" s="18"/>
      <c r="B1316" s="18"/>
      <c r="AF1316" s="19"/>
    </row>
    <row r="1317" spans="1:32" s="5" customFormat="1" ht="13.6" customHeight="1" x14ac:dyDescent="0.3">
      <c r="A1317" s="18"/>
      <c r="B1317" s="18"/>
      <c r="AF1317" s="19"/>
    </row>
    <row r="1318" spans="1:32" s="5" customFormat="1" ht="13.6" customHeight="1" x14ac:dyDescent="0.3">
      <c r="A1318" s="18"/>
      <c r="B1318" s="18"/>
      <c r="AF1318" s="19"/>
    </row>
    <row r="1319" spans="1:32" s="5" customFormat="1" ht="13.6" customHeight="1" x14ac:dyDescent="0.3">
      <c r="A1319" s="18"/>
      <c r="B1319" s="18"/>
      <c r="AF1319" s="19"/>
    </row>
    <row r="1320" spans="1:32" s="5" customFormat="1" ht="13.6" customHeight="1" x14ac:dyDescent="0.3">
      <c r="A1320" s="18"/>
      <c r="B1320" s="18"/>
      <c r="AF1320" s="19"/>
    </row>
    <row r="1321" spans="1:32" s="5" customFormat="1" ht="13.6" customHeight="1" x14ac:dyDescent="0.3">
      <c r="A1321" s="18"/>
      <c r="B1321" s="18"/>
      <c r="AF1321" s="19"/>
    </row>
    <row r="1322" spans="1:32" s="5" customFormat="1" ht="13.6" customHeight="1" x14ac:dyDescent="0.3">
      <c r="A1322" s="18"/>
      <c r="B1322" s="18"/>
      <c r="AF1322" s="19"/>
    </row>
    <row r="1323" spans="1:32" s="5" customFormat="1" ht="13.6" customHeight="1" x14ac:dyDescent="0.3">
      <c r="A1323" s="18"/>
      <c r="B1323" s="18"/>
      <c r="AF1323" s="19"/>
    </row>
    <row r="1324" spans="1:32" s="5" customFormat="1" ht="13.6" customHeight="1" x14ac:dyDescent="0.3">
      <c r="A1324" s="18"/>
      <c r="B1324" s="18"/>
      <c r="AF1324" s="19"/>
    </row>
    <row r="1325" spans="1:32" s="5" customFormat="1" ht="13.6" customHeight="1" x14ac:dyDescent="0.3">
      <c r="A1325" s="18"/>
      <c r="B1325" s="18"/>
      <c r="AF1325" s="19"/>
    </row>
    <row r="1326" spans="1:32" s="5" customFormat="1" ht="13.6" customHeight="1" x14ac:dyDescent="0.3">
      <c r="A1326" s="18"/>
      <c r="B1326" s="18"/>
      <c r="AF1326" s="19"/>
    </row>
    <row r="1327" spans="1:32" s="5" customFormat="1" ht="13.6" customHeight="1" x14ac:dyDescent="0.3">
      <c r="A1327" s="18"/>
      <c r="B1327" s="18"/>
      <c r="AF1327" s="19"/>
    </row>
    <row r="1328" spans="1:32" s="5" customFormat="1" ht="13.6" customHeight="1" x14ac:dyDescent="0.3">
      <c r="A1328" s="18"/>
      <c r="B1328" s="18"/>
      <c r="AF1328" s="19"/>
    </row>
    <row r="1329" spans="1:32" s="5" customFormat="1" ht="13.6" customHeight="1" x14ac:dyDescent="0.3">
      <c r="A1329" s="18"/>
      <c r="B1329" s="18"/>
      <c r="AF1329" s="19"/>
    </row>
    <row r="1330" spans="1:32" s="5" customFormat="1" ht="13.6" customHeight="1" x14ac:dyDescent="0.3">
      <c r="A1330" s="18"/>
      <c r="B1330" s="18"/>
      <c r="AF1330" s="19"/>
    </row>
    <row r="1331" spans="1:32" s="5" customFormat="1" ht="13.6" customHeight="1" x14ac:dyDescent="0.3">
      <c r="A1331" s="18"/>
      <c r="B1331" s="18"/>
      <c r="AF1331" s="19"/>
    </row>
    <row r="1332" spans="1:32" s="5" customFormat="1" ht="13.6" customHeight="1" x14ac:dyDescent="0.3">
      <c r="A1332" s="18"/>
      <c r="B1332" s="18"/>
      <c r="AF1332" s="19"/>
    </row>
    <row r="1333" spans="1:32" s="5" customFormat="1" ht="13.6" customHeight="1" x14ac:dyDescent="0.3">
      <c r="A1333" s="18"/>
      <c r="B1333" s="18"/>
      <c r="AF1333" s="19"/>
    </row>
    <row r="1334" spans="1:32" s="5" customFormat="1" ht="13.6" customHeight="1" x14ac:dyDescent="0.3">
      <c r="A1334" s="18"/>
      <c r="B1334" s="18"/>
      <c r="AF1334" s="19"/>
    </row>
    <row r="1335" spans="1:32" s="5" customFormat="1" ht="13.6" customHeight="1" x14ac:dyDescent="0.3">
      <c r="A1335" s="18"/>
      <c r="B1335" s="18"/>
      <c r="AF1335" s="19"/>
    </row>
    <row r="1336" spans="1:32" s="5" customFormat="1" ht="13.6" customHeight="1" x14ac:dyDescent="0.3">
      <c r="A1336" s="18"/>
      <c r="B1336" s="18"/>
      <c r="AF1336" s="19"/>
    </row>
    <row r="1337" spans="1:32" s="5" customFormat="1" ht="13.6" customHeight="1" x14ac:dyDescent="0.3">
      <c r="A1337" s="18"/>
      <c r="B1337" s="18"/>
      <c r="AF1337" s="19"/>
    </row>
    <row r="1338" spans="1:32" s="5" customFormat="1" ht="13.6" customHeight="1" x14ac:dyDescent="0.3">
      <c r="A1338" s="18"/>
      <c r="B1338" s="18"/>
      <c r="AF1338" s="19"/>
    </row>
    <row r="1339" spans="1:32" s="5" customFormat="1" ht="13.6" customHeight="1" x14ac:dyDescent="0.3">
      <c r="A1339" s="18"/>
      <c r="B1339" s="18"/>
      <c r="AF1339" s="19"/>
    </row>
    <row r="1340" spans="1:32" s="5" customFormat="1" ht="13.6" customHeight="1" x14ac:dyDescent="0.3">
      <c r="A1340" s="18"/>
      <c r="B1340" s="18"/>
      <c r="AF1340" s="19"/>
    </row>
    <row r="1341" spans="1:32" s="5" customFormat="1" ht="13.6" customHeight="1" x14ac:dyDescent="0.3">
      <c r="A1341" s="18"/>
      <c r="B1341" s="18"/>
      <c r="AF1341" s="19"/>
    </row>
    <row r="1342" spans="1:32" s="5" customFormat="1" ht="13.6" customHeight="1" x14ac:dyDescent="0.3">
      <c r="A1342" s="18"/>
      <c r="B1342" s="18"/>
      <c r="AF1342" s="19"/>
    </row>
    <row r="1343" spans="1:32" s="5" customFormat="1" ht="13.6" customHeight="1" x14ac:dyDescent="0.3">
      <c r="A1343" s="18"/>
      <c r="B1343" s="18"/>
      <c r="AF1343" s="19"/>
    </row>
    <row r="1344" spans="1:32" s="5" customFormat="1" ht="13.6" customHeight="1" x14ac:dyDescent="0.3">
      <c r="A1344" s="18"/>
      <c r="B1344" s="18"/>
      <c r="AF1344" s="19"/>
    </row>
    <row r="1345" spans="1:32" s="5" customFormat="1" ht="13.6" customHeight="1" x14ac:dyDescent="0.3">
      <c r="A1345" s="18"/>
      <c r="B1345" s="18"/>
      <c r="AF1345" s="19"/>
    </row>
    <row r="1346" spans="1:32" s="5" customFormat="1" ht="13.6" customHeight="1" x14ac:dyDescent="0.3">
      <c r="A1346" s="18"/>
      <c r="B1346" s="18"/>
      <c r="AF1346" s="19"/>
    </row>
    <row r="1347" spans="1:32" s="5" customFormat="1" ht="13.6" customHeight="1" x14ac:dyDescent="0.3">
      <c r="A1347" s="18"/>
      <c r="B1347" s="18"/>
      <c r="AF1347" s="19"/>
    </row>
    <row r="1348" spans="1:32" s="5" customFormat="1" ht="13.6" customHeight="1" x14ac:dyDescent="0.3">
      <c r="A1348" s="18"/>
      <c r="B1348" s="18"/>
      <c r="AF1348" s="19"/>
    </row>
    <row r="1349" spans="1:32" s="5" customFormat="1" ht="13.6" customHeight="1" x14ac:dyDescent="0.3">
      <c r="A1349" s="18"/>
      <c r="B1349" s="18"/>
      <c r="AF1349" s="19"/>
    </row>
    <row r="1350" spans="1:32" s="5" customFormat="1" ht="13.6" customHeight="1" x14ac:dyDescent="0.3">
      <c r="A1350" s="18"/>
      <c r="B1350" s="18"/>
      <c r="AF1350" s="19"/>
    </row>
    <row r="1351" spans="1:32" s="5" customFormat="1" ht="13.6" customHeight="1" x14ac:dyDescent="0.3">
      <c r="A1351" s="18"/>
      <c r="B1351" s="18"/>
      <c r="AF1351" s="19"/>
    </row>
    <row r="1352" spans="1:32" s="5" customFormat="1" ht="13.6" customHeight="1" x14ac:dyDescent="0.3">
      <c r="A1352" s="18"/>
      <c r="B1352" s="18"/>
      <c r="AF1352" s="19"/>
    </row>
    <row r="1353" spans="1:32" s="5" customFormat="1" ht="13.6" customHeight="1" x14ac:dyDescent="0.3">
      <c r="A1353" s="18"/>
      <c r="B1353" s="18"/>
      <c r="AF1353" s="19"/>
    </row>
    <row r="1354" spans="1:32" s="5" customFormat="1" ht="13.6" customHeight="1" x14ac:dyDescent="0.3">
      <c r="A1354" s="18"/>
      <c r="B1354" s="18"/>
      <c r="AF1354" s="19"/>
    </row>
    <row r="1355" spans="1:32" s="5" customFormat="1" ht="13.6" customHeight="1" x14ac:dyDescent="0.3">
      <c r="A1355" s="18"/>
      <c r="B1355" s="18"/>
      <c r="AF1355" s="19"/>
    </row>
    <row r="1356" spans="1:32" s="5" customFormat="1" ht="13.6" customHeight="1" x14ac:dyDescent="0.3">
      <c r="A1356" s="18"/>
      <c r="B1356" s="18"/>
      <c r="AF1356" s="19"/>
    </row>
    <row r="1357" spans="1:32" s="5" customFormat="1" ht="13.6" customHeight="1" x14ac:dyDescent="0.3">
      <c r="A1357" s="18"/>
      <c r="B1357" s="18"/>
      <c r="AF1357" s="19"/>
    </row>
    <row r="1358" spans="1:32" s="5" customFormat="1" ht="13.6" customHeight="1" x14ac:dyDescent="0.3">
      <c r="A1358" s="18"/>
      <c r="B1358" s="18"/>
      <c r="AF1358" s="19"/>
    </row>
    <row r="1359" spans="1:32" s="5" customFormat="1" ht="13.6" customHeight="1" x14ac:dyDescent="0.3">
      <c r="A1359" s="18"/>
      <c r="B1359" s="18"/>
      <c r="AF1359" s="19"/>
    </row>
    <row r="1360" spans="1:32" s="5" customFormat="1" ht="13.6" customHeight="1" x14ac:dyDescent="0.3">
      <c r="A1360" s="18"/>
      <c r="B1360" s="18"/>
      <c r="AF1360" s="19"/>
    </row>
    <row r="1361" spans="1:32" s="5" customFormat="1" ht="13.6" customHeight="1" x14ac:dyDescent="0.3">
      <c r="A1361" s="18"/>
      <c r="B1361" s="18"/>
      <c r="AF1361" s="19"/>
    </row>
    <row r="1362" spans="1:32" s="5" customFormat="1" ht="13.6" customHeight="1" x14ac:dyDescent="0.3">
      <c r="A1362" s="18"/>
      <c r="B1362" s="18"/>
      <c r="AF1362" s="19"/>
    </row>
    <row r="1363" spans="1:32" s="5" customFormat="1" ht="13.6" customHeight="1" x14ac:dyDescent="0.3">
      <c r="A1363" s="18"/>
      <c r="B1363" s="18"/>
      <c r="AF1363" s="19"/>
    </row>
    <row r="1364" spans="1:32" s="5" customFormat="1" ht="13.6" customHeight="1" x14ac:dyDescent="0.3">
      <c r="A1364" s="18"/>
      <c r="B1364" s="18"/>
      <c r="AF1364" s="19"/>
    </row>
    <row r="1365" spans="1:32" s="5" customFormat="1" ht="13.6" customHeight="1" x14ac:dyDescent="0.3">
      <c r="A1365" s="18"/>
      <c r="B1365" s="18"/>
      <c r="AF1365" s="19"/>
    </row>
    <row r="1366" spans="1:32" s="5" customFormat="1" ht="13.6" customHeight="1" x14ac:dyDescent="0.3">
      <c r="A1366" s="18"/>
      <c r="B1366" s="18"/>
      <c r="AF1366" s="19"/>
    </row>
    <row r="1367" spans="1:32" s="5" customFormat="1" ht="13.6" customHeight="1" x14ac:dyDescent="0.3">
      <c r="A1367" s="18"/>
      <c r="B1367" s="18"/>
      <c r="AF1367" s="19"/>
    </row>
    <row r="1368" spans="1:32" s="5" customFormat="1" ht="13.6" customHeight="1" x14ac:dyDescent="0.3">
      <c r="A1368" s="18"/>
      <c r="B1368" s="18"/>
      <c r="AF1368" s="19"/>
    </row>
    <row r="1369" spans="1:32" s="5" customFormat="1" ht="13.6" customHeight="1" x14ac:dyDescent="0.3">
      <c r="A1369" s="18"/>
      <c r="B1369" s="18"/>
      <c r="AF1369" s="19"/>
    </row>
    <row r="1370" spans="1:32" s="5" customFormat="1" ht="13.6" customHeight="1" x14ac:dyDescent="0.3">
      <c r="A1370" s="18"/>
      <c r="B1370" s="18"/>
      <c r="AF1370" s="19"/>
    </row>
    <row r="1371" spans="1:32" s="5" customFormat="1" ht="13.6" customHeight="1" x14ac:dyDescent="0.3">
      <c r="A1371" s="18"/>
      <c r="B1371" s="18"/>
      <c r="AF1371" s="19"/>
    </row>
    <row r="1372" spans="1:32" s="5" customFormat="1" ht="13.6" customHeight="1" x14ac:dyDescent="0.3">
      <c r="A1372" s="18"/>
      <c r="B1372" s="18"/>
      <c r="AF1372" s="19"/>
    </row>
    <row r="1373" spans="1:32" s="5" customFormat="1" ht="13.6" customHeight="1" x14ac:dyDescent="0.3">
      <c r="A1373" s="18"/>
      <c r="B1373" s="18"/>
      <c r="AF1373" s="19"/>
    </row>
    <row r="1374" spans="1:32" s="5" customFormat="1" ht="13.6" customHeight="1" x14ac:dyDescent="0.3">
      <c r="A1374" s="18"/>
      <c r="B1374" s="18"/>
      <c r="AF1374" s="19"/>
    </row>
    <row r="1375" spans="1:32" s="5" customFormat="1" ht="13.6" customHeight="1" x14ac:dyDescent="0.3">
      <c r="A1375" s="18"/>
      <c r="B1375" s="18"/>
      <c r="AF1375" s="19"/>
    </row>
    <row r="1376" spans="1:32" s="5" customFormat="1" ht="13.6" customHeight="1" x14ac:dyDescent="0.3">
      <c r="A1376" s="18"/>
      <c r="B1376" s="18"/>
      <c r="AF1376" s="19"/>
    </row>
    <row r="1377" spans="1:32" s="5" customFormat="1" ht="13.6" customHeight="1" x14ac:dyDescent="0.3">
      <c r="A1377" s="18"/>
      <c r="B1377" s="18"/>
      <c r="AF1377" s="19"/>
    </row>
    <row r="1378" spans="1:32" s="5" customFormat="1" ht="13.6" customHeight="1" x14ac:dyDescent="0.3">
      <c r="A1378" s="18"/>
      <c r="B1378" s="18"/>
      <c r="AF1378" s="19"/>
    </row>
    <row r="1379" spans="1:32" s="5" customFormat="1" ht="13.6" customHeight="1" x14ac:dyDescent="0.3">
      <c r="A1379" s="18"/>
      <c r="B1379" s="18"/>
      <c r="AF1379" s="19"/>
    </row>
    <row r="1380" spans="1:32" s="5" customFormat="1" ht="13.6" customHeight="1" x14ac:dyDescent="0.3">
      <c r="A1380" s="18"/>
      <c r="B1380" s="18"/>
      <c r="AF1380" s="19"/>
    </row>
    <row r="1381" spans="1:32" s="5" customFormat="1" ht="13.6" customHeight="1" x14ac:dyDescent="0.3">
      <c r="A1381" s="18"/>
      <c r="B1381" s="18"/>
      <c r="AF1381" s="19"/>
    </row>
    <row r="1382" spans="1:32" s="5" customFormat="1" ht="13.6" customHeight="1" x14ac:dyDescent="0.3">
      <c r="A1382" s="18"/>
      <c r="B1382" s="18"/>
      <c r="AF1382" s="19"/>
    </row>
    <row r="1383" spans="1:32" s="5" customFormat="1" ht="13.6" customHeight="1" x14ac:dyDescent="0.3">
      <c r="A1383" s="18"/>
      <c r="B1383" s="18"/>
      <c r="AF1383" s="19"/>
    </row>
    <row r="1384" spans="1:32" s="5" customFormat="1" ht="13.6" customHeight="1" x14ac:dyDescent="0.3">
      <c r="A1384" s="18"/>
      <c r="B1384" s="18"/>
      <c r="AF1384" s="19"/>
    </row>
    <row r="1385" spans="1:32" s="5" customFormat="1" ht="13.6" customHeight="1" x14ac:dyDescent="0.3">
      <c r="A1385" s="18"/>
      <c r="B1385" s="18"/>
      <c r="AF1385" s="19"/>
    </row>
    <row r="1386" spans="1:32" s="5" customFormat="1" ht="13.6" customHeight="1" x14ac:dyDescent="0.3">
      <c r="A1386" s="18"/>
      <c r="B1386" s="18"/>
      <c r="AF1386" s="19"/>
    </row>
    <row r="1387" spans="1:32" s="5" customFormat="1" ht="13.6" customHeight="1" x14ac:dyDescent="0.3">
      <c r="A1387" s="18"/>
      <c r="B1387" s="18"/>
      <c r="AF1387" s="19"/>
    </row>
    <row r="1388" spans="1:32" s="5" customFormat="1" ht="13.6" customHeight="1" x14ac:dyDescent="0.3">
      <c r="A1388" s="18"/>
      <c r="B1388" s="18"/>
      <c r="AF1388" s="19"/>
    </row>
    <row r="1389" spans="1:32" s="5" customFormat="1" ht="13.6" customHeight="1" x14ac:dyDescent="0.3">
      <c r="A1389" s="18"/>
      <c r="B1389" s="18"/>
      <c r="AF1389" s="19"/>
    </row>
    <row r="1390" spans="1:32" s="5" customFormat="1" ht="13.6" customHeight="1" x14ac:dyDescent="0.3">
      <c r="A1390" s="18"/>
      <c r="B1390" s="18"/>
      <c r="AF1390" s="19"/>
    </row>
    <row r="1391" spans="1:32" s="5" customFormat="1" ht="13.6" customHeight="1" x14ac:dyDescent="0.3">
      <c r="A1391" s="18"/>
      <c r="B1391" s="18"/>
      <c r="AF1391" s="19"/>
    </row>
    <row r="1392" spans="1:32" s="5" customFormat="1" ht="13.6" customHeight="1" x14ac:dyDescent="0.3">
      <c r="A1392" s="18"/>
      <c r="B1392" s="18"/>
      <c r="AF1392" s="19"/>
    </row>
    <row r="1393" spans="1:32" s="5" customFormat="1" ht="13.6" customHeight="1" x14ac:dyDescent="0.3">
      <c r="A1393" s="18"/>
      <c r="B1393" s="18"/>
      <c r="AF1393" s="19"/>
    </row>
    <row r="1394" spans="1:32" s="5" customFormat="1" ht="13.6" customHeight="1" x14ac:dyDescent="0.3">
      <c r="A1394" s="18"/>
      <c r="B1394" s="18"/>
      <c r="AF1394" s="19"/>
    </row>
    <row r="1395" spans="1:32" s="5" customFormat="1" ht="13.6" customHeight="1" x14ac:dyDescent="0.3">
      <c r="A1395" s="18"/>
      <c r="B1395" s="18"/>
      <c r="AF1395" s="19"/>
    </row>
    <row r="1396" spans="1:32" s="5" customFormat="1" ht="13.6" customHeight="1" x14ac:dyDescent="0.3">
      <c r="A1396" s="18"/>
      <c r="B1396" s="18"/>
      <c r="AF1396" s="19"/>
    </row>
    <row r="1397" spans="1:32" s="5" customFormat="1" ht="13.6" customHeight="1" x14ac:dyDescent="0.3">
      <c r="A1397" s="18"/>
      <c r="B1397" s="18"/>
      <c r="AF1397" s="19"/>
    </row>
    <row r="1398" spans="1:32" s="5" customFormat="1" ht="13.6" customHeight="1" x14ac:dyDescent="0.3">
      <c r="A1398" s="18"/>
      <c r="B1398" s="18"/>
      <c r="AF1398" s="19"/>
    </row>
    <row r="1399" spans="1:32" s="5" customFormat="1" ht="13.6" customHeight="1" x14ac:dyDescent="0.3">
      <c r="A1399" s="18"/>
      <c r="B1399" s="18"/>
      <c r="AF1399" s="19"/>
    </row>
    <row r="1400" spans="1:32" s="5" customFormat="1" ht="13.6" customHeight="1" x14ac:dyDescent="0.3">
      <c r="A1400" s="18"/>
      <c r="B1400" s="18"/>
      <c r="AF1400" s="19"/>
    </row>
    <row r="1401" spans="1:32" s="5" customFormat="1" ht="13.6" customHeight="1" x14ac:dyDescent="0.3">
      <c r="A1401" s="18"/>
      <c r="B1401" s="18"/>
      <c r="AF1401" s="19"/>
    </row>
    <row r="1402" spans="1:32" s="5" customFormat="1" ht="13.6" customHeight="1" x14ac:dyDescent="0.3">
      <c r="A1402" s="18"/>
      <c r="B1402" s="18"/>
      <c r="AF1402" s="19"/>
    </row>
    <row r="1403" spans="1:32" s="5" customFormat="1" ht="13.6" customHeight="1" x14ac:dyDescent="0.3">
      <c r="A1403" s="18"/>
      <c r="B1403" s="18"/>
      <c r="AF1403" s="19"/>
    </row>
    <row r="1404" spans="1:32" s="5" customFormat="1" ht="13.6" customHeight="1" x14ac:dyDescent="0.3">
      <c r="A1404" s="18"/>
      <c r="B1404" s="18"/>
      <c r="AF1404" s="19"/>
    </row>
    <row r="1405" spans="1:32" s="5" customFormat="1" ht="13.6" customHeight="1" x14ac:dyDescent="0.3">
      <c r="A1405" s="18"/>
      <c r="B1405" s="18"/>
      <c r="AF1405" s="19"/>
    </row>
    <row r="1406" spans="1:32" s="5" customFormat="1" ht="13.6" customHeight="1" x14ac:dyDescent="0.3">
      <c r="A1406" s="18"/>
      <c r="B1406" s="18"/>
      <c r="AF1406" s="19"/>
    </row>
    <row r="1407" spans="1:32" s="5" customFormat="1" ht="13.6" customHeight="1" x14ac:dyDescent="0.3">
      <c r="A1407" s="18"/>
      <c r="B1407" s="18"/>
      <c r="AF1407" s="19"/>
    </row>
    <row r="1408" spans="1:32" s="5" customFormat="1" ht="13.6" customHeight="1" x14ac:dyDescent="0.3">
      <c r="A1408" s="18"/>
      <c r="B1408" s="18"/>
      <c r="AF1408" s="19"/>
    </row>
    <row r="1409" spans="1:32" s="5" customFormat="1" ht="13.6" customHeight="1" x14ac:dyDescent="0.3">
      <c r="A1409" s="18"/>
      <c r="B1409" s="18"/>
      <c r="AF1409" s="19"/>
    </row>
    <row r="1410" spans="1:32" s="5" customFormat="1" ht="13.6" customHeight="1" x14ac:dyDescent="0.3">
      <c r="A1410" s="18"/>
      <c r="B1410" s="18"/>
      <c r="AF1410" s="19"/>
    </row>
    <row r="1411" spans="1:32" s="5" customFormat="1" ht="13.6" customHeight="1" x14ac:dyDescent="0.3">
      <c r="A1411" s="18"/>
      <c r="B1411" s="18"/>
      <c r="AF1411" s="19"/>
    </row>
    <row r="1412" spans="1:32" s="5" customFormat="1" ht="13.6" customHeight="1" x14ac:dyDescent="0.3">
      <c r="A1412" s="18"/>
      <c r="B1412" s="18"/>
      <c r="AF1412" s="19"/>
    </row>
    <row r="1413" spans="1:32" s="5" customFormat="1" ht="13.6" customHeight="1" x14ac:dyDescent="0.3">
      <c r="A1413" s="18"/>
      <c r="B1413" s="18"/>
      <c r="AF1413" s="19"/>
    </row>
    <row r="1414" spans="1:32" s="5" customFormat="1" ht="13.6" customHeight="1" x14ac:dyDescent="0.3">
      <c r="A1414" s="18"/>
      <c r="B1414" s="18"/>
      <c r="AF1414" s="19"/>
    </row>
    <row r="1415" spans="1:32" s="5" customFormat="1" ht="13.6" customHeight="1" x14ac:dyDescent="0.3">
      <c r="A1415" s="18"/>
      <c r="B1415" s="18"/>
      <c r="AF1415" s="19"/>
    </row>
    <row r="1416" spans="1:32" s="5" customFormat="1" ht="13.6" customHeight="1" x14ac:dyDescent="0.3">
      <c r="A1416" s="18"/>
      <c r="B1416" s="18"/>
      <c r="AF1416" s="19"/>
    </row>
    <row r="1417" spans="1:32" s="5" customFormat="1" ht="13.6" customHeight="1" x14ac:dyDescent="0.3">
      <c r="A1417" s="18"/>
      <c r="B1417" s="18"/>
      <c r="AF1417" s="19"/>
    </row>
    <row r="1418" spans="1:32" s="5" customFormat="1" ht="13.6" customHeight="1" x14ac:dyDescent="0.3">
      <c r="A1418" s="18"/>
      <c r="B1418" s="18"/>
      <c r="AF1418" s="19"/>
    </row>
    <row r="1419" spans="1:32" s="5" customFormat="1" ht="13.6" customHeight="1" x14ac:dyDescent="0.3">
      <c r="A1419" s="18"/>
      <c r="B1419" s="18"/>
      <c r="AF1419" s="19"/>
    </row>
    <row r="1420" spans="1:32" s="5" customFormat="1" ht="13.6" customHeight="1" x14ac:dyDescent="0.3">
      <c r="A1420" s="18"/>
      <c r="B1420" s="18"/>
      <c r="AF1420" s="19"/>
    </row>
    <row r="1421" spans="1:32" s="5" customFormat="1" ht="13.6" customHeight="1" x14ac:dyDescent="0.3">
      <c r="A1421" s="18"/>
      <c r="B1421" s="18"/>
      <c r="AF1421" s="19"/>
    </row>
    <row r="1422" spans="1:32" s="5" customFormat="1" ht="13.6" customHeight="1" x14ac:dyDescent="0.3">
      <c r="A1422" s="18"/>
      <c r="B1422" s="18"/>
      <c r="AF1422" s="19"/>
    </row>
    <row r="1423" spans="1:32" s="5" customFormat="1" ht="13.6" customHeight="1" x14ac:dyDescent="0.3">
      <c r="A1423" s="18"/>
      <c r="B1423" s="18"/>
      <c r="AF1423" s="19"/>
    </row>
    <row r="1424" spans="1:32" s="5" customFormat="1" ht="13.6" customHeight="1" x14ac:dyDescent="0.3">
      <c r="A1424" s="18"/>
      <c r="B1424" s="18"/>
      <c r="AF1424" s="19"/>
    </row>
    <row r="1425" spans="1:32" s="5" customFormat="1" ht="13.6" customHeight="1" x14ac:dyDescent="0.3">
      <c r="A1425" s="18"/>
      <c r="B1425" s="18"/>
      <c r="AF1425" s="19"/>
    </row>
    <row r="1426" spans="1:32" s="5" customFormat="1" ht="13.6" customHeight="1" x14ac:dyDescent="0.3">
      <c r="A1426" s="18"/>
      <c r="B1426" s="18"/>
      <c r="AF1426" s="19"/>
    </row>
    <row r="1427" spans="1:32" s="5" customFormat="1" ht="13.6" customHeight="1" x14ac:dyDescent="0.3">
      <c r="A1427" s="18"/>
      <c r="B1427" s="18"/>
      <c r="AF1427" s="19"/>
    </row>
    <row r="1428" spans="1:32" s="5" customFormat="1" ht="13.6" customHeight="1" x14ac:dyDescent="0.3">
      <c r="A1428" s="18"/>
      <c r="B1428" s="18"/>
      <c r="AF1428" s="19"/>
    </row>
    <row r="1429" spans="1:32" s="5" customFormat="1" ht="13.6" customHeight="1" x14ac:dyDescent="0.3">
      <c r="A1429" s="18"/>
      <c r="B1429" s="18"/>
      <c r="AF1429" s="19"/>
    </row>
    <row r="1430" spans="1:32" s="5" customFormat="1" ht="13.6" customHeight="1" x14ac:dyDescent="0.3">
      <c r="A1430" s="18"/>
      <c r="B1430" s="18"/>
      <c r="AF1430" s="19"/>
    </row>
    <row r="1431" spans="1:32" s="5" customFormat="1" ht="13.6" customHeight="1" x14ac:dyDescent="0.3">
      <c r="A1431" s="18"/>
      <c r="B1431" s="18"/>
      <c r="AF1431" s="19"/>
    </row>
    <row r="1432" spans="1:32" s="5" customFormat="1" ht="13.6" customHeight="1" x14ac:dyDescent="0.3">
      <c r="A1432" s="18"/>
      <c r="B1432" s="18"/>
      <c r="AF1432" s="19"/>
    </row>
    <row r="1433" spans="1:32" s="5" customFormat="1" ht="13.6" customHeight="1" x14ac:dyDescent="0.3">
      <c r="A1433" s="18"/>
      <c r="B1433" s="18"/>
      <c r="AF1433" s="19"/>
    </row>
    <row r="1434" spans="1:32" s="5" customFormat="1" ht="13.6" customHeight="1" x14ac:dyDescent="0.3">
      <c r="A1434" s="18"/>
      <c r="B1434" s="18"/>
      <c r="AF1434" s="19"/>
    </row>
    <row r="1435" spans="1:32" s="5" customFormat="1" ht="13.6" customHeight="1" x14ac:dyDescent="0.3">
      <c r="A1435" s="18"/>
      <c r="B1435" s="18"/>
      <c r="AF1435" s="19"/>
    </row>
    <row r="1436" spans="1:32" s="5" customFormat="1" ht="13.6" customHeight="1" x14ac:dyDescent="0.3">
      <c r="A1436" s="18"/>
      <c r="B1436" s="18"/>
      <c r="AF1436" s="19"/>
    </row>
    <row r="1437" spans="1:32" s="5" customFormat="1" ht="13.6" customHeight="1" x14ac:dyDescent="0.3">
      <c r="A1437" s="18"/>
      <c r="B1437" s="18"/>
      <c r="AF1437" s="19"/>
    </row>
    <row r="1438" spans="1:32" s="5" customFormat="1" ht="13.6" customHeight="1" x14ac:dyDescent="0.3">
      <c r="A1438" s="18"/>
      <c r="B1438" s="18"/>
      <c r="AF1438" s="19"/>
    </row>
    <row r="1439" spans="1:32" s="5" customFormat="1" ht="13.6" customHeight="1" x14ac:dyDescent="0.3">
      <c r="A1439" s="18"/>
      <c r="B1439" s="18"/>
      <c r="AF1439" s="19"/>
    </row>
    <row r="1440" spans="1:32" s="5" customFormat="1" ht="13.6" customHeight="1" x14ac:dyDescent="0.3">
      <c r="A1440" s="18"/>
      <c r="B1440" s="18"/>
      <c r="AF1440" s="19"/>
    </row>
    <row r="1441" spans="1:32" s="5" customFormat="1" ht="13.6" customHeight="1" x14ac:dyDescent="0.3">
      <c r="A1441" s="18"/>
      <c r="B1441" s="18"/>
      <c r="AF1441" s="19"/>
    </row>
    <row r="1442" spans="1:32" s="5" customFormat="1" ht="13.6" customHeight="1" x14ac:dyDescent="0.3">
      <c r="A1442" s="18"/>
      <c r="B1442" s="18"/>
      <c r="AF1442" s="19"/>
    </row>
    <row r="1443" spans="1:32" s="5" customFormat="1" ht="13.6" customHeight="1" x14ac:dyDescent="0.3">
      <c r="A1443" s="18"/>
      <c r="B1443" s="18"/>
      <c r="AF1443" s="19"/>
    </row>
    <row r="1444" spans="1:32" s="5" customFormat="1" ht="13.6" customHeight="1" x14ac:dyDescent="0.3">
      <c r="A1444" s="18"/>
      <c r="B1444" s="18"/>
      <c r="AF1444" s="19"/>
    </row>
    <row r="1445" spans="1:32" s="5" customFormat="1" ht="13.6" customHeight="1" x14ac:dyDescent="0.3">
      <c r="A1445" s="18"/>
      <c r="B1445" s="18"/>
      <c r="AF1445" s="19"/>
    </row>
    <row r="1446" spans="1:32" s="5" customFormat="1" ht="13.6" customHeight="1" x14ac:dyDescent="0.3">
      <c r="A1446" s="18"/>
      <c r="B1446" s="18"/>
      <c r="AF1446" s="19"/>
    </row>
    <row r="1447" spans="1:32" s="5" customFormat="1" ht="13.6" customHeight="1" x14ac:dyDescent="0.3">
      <c r="A1447" s="18"/>
      <c r="B1447" s="18"/>
      <c r="AF1447" s="19"/>
    </row>
    <row r="1448" spans="1:32" s="5" customFormat="1" ht="13.6" customHeight="1" x14ac:dyDescent="0.3">
      <c r="A1448" s="18"/>
      <c r="B1448" s="18"/>
      <c r="AF1448" s="19"/>
    </row>
    <row r="1449" spans="1:32" s="5" customFormat="1" ht="13.6" customHeight="1" x14ac:dyDescent="0.3">
      <c r="A1449" s="18"/>
      <c r="B1449" s="18"/>
      <c r="AF1449" s="19"/>
    </row>
    <row r="1450" spans="1:32" s="5" customFormat="1" ht="13.6" customHeight="1" x14ac:dyDescent="0.3">
      <c r="A1450" s="18"/>
      <c r="B1450" s="18"/>
      <c r="AF1450" s="19"/>
    </row>
    <row r="1451" spans="1:32" s="5" customFormat="1" ht="13.6" customHeight="1" x14ac:dyDescent="0.3">
      <c r="A1451" s="18"/>
      <c r="B1451" s="18"/>
      <c r="AF1451" s="19"/>
    </row>
    <row r="1452" spans="1:32" s="5" customFormat="1" ht="13.6" customHeight="1" x14ac:dyDescent="0.3">
      <c r="A1452" s="18"/>
      <c r="B1452" s="18"/>
      <c r="AF1452" s="19"/>
    </row>
    <row r="1453" spans="1:32" s="5" customFormat="1" ht="13.6" customHeight="1" x14ac:dyDescent="0.3">
      <c r="A1453" s="18"/>
      <c r="B1453" s="18"/>
      <c r="AF1453" s="19"/>
    </row>
    <row r="1454" spans="1:32" s="5" customFormat="1" ht="13.6" customHeight="1" x14ac:dyDescent="0.3">
      <c r="A1454" s="18"/>
      <c r="B1454" s="18"/>
      <c r="AF1454" s="19"/>
    </row>
    <row r="1455" spans="1:32" s="5" customFormat="1" ht="13.6" customHeight="1" x14ac:dyDescent="0.3">
      <c r="A1455" s="18"/>
      <c r="B1455" s="18"/>
      <c r="AF1455" s="19"/>
    </row>
    <row r="1456" spans="1:32" s="5" customFormat="1" ht="13.6" customHeight="1" x14ac:dyDescent="0.3">
      <c r="A1456" s="18"/>
      <c r="B1456" s="18"/>
      <c r="AF1456" s="19"/>
    </row>
    <row r="1457" spans="1:32" s="5" customFormat="1" ht="13.6" customHeight="1" x14ac:dyDescent="0.3">
      <c r="A1457" s="18"/>
      <c r="B1457" s="18"/>
      <c r="AF1457" s="19"/>
    </row>
    <row r="1458" spans="1:32" s="5" customFormat="1" ht="13.6" customHeight="1" x14ac:dyDescent="0.3">
      <c r="A1458" s="18"/>
      <c r="B1458" s="18"/>
      <c r="AF1458" s="19"/>
    </row>
    <row r="1459" spans="1:32" s="5" customFormat="1" ht="13.6" customHeight="1" x14ac:dyDescent="0.3">
      <c r="A1459" s="18"/>
      <c r="B1459" s="18"/>
      <c r="AF1459" s="19"/>
    </row>
    <row r="1460" spans="1:32" s="5" customFormat="1" ht="13.6" customHeight="1" x14ac:dyDescent="0.3">
      <c r="A1460" s="18"/>
      <c r="B1460" s="18"/>
      <c r="AF1460" s="19"/>
    </row>
    <row r="1461" spans="1:32" s="5" customFormat="1" ht="13.6" customHeight="1" x14ac:dyDescent="0.3">
      <c r="A1461" s="18"/>
      <c r="B1461" s="18"/>
      <c r="AF1461" s="19"/>
    </row>
    <row r="1462" spans="1:32" s="5" customFormat="1" ht="13.6" customHeight="1" x14ac:dyDescent="0.3">
      <c r="A1462" s="18"/>
      <c r="B1462" s="18"/>
      <c r="AF1462" s="19"/>
    </row>
    <row r="1463" spans="1:32" s="5" customFormat="1" ht="13.6" customHeight="1" x14ac:dyDescent="0.3">
      <c r="A1463" s="18"/>
      <c r="B1463" s="18"/>
      <c r="AF1463" s="19"/>
    </row>
    <row r="1464" spans="1:32" s="5" customFormat="1" ht="13.6" customHeight="1" x14ac:dyDescent="0.3">
      <c r="A1464" s="18"/>
      <c r="B1464" s="18"/>
      <c r="AF1464" s="19"/>
    </row>
    <row r="1465" spans="1:32" s="5" customFormat="1" ht="13.6" customHeight="1" x14ac:dyDescent="0.3">
      <c r="A1465" s="18"/>
      <c r="B1465" s="18"/>
      <c r="AF1465" s="19"/>
    </row>
    <row r="1466" spans="1:32" s="5" customFormat="1" ht="13.6" customHeight="1" x14ac:dyDescent="0.3">
      <c r="A1466" s="18"/>
      <c r="B1466" s="18"/>
      <c r="AF1466" s="19"/>
    </row>
    <row r="1467" spans="1:32" s="5" customFormat="1" ht="13.6" customHeight="1" x14ac:dyDescent="0.3">
      <c r="A1467" s="18"/>
      <c r="B1467" s="18"/>
      <c r="AF1467" s="19"/>
    </row>
    <row r="1468" spans="1:32" s="5" customFormat="1" ht="13.6" customHeight="1" x14ac:dyDescent="0.3">
      <c r="A1468" s="18"/>
      <c r="B1468" s="18"/>
      <c r="AF1468" s="19"/>
    </row>
    <row r="1469" spans="1:32" s="5" customFormat="1" ht="13.6" customHeight="1" x14ac:dyDescent="0.3">
      <c r="A1469" s="18"/>
      <c r="B1469" s="18"/>
      <c r="AF1469" s="19"/>
    </row>
    <row r="1470" spans="1:32" s="5" customFormat="1" ht="13.6" customHeight="1" x14ac:dyDescent="0.3">
      <c r="A1470" s="18"/>
      <c r="B1470" s="18"/>
      <c r="AF1470" s="19"/>
    </row>
    <row r="1471" spans="1:32" s="5" customFormat="1" ht="13.6" customHeight="1" x14ac:dyDescent="0.3">
      <c r="A1471" s="18"/>
      <c r="B1471" s="18"/>
      <c r="AF1471" s="19"/>
    </row>
    <row r="1472" spans="1:32" s="5" customFormat="1" ht="13.6" customHeight="1" x14ac:dyDescent="0.3">
      <c r="A1472" s="18"/>
      <c r="B1472" s="18"/>
      <c r="AF1472" s="19"/>
    </row>
    <row r="1473" spans="1:32" s="5" customFormat="1" ht="13.6" customHeight="1" x14ac:dyDescent="0.3">
      <c r="A1473" s="18"/>
      <c r="B1473" s="18"/>
      <c r="AF1473" s="19"/>
    </row>
    <row r="1474" spans="1:32" s="5" customFormat="1" ht="13.6" customHeight="1" x14ac:dyDescent="0.3">
      <c r="A1474" s="18"/>
      <c r="B1474" s="18"/>
      <c r="AF1474" s="19"/>
    </row>
    <row r="1475" spans="1:32" s="5" customFormat="1" ht="13.6" customHeight="1" x14ac:dyDescent="0.3">
      <c r="A1475" s="18"/>
      <c r="B1475" s="18"/>
      <c r="AF1475" s="19"/>
    </row>
    <row r="1476" spans="1:32" s="5" customFormat="1" ht="13.6" customHeight="1" x14ac:dyDescent="0.3">
      <c r="A1476" s="18"/>
      <c r="B1476" s="18"/>
      <c r="AF1476" s="19"/>
    </row>
  </sheetData>
  <mergeCells count="16">
    <mergeCell ref="Q432:Q433"/>
    <mergeCell ref="Q442:Q443"/>
    <mergeCell ref="Q452:Q453"/>
    <mergeCell ref="Q462:Q463"/>
    <mergeCell ref="Q472:Q473"/>
    <mergeCell ref="Q482:Q483"/>
    <mergeCell ref="Q552:Q553"/>
    <mergeCell ref="Q562:Q563"/>
    <mergeCell ref="Q572:Q573"/>
    <mergeCell ref="Q582:Q583"/>
    <mergeCell ref="Q492:Q493"/>
    <mergeCell ref="Q502:Q503"/>
    <mergeCell ref="Q512:Q513"/>
    <mergeCell ref="Q522:Q523"/>
    <mergeCell ref="Q532:Q533"/>
    <mergeCell ref="Q542:Q543"/>
  </mergeCells>
  <conditionalFormatting sqref="AJ613 AJ620 AJ627 AJ634 AJ641 AJ648 AJ655 AJ662 AJ669 AJ676 AJ683 AJ690 AJ697 AJ704 AJ711 AJ7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20 AK627 AK634 AK641 AK648 AK655 AK662 AK669 AK676 AK683 AK690 AK697 AK704 AK711 AK7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8 AL711 AL704 AL697 AL690 AL683 AL676 AL669 AL662 AL655 AL648 AL641 AL634 AL627 AL620 AL6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13 AN620 AN627 AN634 AN641 AN648 AN655 AN662 AN669 AN676 AN683 AN690 AN697 AN704 AN711 AN7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18 AP711 AP704 AP697 AP690 AP683 AP676 AP669 AP662 AP655 AP648 AP641 AP634 AP627 AP620 AP6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20 AQ627 AQ634 AQ641 AQ648 AQ655 AQ662 AQ669 AQ676 AQ683 AQ690 AQ697 AQ704 AQ711 AQ7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11 AR718 AR704 AR697 AR690 AR683 AR676 AR669 AR662 AR655 AR648 AR641 AR634 AR627 AR620 AR6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6:AI6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4:AI6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5:AI6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6:AI6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5:AI6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2:AI7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8"/>
  <sheetViews>
    <sheetView zoomScale="55" zoomScaleNormal="55" workbookViewId="0">
      <selection activeCell="R55" sqref="R55:R56"/>
    </sheetView>
  </sheetViews>
  <sheetFormatPr defaultRowHeight="12.9" x14ac:dyDescent="0.25"/>
  <sheetData>
    <row r="1" spans="1:207" s="5" customFormat="1" ht="13.45" x14ac:dyDescent="0.3">
      <c r="A1" s="30" t="s">
        <v>0</v>
      </c>
      <c r="B1" s="30"/>
      <c r="C1" s="30" t="s">
        <v>471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207" s="5" customFormat="1" ht="13.45" x14ac:dyDescent="0.3">
      <c r="A2" s="30" t="s">
        <v>1</v>
      </c>
      <c r="B2" s="30"/>
      <c r="C2" s="30" t="s">
        <v>408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207" s="5" customFormat="1" ht="13.45" x14ac:dyDescent="0.3">
      <c r="A3" s="30" t="s">
        <v>2</v>
      </c>
      <c r="B3" s="30"/>
      <c r="C3" s="30" t="s">
        <v>455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207" s="5" customFormat="1" ht="13.45" x14ac:dyDescent="0.3">
      <c r="A4" s="30" t="s">
        <v>42</v>
      </c>
      <c r="B4" s="30"/>
      <c r="C4" s="35">
        <v>45518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0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207" s="34" customFormat="1" ht="17.2" customHeight="1" thickBot="1" x14ac:dyDescent="0.35">
      <c r="A5" s="30" t="s">
        <v>3</v>
      </c>
      <c r="B5" s="30"/>
      <c r="C5" s="30" t="s">
        <v>43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AI5" s="5"/>
      <c r="AJ5" s="5"/>
      <c r="AK5" s="5"/>
      <c r="AL5" s="5"/>
      <c r="BJ5" s="5"/>
      <c r="BK5" s="5"/>
      <c r="BL5" s="5"/>
      <c r="BM5" s="5"/>
      <c r="BN5" s="5"/>
      <c r="BO5" s="5"/>
      <c r="BP5" s="5"/>
      <c r="BQ5" s="5"/>
      <c r="CE5" s="5"/>
      <c r="CF5" s="5"/>
      <c r="CG5" s="5"/>
      <c r="GQ5" s="5"/>
      <c r="GR5" s="5"/>
      <c r="GS5" s="5"/>
      <c r="GT5" s="5"/>
    </row>
    <row r="6" spans="1:207" s="34" customFormat="1" ht="17.2" customHeight="1" thickBot="1" x14ac:dyDescent="0.35">
      <c r="A6" s="31"/>
      <c r="B6" s="31"/>
      <c r="C6" s="31"/>
      <c r="D6" s="31"/>
      <c r="E6" s="31"/>
      <c r="F6" s="39" t="s">
        <v>472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50" t="s">
        <v>534</v>
      </c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2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4"/>
      <c r="BK6" s="54"/>
      <c r="BL6" s="54"/>
      <c r="BM6" s="54"/>
      <c r="BN6" s="54"/>
      <c r="BO6" s="54"/>
      <c r="BP6" s="54"/>
      <c r="BQ6" s="54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9"/>
      <c r="CL6" s="62" t="s">
        <v>476</v>
      </c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4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72" t="s">
        <v>477</v>
      </c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4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82" t="s">
        <v>478</v>
      </c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4"/>
      <c r="EZ6" s="85"/>
      <c r="FA6" s="85"/>
      <c r="FB6" s="85"/>
      <c r="FC6" s="85"/>
      <c r="FD6" s="85"/>
      <c r="FE6" s="85"/>
      <c r="FF6" s="85"/>
      <c r="FG6" s="85"/>
      <c r="FH6" s="85"/>
      <c r="FI6" s="85"/>
      <c r="FJ6" s="85"/>
      <c r="FK6" s="85"/>
      <c r="FL6" s="85"/>
      <c r="FM6" s="85"/>
      <c r="FN6" s="85"/>
      <c r="FO6" s="85"/>
      <c r="FP6" s="85"/>
      <c r="FQ6" s="85"/>
      <c r="FR6" s="85"/>
      <c r="FS6" s="85"/>
      <c r="FT6" s="86" t="s">
        <v>479</v>
      </c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8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90"/>
      <c r="GR6" s="90"/>
      <c r="GS6" s="90"/>
      <c r="GT6" s="90"/>
      <c r="GU6" s="89"/>
      <c r="GV6" s="89"/>
      <c r="GW6" s="89"/>
      <c r="GX6" s="89"/>
      <c r="GY6" s="91"/>
    </row>
    <row r="7" spans="1:207" s="5" customFormat="1" ht="15.75" customHeight="1" thickBot="1" x14ac:dyDescent="0.35">
      <c r="F7" s="43" t="s">
        <v>8</v>
      </c>
      <c r="G7" s="44"/>
      <c r="H7" s="44"/>
      <c r="I7" s="44"/>
      <c r="J7" s="44"/>
      <c r="K7" s="44"/>
      <c r="L7" s="44"/>
      <c r="M7" s="44"/>
      <c r="N7" s="44"/>
      <c r="O7" s="44"/>
      <c r="P7" s="45"/>
      <c r="Q7" s="43" t="s">
        <v>9</v>
      </c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5"/>
      <c r="AI7" s="44" t="s">
        <v>535</v>
      </c>
      <c r="AJ7" s="44"/>
      <c r="AK7" s="44"/>
      <c r="AL7" s="44"/>
      <c r="AM7" s="55" t="s">
        <v>8</v>
      </c>
      <c r="AN7" s="56"/>
      <c r="AO7" s="56"/>
      <c r="AP7" s="56"/>
      <c r="AQ7" s="56"/>
      <c r="AR7" s="56"/>
      <c r="AS7" s="56"/>
      <c r="AT7" s="56"/>
      <c r="AU7" s="56"/>
      <c r="AV7" s="56"/>
      <c r="AW7" s="57"/>
      <c r="AX7" s="55" t="s">
        <v>9</v>
      </c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5" t="s">
        <v>535</v>
      </c>
      <c r="BK7" s="56"/>
      <c r="BL7" s="56"/>
      <c r="BM7" s="56"/>
      <c r="BN7" s="54"/>
      <c r="BO7" s="54"/>
      <c r="BP7" s="58"/>
      <c r="BQ7" s="55" t="s">
        <v>558</v>
      </c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8"/>
      <c r="CE7" s="56" t="s">
        <v>557</v>
      </c>
      <c r="CF7" s="56"/>
      <c r="CG7" s="56"/>
      <c r="CH7" s="54"/>
      <c r="CI7" s="54"/>
      <c r="CJ7" s="54"/>
      <c r="CK7" s="58"/>
      <c r="CL7" s="66" t="s">
        <v>8</v>
      </c>
      <c r="CM7" s="67"/>
      <c r="CN7" s="67"/>
      <c r="CO7" s="67"/>
      <c r="CP7" s="67"/>
      <c r="CQ7" s="67"/>
      <c r="CR7" s="67"/>
      <c r="CS7" s="67"/>
      <c r="CT7" s="67"/>
      <c r="CU7" s="67"/>
      <c r="CV7" s="68"/>
      <c r="CW7" s="66" t="s">
        <v>9</v>
      </c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8"/>
      <c r="DI7" s="67" t="s">
        <v>535</v>
      </c>
      <c r="DJ7" s="67"/>
      <c r="DK7" s="67"/>
      <c r="DL7" s="67"/>
      <c r="DM7" s="69" t="s">
        <v>8</v>
      </c>
      <c r="DN7" s="70"/>
      <c r="DO7" s="70"/>
      <c r="DP7" s="70"/>
      <c r="DQ7" s="70"/>
      <c r="DR7" s="70"/>
      <c r="DS7" s="70"/>
      <c r="DT7" s="70"/>
      <c r="DU7" s="70"/>
      <c r="DV7" s="70"/>
      <c r="DW7" s="71"/>
      <c r="DX7" s="69" t="s">
        <v>9</v>
      </c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1"/>
      <c r="EJ7" s="70" t="s">
        <v>535</v>
      </c>
      <c r="EK7" s="70"/>
      <c r="EL7" s="70"/>
      <c r="EM7" s="70"/>
      <c r="EN7" s="76" t="s">
        <v>8</v>
      </c>
      <c r="EO7" s="77"/>
      <c r="EP7" s="77"/>
      <c r="EQ7" s="77"/>
      <c r="ER7" s="77"/>
      <c r="ES7" s="77"/>
      <c r="ET7" s="77"/>
      <c r="EU7" s="77"/>
      <c r="EV7" s="77"/>
      <c r="EW7" s="77"/>
      <c r="EX7" s="78"/>
      <c r="EY7" s="76" t="s">
        <v>9</v>
      </c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8"/>
      <c r="FK7" s="77" t="s">
        <v>535</v>
      </c>
      <c r="FL7" s="77"/>
      <c r="FM7" s="77"/>
      <c r="FN7" s="77"/>
      <c r="FO7" s="77" t="s">
        <v>556</v>
      </c>
      <c r="FP7" s="77"/>
      <c r="FQ7" s="77"/>
      <c r="FR7" s="77"/>
      <c r="FS7" s="77"/>
      <c r="FT7" s="79" t="s">
        <v>8</v>
      </c>
      <c r="FU7" s="80"/>
      <c r="FV7" s="80"/>
      <c r="FW7" s="80"/>
      <c r="FX7" s="80"/>
      <c r="FY7" s="80"/>
      <c r="FZ7" s="80"/>
      <c r="GA7" s="80"/>
      <c r="GB7" s="80"/>
      <c r="GC7" s="80"/>
      <c r="GD7" s="81"/>
      <c r="GE7" s="79" t="s">
        <v>9</v>
      </c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1"/>
      <c r="GQ7" s="80" t="s">
        <v>535</v>
      </c>
      <c r="GR7" s="80"/>
      <c r="GS7" s="80"/>
      <c r="GT7" s="80"/>
      <c r="GU7" s="80" t="s">
        <v>556</v>
      </c>
      <c r="GV7" s="80"/>
      <c r="GW7" s="80"/>
      <c r="GX7" s="80"/>
      <c r="GY7" s="81"/>
    </row>
    <row r="8" spans="1:207" s="36" customFormat="1" ht="78.75" customHeight="1" x14ac:dyDescent="0.3">
      <c r="A8" s="37" t="s">
        <v>4</v>
      </c>
      <c r="B8" s="37" t="s">
        <v>5</v>
      </c>
      <c r="C8" s="38" t="s">
        <v>6</v>
      </c>
      <c r="D8" s="37" t="s">
        <v>7</v>
      </c>
      <c r="E8" s="37" t="s">
        <v>501</v>
      </c>
      <c r="F8" s="46" t="s">
        <v>10</v>
      </c>
      <c r="G8" s="46" t="s">
        <v>11</v>
      </c>
      <c r="H8" s="46" t="s">
        <v>12</v>
      </c>
      <c r="I8" s="46" t="s">
        <v>13</v>
      </c>
      <c r="J8" s="46" t="s">
        <v>14</v>
      </c>
      <c r="K8" s="46" t="s">
        <v>15</v>
      </c>
      <c r="L8" s="46" t="s">
        <v>16</v>
      </c>
      <c r="M8" s="46" t="s">
        <v>17</v>
      </c>
      <c r="N8" s="46" t="s">
        <v>18</v>
      </c>
      <c r="O8" s="46" t="s">
        <v>19</v>
      </c>
      <c r="P8" s="46" t="s">
        <v>20</v>
      </c>
      <c r="Q8" s="46" t="s">
        <v>502</v>
      </c>
      <c r="R8" s="46" t="s">
        <v>503</v>
      </c>
      <c r="S8" s="46" t="s">
        <v>504</v>
      </c>
      <c r="T8" s="46" t="s">
        <v>21</v>
      </c>
      <c r="U8" s="46" t="s">
        <v>22</v>
      </c>
      <c r="V8" s="46" t="s">
        <v>23</v>
      </c>
      <c r="W8" s="46" t="s">
        <v>24</v>
      </c>
      <c r="X8" s="46" t="s">
        <v>25</v>
      </c>
      <c r="Y8" s="46" t="s">
        <v>26</v>
      </c>
      <c r="Z8" s="46" t="s">
        <v>27</v>
      </c>
      <c r="AA8" s="46" t="s">
        <v>28</v>
      </c>
      <c r="AB8" s="46" t="s">
        <v>32</v>
      </c>
      <c r="AC8" s="46" t="s">
        <v>33</v>
      </c>
      <c r="AD8" s="46" t="s">
        <v>29</v>
      </c>
      <c r="AE8" s="46" t="s">
        <v>30</v>
      </c>
      <c r="AF8" s="46" t="s">
        <v>31</v>
      </c>
      <c r="AG8" s="46" t="s">
        <v>34</v>
      </c>
      <c r="AH8" s="46" t="s">
        <v>35</v>
      </c>
      <c r="AI8" s="46" t="s">
        <v>531</v>
      </c>
      <c r="AJ8" s="46" t="s">
        <v>531</v>
      </c>
      <c r="AK8" s="46" t="s">
        <v>533</v>
      </c>
      <c r="AL8" s="46" t="s">
        <v>532</v>
      </c>
      <c r="AM8" s="46" t="s">
        <v>10</v>
      </c>
      <c r="AN8" s="46" t="s">
        <v>11</v>
      </c>
      <c r="AO8" s="46" t="s">
        <v>12</v>
      </c>
      <c r="AP8" s="46" t="s">
        <v>13</v>
      </c>
      <c r="AQ8" s="46" t="s">
        <v>14</v>
      </c>
      <c r="AR8" s="46" t="s">
        <v>15</v>
      </c>
      <c r="AS8" s="46" t="s">
        <v>16</v>
      </c>
      <c r="AT8" s="46" t="s">
        <v>17</v>
      </c>
      <c r="AU8" s="46" t="s">
        <v>18</v>
      </c>
      <c r="AV8" s="46" t="s">
        <v>19</v>
      </c>
      <c r="AW8" s="46" t="s">
        <v>20</v>
      </c>
      <c r="AX8" s="46" t="s">
        <v>502</v>
      </c>
      <c r="AY8" s="46" t="s">
        <v>503</v>
      </c>
      <c r="AZ8" s="46" t="s">
        <v>504</v>
      </c>
      <c r="BA8" s="46" t="s">
        <v>21</v>
      </c>
      <c r="BB8" s="46" t="s">
        <v>22</v>
      </c>
      <c r="BC8" s="46" t="s">
        <v>23</v>
      </c>
      <c r="BD8" s="46" t="s">
        <v>24</v>
      </c>
      <c r="BE8" s="46" t="s">
        <v>25</v>
      </c>
      <c r="BF8" s="46" t="s">
        <v>26</v>
      </c>
      <c r="BG8" s="46" t="s">
        <v>27</v>
      </c>
      <c r="BH8" s="46" t="s">
        <v>28</v>
      </c>
      <c r="BI8" s="46" t="s">
        <v>31</v>
      </c>
      <c r="BJ8" s="46" t="s">
        <v>531</v>
      </c>
      <c r="BK8" s="46" t="s">
        <v>531</v>
      </c>
      <c r="BL8" s="46" t="s">
        <v>533</v>
      </c>
      <c r="BM8" s="46" t="s">
        <v>532</v>
      </c>
      <c r="BN8" s="46" t="s">
        <v>537</v>
      </c>
      <c r="BO8" s="46" t="s">
        <v>536</v>
      </c>
      <c r="BP8" s="46" t="s">
        <v>538</v>
      </c>
      <c r="BQ8" s="46" t="s">
        <v>539</v>
      </c>
      <c r="BR8" s="46" t="s">
        <v>540</v>
      </c>
      <c r="BS8" s="46" t="s">
        <v>541</v>
      </c>
      <c r="BT8" s="46" t="s">
        <v>542</v>
      </c>
      <c r="BU8" s="46" t="s">
        <v>543</v>
      </c>
      <c r="BV8" s="46" t="s">
        <v>546</v>
      </c>
      <c r="BW8" s="46" t="s">
        <v>544</v>
      </c>
      <c r="BX8" s="46" t="s">
        <v>545</v>
      </c>
      <c r="BY8" s="46" t="s">
        <v>547</v>
      </c>
      <c r="BZ8" s="46" t="s">
        <v>548</v>
      </c>
      <c r="CA8" s="46" t="s">
        <v>549</v>
      </c>
      <c r="CB8" s="46" t="s">
        <v>550</v>
      </c>
      <c r="CC8" s="46" t="s">
        <v>551</v>
      </c>
      <c r="CD8" s="46" t="s">
        <v>552</v>
      </c>
      <c r="CE8" s="46" t="s">
        <v>554</v>
      </c>
      <c r="CF8" s="46" t="s">
        <v>553</v>
      </c>
      <c r="CG8" s="46" t="s">
        <v>555</v>
      </c>
      <c r="CH8" s="46" t="s">
        <v>546</v>
      </c>
      <c r="CI8" s="46" t="s">
        <v>544</v>
      </c>
      <c r="CJ8" s="46" t="s">
        <v>545</v>
      </c>
      <c r="CK8" s="46" t="s">
        <v>547</v>
      </c>
      <c r="CL8" s="46" t="s">
        <v>10</v>
      </c>
      <c r="CM8" s="46" t="s">
        <v>11</v>
      </c>
      <c r="CN8" s="46" t="s">
        <v>12</v>
      </c>
      <c r="CO8" s="46" t="s">
        <v>13</v>
      </c>
      <c r="CP8" s="46" t="s">
        <v>14</v>
      </c>
      <c r="CQ8" s="46" t="s">
        <v>15</v>
      </c>
      <c r="CR8" s="46" t="s">
        <v>16</v>
      </c>
      <c r="CS8" s="46" t="s">
        <v>17</v>
      </c>
      <c r="CT8" s="46" t="s">
        <v>18</v>
      </c>
      <c r="CU8" s="46" t="s">
        <v>19</v>
      </c>
      <c r="CV8" s="46" t="s">
        <v>20</v>
      </c>
      <c r="CW8" s="46" t="s">
        <v>502</v>
      </c>
      <c r="CX8" s="46" t="s">
        <v>503</v>
      </c>
      <c r="CY8" s="46" t="s">
        <v>504</v>
      </c>
      <c r="CZ8" s="46" t="s">
        <v>21</v>
      </c>
      <c r="DA8" s="46" t="s">
        <v>22</v>
      </c>
      <c r="DB8" s="46" t="s">
        <v>23</v>
      </c>
      <c r="DC8" s="46" t="s">
        <v>24</v>
      </c>
      <c r="DD8" s="46" t="s">
        <v>25</v>
      </c>
      <c r="DE8" s="46" t="s">
        <v>26</v>
      </c>
      <c r="DF8" s="46" t="s">
        <v>27</v>
      </c>
      <c r="DG8" s="46" t="s">
        <v>28</v>
      </c>
      <c r="DH8" s="46" t="s">
        <v>31</v>
      </c>
      <c r="DI8" s="46" t="s">
        <v>531</v>
      </c>
      <c r="DJ8" s="46" t="s">
        <v>531</v>
      </c>
      <c r="DK8" s="46" t="s">
        <v>533</v>
      </c>
      <c r="DL8" s="46" t="s">
        <v>532</v>
      </c>
      <c r="DM8" s="46" t="s">
        <v>10</v>
      </c>
      <c r="DN8" s="46" t="s">
        <v>11</v>
      </c>
      <c r="DO8" s="46" t="s">
        <v>12</v>
      </c>
      <c r="DP8" s="46" t="s">
        <v>13</v>
      </c>
      <c r="DQ8" s="46" t="s">
        <v>14</v>
      </c>
      <c r="DR8" s="46" t="s">
        <v>15</v>
      </c>
      <c r="DS8" s="46" t="s">
        <v>16</v>
      </c>
      <c r="DT8" s="46" t="s">
        <v>17</v>
      </c>
      <c r="DU8" s="46" t="s">
        <v>18</v>
      </c>
      <c r="DV8" s="46" t="s">
        <v>19</v>
      </c>
      <c r="DW8" s="46" t="s">
        <v>20</v>
      </c>
      <c r="DX8" s="46" t="s">
        <v>502</v>
      </c>
      <c r="DY8" s="46" t="s">
        <v>503</v>
      </c>
      <c r="DZ8" s="46" t="s">
        <v>504</v>
      </c>
      <c r="EA8" s="46" t="s">
        <v>21</v>
      </c>
      <c r="EB8" s="46" t="s">
        <v>22</v>
      </c>
      <c r="EC8" s="46" t="s">
        <v>23</v>
      </c>
      <c r="ED8" s="46" t="s">
        <v>24</v>
      </c>
      <c r="EE8" s="46" t="s">
        <v>25</v>
      </c>
      <c r="EF8" s="46" t="s">
        <v>26</v>
      </c>
      <c r="EG8" s="46" t="s">
        <v>27</v>
      </c>
      <c r="EH8" s="46" t="s">
        <v>28</v>
      </c>
      <c r="EI8" s="46" t="s">
        <v>31</v>
      </c>
      <c r="EJ8" s="46" t="s">
        <v>531</v>
      </c>
      <c r="EK8" s="46" t="s">
        <v>531</v>
      </c>
      <c r="EL8" s="46" t="s">
        <v>533</v>
      </c>
      <c r="EM8" s="46" t="s">
        <v>532</v>
      </c>
      <c r="EN8" s="46" t="s">
        <v>10</v>
      </c>
      <c r="EO8" s="46" t="s">
        <v>11</v>
      </c>
      <c r="EP8" s="46" t="s">
        <v>12</v>
      </c>
      <c r="EQ8" s="46" t="s">
        <v>13</v>
      </c>
      <c r="ER8" s="46" t="s">
        <v>14</v>
      </c>
      <c r="ES8" s="46" t="s">
        <v>15</v>
      </c>
      <c r="ET8" s="46" t="s">
        <v>16</v>
      </c>
      <c r="EU8" s="46" t="s">
        <v>17</v>
      </c>
      <c r="EV8" s="46" t="s">
        <v>18</v>
      </c>
      <c r="EW8" s="46" t="s">
        <v>19</v>
      </c>
      <c r="EX8" s="46" t="s">
        <v>20</v>
      </c>
      <c r="EY8" s="46" t="s">
        <v>502</v>
      </c>
      <c r="EZ8" s="46" t="s">
        <v>503</v>
      </c>
      <c r="FA8" s="46" t="s">
        <v>504</v>
      </c>
      <c r="FB8" s="46" t="s">
        <v>21</v>
      </c>
      <c r="FC8" s="46" t="s">
        <v>22</v>
      </c>
      <c r="FD8" s="46" t="s">
        <v>23</v>
      </c>
      <c r="FE8" s="46" t="s">
        <v>24</v>
      </c>
      <c r="FF8" s="46" t="s">
        <v>25</v>
      </c>
      <c r="FG8" s="46" t="s">
        <v>26</v>
      </c>
      <c r="FH8" s="46" t="s">
        <v>27</v>
      </c>
      <c r="FI8" s="46" t="s">
        <v>28</v>
      </c>
      <c r="FJ8" s="46" t="s">
        <v>31</v>
      </c>
      <c r="FK8" s="46" t="s">
        <v>531</v>
      </c>
      <c r="FL8" s="46" t="s">
        <v>531</v>
      </c>
      <c r="FM8" s="46" t="s">
        <v>533</v>
      </c>
      <c r="FN8" s="46" t="s">
        <v>532</v>
      </c>
      <c r="FO8" s="46" t="s">
        <v>559</v>
      </c>
      <c r="FP8" s="46" t="s">
        <v>560</v>
      </c>
      <c r="FQ8" s="46" t="s">
        <v>555</v>
      </c>
      <c r="FR8" s="46"/>
      <c r="FS8" s="46" t="s">
        <v>561</v>
      </c>
      <c r="FT8" s="46" t="s">
        <v>10</v>
      </c>
      <c r="FU8" s="46" t="s">
        <v>11</v>
      </c>
      <c r="FV8" s="46" t="s">
        <v>12</v>
      </c>
      <c r="FW8" s="46" t="s">
        <v>13</v>
      </c>
      <c r="FX8" s="46" t="s">
        <v>14</v>
      </c>
      <c r="FY8" s="46" t="s">
        <v>15</v>
      </c>
      <c r="FZ8" s="46" t="s">
        <v>16</v>
      </c>
      <c r="GA8" s="46" t="s">
        <v>17</v>
      </c>
      <c r="GB8" s="46" t="s">
        <v>18</v>
      </c>
      <c r="GC8" s="46" t="s">
        <v>19</v>
      </c>
      <c r="GD8" s="46" t="s">
        <v>20</v>
      </c>
      <c r="GE8" s="46" t="s">
        <v>502</v>
      </c>
      <c r="GF8" s="46" t="s">
        <v>503</v>
      </c>
      <c r="GG8" s="46" t="s">
        <v>504</v>
      </c>
      <c r="GH8" s="46" t="s">
        <v>21</v>
      </c>
      <c r="GI8" s="46" t="s">
        <v>22</v>
      </c>
      <c r="GJ8" s="46" t="s">
        <v>23</v>
      </c>
      <c r="GK8" s="46" t="s">
        <v>24</v>
      </c>
      <c r="GL8" s="46" t="s">
        <v>25</v>
      </c>
      <c r="GM8" s="46" t="s">
        <v>26</v>
      </c>
      <c r="GN8" s="46" t="s">
        <v>27</v>
      </c>
      <c r="GO8" s="46" t="s">
        <v>28</v>
      </c>
      <c r="GP8" s="46" t="s">
        <v>31</v>
      </c>
      <c r="GQ8" s="46" t="s">
        <v>531</v>
      </c>
      <c r="GR8" s="46" t="s">
        <v>531</v>
      </c>
      <c r="GS8" s="46" t="s">
        <v>533</v>
      </c>
      <c r="GT8" s="46" t="s">
        <v>532</v>
      </c>
      <c r="GU8" s="46" t="s">
        <v>559</v>
      </c>
      <c r="GV8" s="46" t="s">
        <v>560</v>
      </c>
      <c r="GW8" s="46" t="s">
        <v>555</v>
      </c>
      <c r="GX8" s="46"/>
      <c r="GY8" s="46" t="s">
        <v>561</v>
      </c>
    </row>
    <row r="9" spans="1:207" s="25" customFormat="1" ht="14.55" x14ac:dyDescent="0.3">
      <c r="A9" s="32"/>
      <c r="B9" s="32"/>
      <c r="C9" s="14"/>
      <c r="D9" s="33"/>
      <c r="E9" s="32"/>
      <c r="F9" s="47" t="s">
        <v>505</v>
      </c>
      <c r="G9" s="47" t="s">
        <v>506</v>
      </c>
      <c r="H9" s="47" t="s">
        <v>507</v>
      </c>
      <c r="I9" s="47" t="s">
        <v>508</v>
      </c>
      <c r="J9" s="47" t="s">
        <v>509</v>
      </c>
      <c r="K9" s="47" t="s">
        <v>510</v>
      </c>
      <c r="L9" s="47" t="s">
        <v>511</v>
      </c>
      <c r="M9" s="47" t="s">
        <v>512</v>
      </c>
      <c r="N9" s="47" t="s">
        <v>513</v>
      </c>
      <c r="O9" s="47" t="s">
        <v>514</v>
      </c>
      <c r="P9" s="47" t="s">
        <v>515</v>
      </c>
      <c r="Q9" s="47" t="s">
        <v>516</v>
      </c>
      <c r="R9" s="47" t="s">
        <v>36</v>
      </c>
      <c r="S9" s="48" t="s">
        <v>517</v>
      </c>
      <c r="T9" s="47" t="s">
        <v>37</v>
      </c>
      <c r="U9" s="47" t="s">
        <v>38</v>
      </c>
      <c r="V9" s="47" t="s">
        <v>39</v>
      </c>
      <c r="W9" s="47" t="s">
        <v>518</v>
      </c>
      <c r="X9" s="47" t="s">
        <v>519</v>
      </c>
      <c r="Y9" s="47" t="s">
        <v>520</v>
      </c>
      <c r="Z9" s="47" t="s">
        <v>521</v>
      </c>
      <c r="AA9" s="47" t="s">
        <v>522</v>
      </c>
      <c r="AB9" s="47" t="s">
        <v>523</v>
      </c>
      <c r="AC9" s="47" t="s">
        <v>524</v>
      </c>
      <c r="AD9" s="47" t="s">
        <v>525</v>
      </c>
      <c r="AE9" s="47" t="s">
        <v>526</v>
      </c>
      <c r="AF9" s="47" t="s">
        <v>527</v>
      </c>
      <c r="AG9" s="47" t="s">
        <v>528</v>
      </c>
      <c r="AH9" s="47" t="s">
        <v>529</v>
      </c>
      <c r="AI9" s="49" t="s">
        <v>473</v>
      </c>
      <c r="AJ9" s="47" t="s">
        <v>41</v>
      </c>
      <c r="AK9" s="49" t="s">
        <v>475</v>
      </c>
      <c r="AL9" s="47" t="s">
        <v>530</v>
      </c>
      <c r="AM9" s="47" t="s">
        <v>505</v>
      </c>
      <c r="AN9" s="47" t="s">
        <v>506</v>
      </c>
      <c r="AO9" s="47" t="s">
        <v>507</v>
      </c>
      <c r="AP9" s="47" t="s">
        <v>508</v>
      </c>
      <c r="AQ9" s="47" t="s">
        <v>509</v>
      </c>
      <c r="AR9" s="47" t="s">
        <v>510</v>
      </c>
      <c r="AS9" s="47" t="s">
        <v>511</v>
      </c>
      <c r="AT9" s="47" t="s">
        <v>512</v>
      </c>
      <c r="AU9" s="47" t="s">
        <v>513</v>
      </c>
      <c r="AV9" s="47" t="s">
        <v>514</v>
      </c>
      <c r="AW9" s="47" t="s">
        <v>515</v>
      </c>
      <c r="AX9" s="47" t="s">
        <v>516</v>
      </c>
      <c r="AY9" s="47" t="s">
        <v>36</v>
      </c>
      <c r="AZ9" s="48" t="s">
        <v>517</v>
      </c>
      <c r="BA9" s="47" t="s">
        <v>37</v>
      </c>
      <c r="BB9" s="47" t="s">
        <v>38</v>
      </c>
      <c r="BC9" s="47" t="s">
        <v>39</v>
      </c>
      <c r="BD9" s="47" t="s">
        <v>518</v>
      </c>
      <c r="BE9" s="47" t="s">
        <v>519</v>
      </c>
      <c r="BF9" s="47" t="s">
        <v>520</v>
      </c>
      <c r="BG9" s="47" t="s">
        <v>521</v>
      </c>
      <c r="BH9" s="47" t="s">
        <v>522</v>
      </c>
      <c r="BI9" s="47" t="s">
        <v>527</v>
      </c>
      <c r="BJ9" s="49" t="s">
        <v>473</v>
      </c>
      <c r="BK9" s="47" t="s">
        <v>41</v>
      </c>
      <c r="BL9" s="49" t="s">
        <v>475</v>
      </c>
      <c r="BM9" s="47" t="s">
        <v>530</v>
      </c>
      <c r="BN9" s="60" t="s">
        <v>480</v>
      </c>
      <c r="BO9" s="60" t="s">
        <v>481</v>
      </c>
      <c r="BP9" s="60" t="s">
        <v>482</v>
      </c>
      <c r="BQ9" s="60" t="s">
        <v>495</v>
      </c>
      <c r="BR9" s="60" t="s">
        <v>496</v>
      </c>
      <c r="BS9" s="60" t="s">
        <v>488</v>
      </c>
      <c r="BT9" s="60" t="s">
        <v>490</v>
      </c>
      <c r="BU9" s="60" t="s">
        <v>487</v>
      </c>
      <c r="BV9" s="60" t="s">
        <v>491</v>
      </c>
      <c r="BW9" s="60" t="s">
        <v>492</v>
      </c>
      <c r="BX9" s="60" t="s">
        <v>499</v>
      </c>
      <c r="BY9" s="60" t="s">
        <v>500</v>
      </c>
      <c r="BZ9" s="60" t="s">
        <v>489</v>
      </c>
      <c r="CA9" s="60" t="s">
        <v>494</v>
      </c>
      <c r="CB9" s="60" t="s">
        <v>493</v>
      </c>
      <c r="CC9" s="60" t="s">
        <v>497</v>
      </c>
      <c r="CD9" s="60" t="s">
        <v>498</v>
      </c>
      <c r="CE9" s="61" t="s">
        <v>473</v>
      </c>
      <c r="CF9" s="61" t="s">
        <v>483</v>
      </c>
      <c r="CG9" s="61" t="s">
        <v>484</v>
      </c>
      <c r="CH9" s="60" t="s">
        <v>40</v>
      </c>
      <c r="CI9" s="60" t="s">
        <v>474</v>
      </c>
      <c r="CJ9" s="60" t="s">
        <v>485</v>
      </c>
      <c r="CK9" s="60" t="s">
        <v>486</v>
      </c>
      <c r="CL9" s="47" t="s">
        <v>505</v>
      </c>
      <c r="CM9" s="47" t="s">
        <v>506</v>
      </c>
      <c r="CN9" s="47" t="s">
        <v>507</v>
      </c>
      <c r="CO9" s="47" t="s">
        <v>508</v>
      </c>
      <c r="CP9" s="47" t="s">
        <v>509</v>
      </c>
      <c r="CQ9" s="47" t="s">
        <v>510</v>
      </c>
      <c r="CR9" s="47" t="s">
        <v>511</v>
      </c>
      <c r="CS9" s="47" t="s">
        <v>512</v>
      </c>
      <c r="CT9" s="47" t="s">
        <v>513</v>
      </c>
      <c r="CU9" s="47" t="s">
        <v>514</v>
      </c>
      <c r="CV9" s="47" t="s">
        <v>515</v>
      </c>
      <c r="CW9" s="47" t="s">
        <v>516</v>
      </c>
      <c r="CX9" s="47" t="s">
        <v>36</v>
      </c>
      <c r="CY9" s="48" t="s">
        <v>517</v>
      </c>
      <c r="CZ9" s="47" t="s">
        <v>37</v>
      </c>
      <c r="DA9" s="47" t="s">
        <v>38</v>
      </c>
      <c r="DB9" s="47" t="s">
        <v>39</v>
      </c>
      <c r="DC9" s="47" t="s">
        <v>518</v>
      </c>
      <c r="DD9" s="47" t="s">
        <v>519</v>
      </c>
      <c r="DE9" s="47" t="s">
        <v>520</v>
      </c>
      <c r="DF9" s="47" t="s">
        <v>521</v>
      </c>
      <c r="DG9" s="47" t="s">
        <v>522</v>
      </c>
      <c r="DH9" s="47" t="s">
        <v>527</v>
      </c>
      <c r="DI9" s="49" t="s">
        <v>473</v>
      </c>
      <c r="DJ9" s="47" t="s">
        <v>41</v>
      </c>
      <c r="DK9" s="49" t="s">
        <v>475</v>
      </c>
      <c r="DL9" s="47" t="s">
        <v>530</v>
      </c>
      <c r="DM9" s="47" t="s">
        <v>505</v>
      </c>
      <c r="DN9" s="47" t="s">
        <v>506</v>
      </c>
      <c r="DO9" s="47" t="s">
        <v>507</v>
      </c>
      <c r="DP9" s="47" t="s">
        <v>508</v>
      </c>
      <c r="DQ9" s="47" t="s">
        <v>509</v>
      </c>
      <c r="DR9" s="47" t="s">
        <v>510</v>
      </c>
      <c r="DS9" s="47" t="s">
        <v>511</v>
      </c>
      <c r="DT9" s="47" t="s">
        <v>512</v>
      </c>
      <c r="DU9" s="47" t="s">
        <v>513</v>
      </c>
      <c r="DV9" s="47" t="s">
        <v>514</v>
      </c>
      <c r="DW9" s="47" t="s">
        <v>515</v>
      </c>
      <c r="DX9" s="47" t="s">
        <v>516</v>
      </c>
      <c r="DY9" s="47" t="s">
        <v>36</v>
      </c>
      <c r="DZ9" s="48" t="s">
        <v>517</v>
      </c>
      <c r="EA9" s="47" t="s">
        <v>37</v>
      </c>
      <c r="EB9" s="47" t="s">
        <v>38</v>
      </c>
      <c r="EC9" s="47" t="s">
        <v>39</v>
      </c>
      <c r="ED9" s="47" t="s">
        <v>518</v>
      </c>
      <c r="EE9" s="47" t="s">
        <v>519</v>
      </c>
      <c r="EF9" s="47" t="s">
        <v>520</v>
      </c>
      <c r="EG9" s="47" t="s">
        <v>521</v>
      </c>
      <c r="EH9" s="47" t="s">
        <v>522</v>
      </c>
      <c r="EI9" s="47" t="s">
        <v>527</v>
      </c>
      <c r="EJ9" s="49" t="s">
        <v>473</v>
      </c>
      <c r="EK9" s="47" t="s">
        <v>41</v>
      </c>
      <c r="EL9" s="49" t="s">
        <v>475</v>
      </c>
      <c r="EM9" s="47" t="s">
        <v>530</v>
      </c>
      <c r="EN9" s="47" t="s">
        <v>505</v>
      </c>
      <c r="EO9" s="47" t="s">
        <v>506</v>
      </c>
      <c r="EP9" s="47" t="s">
        <v>507</v>
      </c>
      <c r="EQ9" s="47" t="s">
        <v>508</v>
      </c>
      <c r="ER9" s="47" t="s">
        <v>509</v>
      </c>
      <c r="ES9" s="47" t="s">
        <v>510</v>
      </c>
      <c r="ET9" s="47" t="s">
        <v>511</v>
      </c>
      <c r="EU9" s="47" t="s">
        <v>512</v>
      </c>
      <c r="EV9" s="47" t="s">
        <v>513</v>
      </c>
      <c r="EW9" s="47" t="s">
        <v>514</v>
      </c>
      <c r="EX9" s="47" t="s">
        <v>515</v>
      </c>
      <c r="EY9" s="47" t="s">
        <v>516</v>
      </c>
      <c r="EZ9" s="47" t="s">
        <v>36</v>
      </c>
      <c r="FA9" s="48" t="s">
        <v>517</v>
      </c>
      <c r="FB9" s="47" t="s">
        <v>37</v>
      </c>
      <c r="FC9" s="47" t="s">
        <v>38</v>
      </c>
      <c r="FD9" s="47" t="s">
        <v>39</v>
      </c>
      <c r="FE9" s="47" t="s">
        <v>518</v>
      </c>
      <c r="FF9" s="47" t="s">
        <v>519</v>
      </c>
      <c r="FG9" s="47" t="s">
        <v>520</v>
      </c>
      <c r="FH9" s="47" t="s">
        <v>521</v>
      </c>
      <c r="FI9" s="47" t="s">
        <v>522</v>
      </c>
      <c r="FJ9" s="47" t="s">
        <v>527</v>
      </c>
      <c r="FK9" s="49" t="s">
        <v>473</v>
      </c>
      <c r="FL9" s="47" t="s">
        <v>41</v>
      </c>
      <c r="FM9" s="49" t="s">
        <v>475</v>
      </c>
      <c r="FN9" s="47" t="s">
        <v>530</v>
      </c>
      <c r="FO9" s="61" t="s">
        <v>473</v>
      </c>
      <c r="FP9" s="61" t="s">
        <v>483</v>
      </c>
      <c r="FQ9" s="61" t="s">
        <v>484</v>
      </c>
      <c r="FR9" s="61"/>
      <c r="FS9" s="47" t="s">
        <v>530</v>
      </c>
      <c r="FT9" s="47" t="s">
        <v>505</v>
      </c>
      <c r="FU9" s="47" t="s">
        <v>506</v>
      </c>
      <c r="FV9" s="47" t="s">
        <v>507</v>
      </c>
      <c r="FW9" s="47" t="s">
        <v>508</v>
      </c>
      <c r="FX9" s="47" t="s">
        <v>509</v>
      </c>
      <c r="FY9" s="47" t="s">
        <v>510</v>
      </c>
      <c r="FZ9" s="47" t="s">
        <v>511</v>
      </c>
      <c r="GA9" s="47" t="s">
        <v>512</v>
      </c>
      <c r="GB9" s="47" t="s">
        <v>513</v>
      </c>
      <c r="GC9" s="47" t="s">
        <v>514</v>
      </c>
      <c r="GD9" s="47" t="s">
        <v>515</v>
      </c>
      <c r="GE9" s="47" t="s">
        <v>516</v>
      </c>
      <c r="GF9" s="47" t="s">
        <v>36</v>
      </c>
      <c r="GG9" s="48" t="s">
        <v>517</v>
      </c>
      <c r="GH9" s="47" t="s">
        <v>37</v>
      </c>
      <c r="GI9" s="47" t="s">
        <v>38</v>
      </c>
      <c r="GJ9" s="47" t="s">
        <v>39</v>
      </c>
      <c r="GK9" s="47" t="s">
        <v>518</v>
      </c>
      <c r="GL9" s="47" t="s">
        <v>519</v>
      </c>
      <c r="GM9" s="47" t="s">
        <v>520</v>
      </c>
      <c r="GN9" s="47" t="s">
        <v>521</v>
      </c>
      <c r="GO9" s="47" t="s">
        <v>522</v>
      </c>
      <c r="GP9" s="47" t="s">
        <v>527</v>
      </c>
      <c r="GQ9" s="49" t="s">
        <v>473</v>
      </c>
      <c r="GR9" s="47" t="s">
        <v>41</v>
      </c>
      <c r="GS9" s="49" t="s">
        <v>475</v>
      </c>
      <c r="GT9" s="47" t="s">
        <v>530</v>
      </c>
      <c r="GU9" s="61" t="s">
        <v>473</v>
      </c>
      <c r="GV9" s="61" t="s">
        <v>483</v>
      </c>
      <c r="GW9" s="61" t="s">
        <v>484</v>
      </c>
      <c r="GX9" s="61"/>
      <c r="GY9" s="47" t="s">
        <v>530</v>
      </c>
    </row>
    <row r="10" spans="1:207" s="5" customFormat="1" ht="11.95" customHeight="1" x14ac:dyDescent="0.3">
      <c r="A10" s="10" t="s">
        <v>44</v>
      </c>
      <c r="B10" s="11">
        <v>1</v>
      </c>
      <c r="C10" s="12">
        <v>0.4</v>
      </c>
      <c r="D10" s="13" t="s">
        <v>409</v>
      </c>
      <c r="E10" s="14" t="s">
        <v>456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5">
        <v>2.66</v>
      </c>
      <c r="R10" s="15">
        <v>2.1</v>
      </c>
      <c r="S10" s="15">
        <v>1.77</v>
      </c>
      <c r="T10" s="16">
        <v>33.5</v>
      </c>
      <c r="U10" s="15">
        <v>0.5</v>
      </c>
      <c r="V10" s="16">
        <v>18.8</v>
      </c>
      <c r="W10" s="15">
        <v>0.99</v>
      </c>
      <c r="X10" s="16">
        <v>32</v>
      </c>
      <c r="Y10" s="16">
        <v>18.5</v>
      </c>
      <c r="Z10" s="16">
        <v>13.5</v>
      </c>
      <c r="AA10" s="15">
        <v>0.02</v>
      </c>
      <c r="AB10" s="15"/>
      <c r="AC10" s="15"/>
      <c r="AD10" s="4"/>
      <c r="AE10" s="15"/>
      <c r="AF10" s="4">
        <v>4.4000000000000004</v>
      </c>
      <c r="AG10" s="6"/>
      <c r="AH10" s="6"/>
      <c r="AI10" s="2">
        <v>12.1</v>
      </c>
      <c r="AJ10" s="4">
        <v>13.2</v>
      </c>
      <c r="AK10" s="3">
        <v>0.33</v>
      </c>
      <c r="AL10" s="2">
        <v>0.05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15">
        <v>2.66</v>
      </c>
      <c r="AY10" s="15">
        <v>2.06</v>
      </c>
      <c r="AZ10" s="15">
        <v>1.71</v>
      </c>
      <c r="BA10" s="16">
        <v>35.700000000000003</v>
      </c>
      <c r="BB10" s="15">
        <v>0.56000000000000005</v>
      </c>
      <c r="BC10" s="16">
        <v>20.3</v>
      </c>
      <c r="BD10" s="15">
        <v>0.97</v>
      </c>
      <c r="BE10" s="16">
        <v>32</v>
      </c>
      <c r="BF10" s="16">
        <v>18.5</v>
      </c>
      <c r="BG10" s="16">
        <v>13.5</v>
      </c>
      <c r="BH10" s="15">
        <v>0.13</v>
      </c>
      <c r="BI10" s="4">
        <v>4.4000000000000004</v>
      </c>
      <c r="BJ10" s="6">
        <v>11.4</v>
      </c>
      <c r="BK10" s="2">
        <v>11.4</v>
      </c>
      <c r="BL10" s="3">
        <v>0.27</v>
      </c>
      <c r="BM10" s="2">
        <v>5.8000000000000003E-2</v>
      </c>
      <c r="BN10" s="17"/>
      <c r="BP10" s="17"/>
      <c r="CE10" s="2">
        <v>14.7</v>
      </c>
      <c r="CF10" s="2">
        <v>12.8</v>
      </c>
      <c r="CG10" s="2">
        <v>0.87</v>
      </c>
      <c r="CH10" s="2">
        <v>2.4E-2</v>
      </c>
      <c r="CI10" s="2">
        <v>21</v>
      </c>
      <c r="CJ10" s="2">
        <v>1.4999999999999999E-2</v>
      </c>
      <c r="CK10" s="2">
        <v>14</v>
      </c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>
        <v>2.66</v>
      </c>
      <c r="CX10" s="2">
        <v>1.99</v>
      </c>
      <c r="CY10" s="2">
        <v>1.59</v>
      </c>
      <c r="CZ10" s="2">
        <v>40.200000000000003</v>
      </c>
      <c r="DA10" s="2">
        <v>0.67</v>
      </c>
      <c r="DB10" s="2">
        <v>25.2</v>
      </c>
      <c r="DC10" s="2">
        <v>1</v>
      </c>
      <c r="DD10" s="2">
        <v>32</v>
      </c>
      <c r="DE10" s="2">
        <v>18.5</v>
      </c>
      <c r="DF10" s="2">
        <v>13.5</v>
      </c>
      <c r="DG10" s="2">
        <v>0.5</v>
      </c>
      <c r="DH10" s="2">
        <v>4.4000000000000004</v>
      </c>
      <c r="DI10" s="3">
        <v>6.8</v>
      </c>
      <c r="DJ10" s="2">
        <v>7.1</v>
      </c>
      <c r="DK10" s="3">
        <v>0.36</v>
      </c>
      <c r="DL10" s="2">
        <v>4.5999999999999999E-2</v>
      </c>
      <c r="DM10" s="2"/>
      <c r="DN10" s="2"/>
      <c r="DO10" s="2"/>
      <c r="DP10" s="19"/>
      <c r="DX10" s="5">
        <v>2.66</v>
      </c>
      <c r="DY10" s="5">
        <v>1.94</v>
      </c>
      <c r="DZ10" s="5">
        <v>1.51</v>
      </c>
      <c r="EA10" s="5">
        <v>43.2</v>
      </c>
      <c r="EB10" s="5">
        <v>0.76</v>
      </c>
      <c r="EC10" s="5">
        <v>28.4</v>
      </c>
      <c r="ED10" s="5">
        <v>0.99</v>
      </c>
      <c r="EE10" s="5">
        <v>32</v>
      </c>
      <c r="EF10" s="5">
        <v>18.5</v>
      </c>
      <c r="EG10" s="5">
        <v>13.5</v>
      </c>
      <c r="EH10" s="5">
        <v>0.73</v>
      </c>
      <c r="EI10" s="2">
        <v>4.4000000000000004</v>
      </c>
      <c r="EJ10" s="22">
        <v>4.2</v>
      </c>
      <c r="EK10" s="22">
        <v>4.5999999999999996</v>
      </c>
      <c r="EL10" s="22">
        <v>0.36</v>
      </c>
      <c r="EM10" s="5">
        <v>3.2000000000000001E-2</v>
      </c>
      <c r="EO10" s="2"/>
      <c r="EP10" s="2"/>
      <c r="EQ10" s="19"/>
      <c r="EY10" s="2">
        <v>2.66</v>
      </c>
      <c r="EZ10" s="2">
        <v>1.91</v>
      </c>
      <c r="FA10" s="2">
        <v>1.47</v>
      </c>
      <c r="FB10" s="2">
        <v>44.8</v>
      </c>
      <c r="FC10" s="2">
        <v>0.81</v>
      </c>
      <c r="FD10" s="2">
        <v>30</v>
      </c>
      <c r="FE10" s="2">
        <v>0.98</v>
      </c>
      <c r="FF10" s="2">
        <v>32</v>
      </c>
      <c r="FG10" s="2">
        <v>18.5</v>
      </c>
      <c r="FH10" s="2">
        <v>13.5</v>
      </c>
      <c r="FI10" s="2">
        <v>0.85</v>
      </c>
      <c r="FJ10" s="2">
        <v>4.4000000000000004</v>
      </c>
      <c r="FK10" s="22">
        <v>4.2</v>
      </c>
      <c r="FL10" s="22">
        <v>4.5</v>
      </c>
      <c r="FM10" s="22">
        <v>0.46</v>
      </c>
      <c r="FN10" s="5">
        <v>0.03</v>
      </c>
      <c r="FO10" s="5">
        <v>6.2</v>
      </c>
      <c r="FP10" s="5">
        <v>5.3</v>
      </c>
      <c r="FQ10" s="5">
        <v>0.85</v>
      </c>
      <c r="FR10" s="5">
        <f>IF(FL10&gt;0,ROUND(FL10*0.84,1),"")</f>
        <v>3.8</v>
      </c>
      <c r="FS10" s="5">
        <v>2.4E-2</v>
      </c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>
        <v>2.66</v>
      </c>
      <c r="GF10" s="2">
        <v>1.9</v>
      </c>
      <c r="GG10" s="2">
        <v>1.46</v>
      </c>
      <c r="GH10" s="2">
        <v>45.2</v>
      </c>
      <c r="GI10" s="2">
        <v>0.83</v>
      </c>
      <c r="GJ10" s="2">
        <v>30.5</v>
      </c>
      <c r="GK10" s="2">
        <v>0.98</v>
      </c>
      <c r="GL10" s="2">
        <v>32</v>
      </c>
      <c r="GM10" s="2">
        <v>18.5</v>
      </c>
      <c r="GN10" s="2">
        <v>13.5</v>
      </c>
      <c r="GO10" s="2">
        <v>0.89</v>
      </c>
      <c r="GP10" s="2">
        <v>4.4000000000000004</v>
      </c>
      <c r="GQ10" s="2">
        <v>4.0999999999999996</v>
      </c>
      <c r="GR10" s="2">
        <v>4.7</v>
      </c>
      <c r="GS10" s="3">
        <v>0.45</v>
      </c>
      <c r="GT10" s="2">
        <v>2.8000000000000001E-2</v>
      </c>
      <c r="GU10" s="2">
        <v>3.7</v>
      </c>
      <c r="GV10" s="2">
        <v>3.1</v>
      </c>
      <c r="GW10" s="2">
        <v>0.84</v>
      </c>
      <c r="GX10" s="5">
        <f>IF(GR10&gt;0,ROUND(GR10*0.79,1),"")</f>
        <v>3.7</v>
      </c>
      <c r="GY10" s="2">
        <v>2.4E-2</v>
      </c>
    </row>
    <row r="11" spans="1:207" s="5" customFormat="1" ht="11.95" customHeight="1" x14ac:dyDescent="0.3">
      <c r="A11" s="10" t="s">
        <v>74</v>
      </c>
      <c r="B11" s="11">
        <v>2</v>
      </c>
      <c r="C11" s="12">
        <v>0.4</v>
      </c>
      <c r="D11" s="13" t="s">
        <v>417</v>
      </c>
      <c r="E11" s="14" t="s">
        <v>456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5">
        <v>2.68</v>
      </c>
      <c r="R11" s="15">
        <v>2.06</v>
      </c>
      <c r="S11" s="15">
        <v>1.69</v>
      </c>
      <c r="T11" s="16">
        <v>36.799999999999997</v>
      </c>
      <c r="U11" s="15">
        <v>0.57999999999999996</v>
      </c>
      <c r="V11" s="16">
        <v>21.6</v>
      </c>
      <c r="W11" s="15">
        <v>0.99</v>
      </c>
      <c r="X11" s="16">
        <v>34.5</v>
      </c>
      <c r="Y11" s="16">
        <v>23.3</v>
      </c>
      <c r="Z11" s="16">
        <v>11.2</v>
      </c>
      <c r="AA11" s="15">
        <v>-0.15</v>
      </c>
      <c r="AB11" s="15"/>
      <c r="AC11" s="15"/>
      <c r="AD11" s="4"/>
      <c r="AE11" s="15"/>
      <c r="AF11" s="4">
        <v>6.4</v>
      </c>
      <c r="AG11" s="6"/>
      <c r="AH11" s="6"/>
      <c r="AI11" s="2">
        <v>13.1</v>
      </c>
      <c r="AJ11" s="4">
        <v>14.6</v>
      </c>
      <c r="AK11" s="3">
        <v>0.3</v>
      </c>
      <c r="AL11" s="2">
        <v>7.0999999999999994E-2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15">
        <v>2.68</v>
      </c>
      <c r="AY11" s="15">
        <v>2</v>
      </c>
      <c r="AZ11" s="15">
        <v>1.61</v>
      </c>
      <c r="BA11" s="16">
        <v>40</v>
      </c>
      <c r="BB11" s="15">
        <v>0.67</v>
      </c>
      <c r="BC11" s="16">
        <v>24.1</v>
      </c>
      <c r="BD11" s="15">
        <v>0.97</v>
      </c>
      <c r="BE11" s="16">
        <v>34.5</v>
      </c>
      <c r="BF11" s="16">
        <v>23.3</v>
      </c>
      <c r="BG11" s="16">
        <v>11.2</v>
      </c>
      <c r="BH11" s="15">
        <v>7.0000000000000007E-2</v>
      </c>
      <c r="BI11" s="4">
        <v>6.4</v>
      </c>
      <c r="BJ11" s="4">
        <v>12</v>
      </c>
      <c r="BK11" s="2">
        <v>12</v>
      </c>
      <c r="BL11" s="3">
        <v>0.28000000000000003</v>
      </c>
      <c r="BM11" s="2">
        <v>5.7000000000000002E-2</v>
      </c>
      <c r="BN11" s="17"/>
      <c r="CE11" s="2">
        <v>13.1</v>
      </c>
      <c r="CF11" s="2">
        <v>11.1</v>
      </c>
      <c r="CG11" s="2">
        <v>0.85</v>
      </c>
      <c r="CH11" s="2">
        <v>2.1000000000000001E-2</v>
      </c>
      <c r="CI11" s="2">
        <v>17</v>
      </c>
      <c r="CJ11" s="2">
        <v>1.2999999999999999E-2</v>
      </c>
      <c r="CK11" s="2">
        <v>11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>
        <v>2.68</v>
      </c>
      <c r="CX11" s="2">
        <v>1.94</v>
      </c>
      <c r="CY11" s="2">
        <v>1.51</v>
      </c>
      <c r="CZ11" s="2">
        <v>43.6</v>
      </c>
      <c r="DA11" s="2">
        <v>0.77</v>
      </c>
      <c r="DB11" s="2">
        <v>28.4</v>
      </c>
      <c r="DC11" s="2">
        <v>0.98</v>
      </c>
      <c r="DD11" s="2">
        <v>34.5</v>
      </c>
      <c r="DE11" s="2">
        <v>23.3</v>
      </c>
      <c r="DF11" s="2">
        <v>11.2</v>
      </c>
      <c r="DG11" s="2">
        <v>0.46</v>
      </c>
      <c r="DH11" s="2">
        <v>6.4</v>
      </c>
      <c r="DI11" s="3">
        <v>8.1</v>
      </c>
      <c r="DJ11" s="2">
        <v>8.9</v>
      </c>
      <c r="DK11" s="3">
        <v>0.36</v>
      </c>
      <c r="DL11" s="2">
        <v>4.4999999999999998E-2</v>
      </c>
      <c r="DM11" s="2"/>
      <c r="DN11" s="2"/>
      <c r="DO11" s="2"/>
      <c r="DP11" s="19"/>
      <c r="DX11" s="5">
        <v>2.68</v>
      </c>
      <c r="DY11" s="5">
        <v>1.91</v>
      </c>
      <c r="DZ11" s="5">
        <v>1.45</v>
      </c>
      <c r="EA11" s="5">
        <v>45.8</v>
      </c>
      <c r="EB11" s="5">
        <v>0.85</v>
      </c>
      <c r="EC11" s="5">
        <v>31.5</v>
      </c>
      <c r="ED11" s="5">
        <v>1</v>
      </c>
      <c r="EE11" s="5">
        <v>34.5</v>
      </c>
      <c r="EF11" s="5">
        <v>23.3</v>
      </c>
      <c r="EG11" s="5">
        <v>11.2</v>
      </c>
      <c r="EH11" s="5">
        <v>0.73</v>
      </c>
      <c r="EI11" s="2">
        <v>6.4</v>
      </c>
      <c r="EJ11" s="22">
        <v>3.7</v>
      </c>
      <c r="EK11" s="22">
        <v>4.3</v>
      </c>
      <c r="EL11" s="22">
        <v>0.39</v>
      </c>
      <c r="EM11" s="5">
        <v>2.8000000000000001E-2</v>
      </c>
      <c r="EO11" s="2"/>
      <c r="EP11" s="2"/>
      <c r="EQ11" s="19"/>
      <c r="EY11" s="2">
        <v>2.68</v>
      </c>
      <c r="EZ11" s="2">
        <v>1.86</v>
      </c>
      <c r="FA11" s="2">
        <v>1.4</v>
      </c>
      <c r="FB11" s="2">
        <v>47.9</v>
      </c>
      <c r="FC11" s="2">
        <v>0.92</v>
      </c>
      <c r="FD11" s="2">
        <v>33.200000000000003</v>
      </c>
      <c r="FE11" s="2">
        <v>0.97</v>
      </c>
      <c r="FF11" s="2">
        <v>34.5</v>
      </c>
      <c r="FG11" s="2">
        <v>23.3</v>
      </c>
      <c r="FH11" s="2">
        <v>11.2</v>
      </c>
      <c r="FI11" s="2">
        <v>0.88</v>
      </c>
      <c r="FJ11" s="2">
        <v>6.4</v>
      </c>
      <c r="FK11" s="22">
        <v>3.7</v>
      </c>
      <c r="FL11" s="22">
        <v>4.0999999999999996</v>
      </c>
      <c r="FM11" s="22">
        <v>0.46</v>
      </c>
      <c r="FN11" s="5">
        <v>2.8000000000000001E-2</v>
      </c>
      <c r="FO11" s="5">
        <v>4.3</v>
      </c>
      <c r="FP11" s="5">
        <v>3.7</v>
      </c>
      <c r="FQ11" s="5">
        <v>0.86</v>
      </c>
      <c r="FR11" s="5">
        <f t="shared" ref="FR11:FR24" si="0">IF(FL11&gt;0,ROUND(FL11*0.84,1),"")</f>
        <v>3.4</v>
      </c>
      <c r="FS11" s="5">
        <v>2.4E-2</v>
      </c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>
        <v>2.68</v>
      </c>
      <c r="GF11" s="2">
        <v>1.87</v>
      </c>
      <c r="GG11" s="2">
        <v>1.4</v>
      </c>
      <c r="GH11" s="2">
        <v>47.8</v>
      </c>
      <c r="GI11" s="2">
        <v>0.92</v>
      </c>
      <c r="GJ11" s="2">
        <v>33.700000000000003</v>
      </c>
      <c r="GK11" s="2">
        <v>0.98</v>
      </c>
      <c r="GL11" s="2">
        <v>34.5</v>
      </c>
      <c r="GM11" s="2">
        <v>23.3</v>
      </c>
      <c r="GN11" s="2">
        <v>11.2</v>
      </c>
      <c r="GO11" s="2">
        <v>0.92</v>
      </c>
      <c r="GP11" s="2">
        <v>6.4</v>
      </c>
      <c r="GQ11" s="2">
        <v>2.5</v>
      </c>
      <c r="GR11" s="2">
        <v>2.6</v>
      </c>
      <c r="GS11" s="3">
        <v>0.44</v>
      </c>
      <c r="GT11" s="2">
        <v>2.4E-2</v>
      </c>
      <c r="GU11" s="2">
        <v>2.9</v>
      </c>
      <c r="GV11" s="2">
        <v>2.2000000000000002</v>
      </c>
      <c r="GW11" s="2">
        <v>0.78</v>
      </c>
      <c r="GX11" s="5">
        <f t="shared" ref="GX11:GX24" si="1">IF(GR11&gt;0,ROUND(GR11*0.79,1),"")</f>
        <v>2.1</v>
      </c>
      <c r="GY11" s="2">
        <v>1.9E-2</v>
      </c>
    </row>
    <row r="12" spans="1:207" s="5" customFormat="1" ht="11.95" customHeight="1" x14ac:dyDescent="0.3">
      <c r="A12" s="10" t="s">
        <v>104</v>
      </c>
      <c r="B12" s="11">
        <v>3</v>
      </c>
      <c r="C12" s="12">
        <v>0.8</v>
      </c>
      <c r="D12" s="13" t="s">
        <v>421</v>
      </c>
      <c r="E12" s="14" t="s">
        <v>456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5">
        <v>2.72</v>
      </c>
      <c r="R12" s="15">
        <v>1.76</v>
      </c>
      <c r="S12" s="15">
        <v>1.41</v>
      </c>
      <c r="T12" s="16">
        <v>48.1</v>
      </c>
      <c r="U12" s="15">
        <v>0.93</v>
      </c>
      <c r="V12" s="16">
        <v>24.6</v>
      </c>
      <c r="W12" s="15">
        <v>0.72</v>
      </c>
      <c r="X12" s="16">
        <v>57.8</v>
      </c>
      <c r="Y12" s="16">
        <v>32.4</v>
      </c>
      <c r="Z12" s="16">
        <v>25.4</v>
      </c>
      <c r="AA12" s="15">
        <v>-0.31</v>
      </c>
      <c r="AB12" s="15"/>
      <c r="AC12" s="15"/>
      <c r="AD12" s="4"/>
      <c r="AE12" s="15"/>
      <c r="AF12" s="4">
        <v>9.1</v>
      </c>
      <c r="AG12" s="6"/>
      <c r="AH12" s="6"/>
      <c r="AI12" s="2">
        <v>15.5</v>
      </c>
      <c r="AJ12" s="4">
        <v>15.7</v>
      </c>
      <c r="AK12" s="3">
        <v>0.25</v>
      </c>
      <c r="AL12" s="2">
        <v>8.1000000000000003E-2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15">
        <v>2.72</v>
      </c>
      <c r="AY12" s="15">
        <v>1.86</v>
      </c>
      <c r="AZ12" s="15">
        <v>1.37</v>
      </c>
      <c r="BA12" s="16">
        <v>49.8</v>
      </c>
      <c r="BB12" s="15">
        <v>0.99</v>
      </c>
      <c r="BC12" s="16">
        <v>36.4</v>
      </c>
      <c r="BD12" s="15">
        <v>1</v>
      </c>
      <c r="BE12" s="16">
        <v>57.8</v>
      </c>
      <c r="BF12" s="16">
        <v>32.4</v>
      </c>
      <c r="BG12" s="16">
        <v>25.4</v>
      </c>
      <c r="BH12" s="15">
        <v>0.16</v>
      </c>
      <c r="BI12" s="4">
        <v>9.1</v>
      </c>
      <c r="BJ12" s="4">
        <v>9.6</v>
      </c>
      <c r="BK12" s="2">
        <v>9.6</v>
      </c>
      <c r="BL12" s="3">
        <v>0.35</v>
      </c>
      <c r="BM12" s="2">
        <v>4.3999999999999997E-2</v>
      </c>
      <c r="BN12" s="20">
        <v>8.6E-3</v>
      </c>
      <c r="BO12" s="21">
        <v>1.6800000000000001E-3</v>
      </c>
      <c r="BP12" s="5">
        <v>3.334301924495614E-6</v>
      </c>
      <c r="BQ12" s="5">
        <v>100</v>
      </c>
      <c r="BR12" s="5">
        <v>0.73</v>
      </c>
      <c r="BS12" s="5">
        <v>6100</v>
      </c>
      <c r="BT12" s="5">
        <v>0.84399999999999997</v>
      </c>
      <c r="BU12" s="5">
        <v>9800</v>
      </c>
      <c r="BV12" s="5">
        <v>28</v>
      </c>
      <c r="BW12" s="5">
        <v>14</v>
      </c>
      <c r="BX12" s="2">
        <v>19</v>
      </c>
      <c r="BY12" s="2">
        <v>11</v>
      </c>
      <c r="BZ12" s="5">
        <v>45400</v>
      </c>
      <c r="CA12" s="5">
        <v>0.2</v>
      </c>
      <c r="CB12" s="5">
        <v>-0.2</v>
      </c>
      <c r="CC12" s="5">
        <v>2.3130000000000002</v>
      </c>
      <c r="CD12" s="5">
        <v>20.999999999999996</v>
      </c>
      <c r="CE12" s="2">
        <v>11.2</v>
      </c>
      <c r="CF12" s="2">
        <v>8</v>
      </c>
      <c r="CG12" s="2">
        <v>0.71</v>
      </c>
      <c r="CH12" s="2">
        <v>2.7E-2</v>
      </c>
      <c r="CI12" s="2">
        <v>11</v>
      </c>
      <c r="CJ12" s="2">
        <v>1.7999999999999999E-2</v>
      </c>
      <c r="CK12" s="2">
        <v>8</v>
      </c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>
        <v>2.72</v>
      </c>
      <c r="CX12" s="2">
        <v>1.8</v>
      </c>
      <c r="CY12" s="2">
        <v>1.28</v>
      </c>
      <c r="CZ12" s="2">
        <v>52.9</v>
      </c>
      <c r="DA12" s="2">
        <v>1.1200000000000001</v>
      </c>
      <c r="DB12" s="2">
        <v>40.6</v>
      </c>
      <c r="DC12" s="2">
        <v>0.98</v>
      </c>
      <c r="DD12" s="2">
        <v>57.8</v>
      </c>
      <c r="DE12" s="2">
        <v>32.4</v>
      </c>
      <c r="DF12" s="2">
        <v>25.4</v>
      </c>
      <c r="DG12" s="2">
        <v>0.32</v>
      </c>
      <c r="DH12" s="2">
        <v>9.1</v>
      </c>
      <c r="DI12" s="3">
        <v>7.4</v>
      </c>
      <c r="DJ12" s="2">
        <v>8</v>
      </c>
      <c r="DK12" s="3">
        <v>0.36</v>
      </c>
      <c r="DL12" s="2">
        <v>4.4999999999999998E-2</v>
      </c>
      <c r="DM12" s="2"/>
      <c r="DN12" s="2"/>
      <c r="DO12" s="2"/>
      <c r="DP12" s="19"/>
      <c r="DX12" s="5">
        <v>2.72</v>
      </c>
      <c r="DY12" s="5">
        <v>1.73</v>
      </c>
      <c r="DZ12" s="5">
        <v>1.18</v>
      </c>
      <c r="EA12" s="5">
        <v>56.5</v>
      </c>
      <c r="EB12" s="5">
        <v>1.3</v>
      </c>
      <c r="EC12" s="5">
        <v>46.2</v>
      </c>
      <c r="ED12" s="5">
        <v>0.97</v>
      </c>
      <c r="EE12" s="5">
        <v>57.8</v>
      </c>
      <c r="EF12" s="5">
        <v>32.4</v>
      </c>
      <c r="EG12" s="5">
        <v>25.4</v>
      </c>
      <c r="EH12" s="5">
        <v>0.54</v>
      </c>
      <c r="EI12" s="2">
        <v>9.1</v>
      </c>
      <c r="EJ12" s="22">
        <v>4.7</v>
      </c>
      <c r="EK12" s="22">
        <v>5.3</v>
      </c>
      <c r="EL12" s="22">
        <v>0.41</v>
      </c>
      <c r="EM12" s="5">
        <v>2.8000000000000001E-2</v>
      </c>
      <c r="EO12" s="2"/>
      <c r="EP12" s="2"/>
      <c r="EQ12" s="19"/>
      <c r="EY12" s="2">
        <v>2.72</v>
      </c>
      <c r="EZ12" s="2">
        <v>1.72</v>
      </c>
      <c r="FA12" s="2">
        <v>1.1599999999999999</v>
      </c>
      <c r="FB12" s="2">
        <v>57.4</v>
      </c>
      <c r="FC12" s="2">
        <v>1.35</v>
      </c>
      <c r="FD12" s="2">
        <v>48.5</v>
      </c>
      <c r="FE12" s="2">
        <v>0.98</v>
      </c>
      <c r="FF12" s="2">
        <v>57.8</v>
      </c>
      <c r="FG12" s="2">
        <v>32.4</v>
      </c>
      <c r="FH12" s="2">
        <v>25.4</v>
      </c>
      <c r="FI12" s="2">
        <v>0.63</v>
      </c>
      <c r="FJ12" s="2">
        <v>9.1</v>
      </c>
      <c r="FK12" s="22">
        <v>4.8</v>
      </c>
      <c r="FL12" s="22">
        <v>5.0999999999999996</v>
      </c>
      <c r="FM12" s="22">
        <v>0.37</v>
      </c>
      <c r="FN12" s="5">
        <v>2.7E-2</v>
      </c>
      <c r="FO12" s="5">
        <v>3.7</v>
      </c>
      <c r="FP12" s="5">
        <v>3.2</v>
      </c>
      <c r="FQ12" s="5">
        <v>0.86</v>
      </c>
      <c r="FR12" s="5">
        <f t="shared" si="0"/>
        <v>4.3</v>
      </c>
      <c r="FS12" s="5">
        <v>2.1999999999999999E-2</v>
      </c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>
        <v>2.72</v>
      </c>
      <c r="GF12" s="2">
        <v>1.72</v>
      </c>
      <c r="GG12" s="2">
        <v>1.1399999999999999</v>
      </c>
      <c r="GH12" s="2">
        <v>57.9</v>
      </c>
      <c r="GI12" s="2">
        <v>1.38</v>
      </c>
      <c r="GJ12" s="2">
        <v>50.3</v>
      </c>
      <c r="GK12" s="2">
        <v>0.99</v>
      </c>
      <c r="GL12" s="2">
        <v>57.8</v>
      </c>
      <c r="GM12" s="2">
        <v>32.4</v>
      </c>
      <c r="GN12" s="2">
        <v>25.4</v>
      </c>
      <c r="GO12" s="2">
        <v>0.7</v>
      </c>
      <c r="GP12" s="2">
        <v>9.1</v>
      </c>
      <c r="GQ12" s="2">
        <v>4</v>
      </c>
      <c r="GR12" s="2">
        <v>4.2</v>
      </c>
      <c r="GS12" s="3">
        <v>0.38</v>
      </c>
      <c r="GT12" s="2">
        <v>2.1999999999999999E-2</v>
      </c>
      <c r="GU12" s="2">
        <v>3.7</v>
      </c>
      <c r="GV12" s="2">
        <v>3</v>
      </c>
      <c r="GW12" s="2">
        <v>0.82</v>
      </c>
      <c r="GX12" s="5">
        <f t="shared" si="1"/>
        <v>3.3</v>
      </c>
      <c r="GY12" s="2">
        <v>1.7000000000000001E-2</v>
      </c>
    </row>
    <row r="13" spans="1:207" s="5" customFormat="1" ht="11.95" customHeight="1" x14ac:dyDescent="0.3">
      <c r="A13" s="10" t="s">
        <v>335</v>
      </c>
      <c r="B13" s="11">
        <v>19</v>
      </c>
      <c r="C13" s="12">
        <v>0.4</v>
      </c>
      <c r="D13" s="13" t="s">
        <v>427</v>
      </c>
      <c r="E13" s="14" t="s">
        <v>456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>
        <v>2.54</v>
      </c>
      <c r="R13" s="15">
        <v>1.87</v>
      </c>
      <c r="S13" s="15">
        <v>1.44</v>
      </c>
      <c r="T13" s="16">
        <v>43.4</v>
      </c>
      <c r="U13" s="15">
        <v>0.77</v>
      </c>
      <c r="V13" s="16">
        <v>30.1</v>
      </c>
      <c r="W13" s="15">
        <v>1</v>
      </c>
      <c r="X13" s="16">
        <v>56.3</v>
      </c>
      <c r="Y13" s="16">
        <v>32.9</v>
      </c>
      <c r="Z13" s="16">
        <v>23.4</v>
      </c>
      <c r="AA13" s="15">
        <v>-0.12</v>
      </c>
      <c r="AB13" s="15"/>
      <c r="AC13" s="15"/>
      <c r="AD13" s="4"/>
      <c r="AE13" s="15"/>
      <c r="AF13" s="4">
        <v>14.8</v>
      </c>
      <c r="AG13" s="6"/>
      <c r="AH13" s="6"/>
      <c r="AI13" s="2">
        <v>14.3</v>
      </c>
      <c r="AJ13" s="4">
        <v>15.6</v>
      </c>
      <c r="AK13" s="3">
        <v>0.25</v>
      </c>
      <c r="AL13" s="2">
        <v>6.2E-2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15">
        <v>2.54</v>
      </c>
      <c r="AY13" s="15">
        <v>1.82</v>
      </c>
      <c r="AZ13" s="15">
        <v>1.36</v>
      </c>
      <c r="BA13" s="16">
        <v>46.4</v>
      </c>
      <c r="BB13" s="15">
        <v>0.87</v>
      </c>
      <c r="BC13" s="16">
        <v>33.799999999999997</v>
      </c>
      <c r="BD13" s="15">
        <v>0.99</v>
      </c>
      <c r="BE13" s="16">
        <v>56.3</v>
      </c>
      <c r="BF13" s="16">
        <v>32.9</v>
      </c>
      <c r="BG13" s="16">
        <v>23.4</v>
      </c>
      <c r="BH13" s="15">
        <v>0.04</v>
      </c>
      <c r="BI13" s="4">
        <v>14.8</v>
      </c>
      <c r="BJ13" s="4">
        <v>11.1</v>
      </c>
      <c r="BK13" s="2">
        <v>11.1</v>
      </c>
      <c r="BL13" s="3">
        <v>0.36</v>
      </c>
      <c r="BM13" s="2">
        <v>5.3999999999999999E-2</v>
      </c>
      <c r="BN13" s="17"/>
      <c r="CE13" s="2">
        <v>11.7</v>
      </c>
      <c r="CF13" s="2">
        <v>9.4</v>
      </c>
      <c r="CG13" s="2">
        <v>0.8</v>
      </c>
      <c r="CH13" s="2">
        <v>0.03</v>
      </c>
      <c r="CI13" s="2">
        <v>18</v>
      </c>
      <c r="CJ13" s="2">
        <v>1.7999999999999999E-2</v>
      </c>
      <c r="CK13" s="2">
        <v>11</v>
      </c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>
        <v>2.54</v>
      </c>
      <c r="CX13" s="2">
        <v>1.75</v>
      </c>
      <c r="CY13" s="2">
        <v>1.25</v>
      </c>
      <c r="CZ13" s="2">
        <v>51</v>
      </c>
      <c r="DA13" s="2">
        <v>1.04</v>
      </c>
      <c r="DB13" s="2">
        <v>40.5</v>
      </c>
      <c r="DC13" s="2">
        <v>0.99</v>
      </c>
      <c r="DD13" s="2">
        <v>56.3</v>
      </c>
      <c r="DE13" s="2">
        <v>32.9</v>
      </c>
      <c r="DF13" s="2">
        <v>23.4</v>
      </c>
      <c r="DG13" s="2">
        <v>0.32</v>
      </c>
      <c r="DH13" s="2">
        <v>14.8</v>
      </c>
      <c r="DI13" s="3">
        <v>8.6</v>
      </c>
      <c r="DJ13" s="2">
        <v>9.3000000000000007</v>
      </c>
      <c r="DK13" s="3">
        <v>0.41</v>
      </c>
      <c r="DL13" s="2">
        <v>4.9000000000000002E-2</v>
      </c>
      <c r="DM13" s="2"/>
      <c r="DN13" s="2"/>
      <c r="DO13" s="2"/>
      <c r="DP13" s="19"/>
      <c r="DX13" s="5">
        <v>2.54</v>
      </c>
      <c r="DY13" s="5">
        <v>1.71</v>
      </c>
      <c r="DZ13" s="5">
        <v>1.2</v>
      </c>
      <c r="EA13" s="5">
        <v>52.9</v>
      </c>
      <c r="EB13" s="5">
        <v>1.1200000000000001</v>
      </c>
      <c r="EC13" s="5">
        <v>42.8</v>
      </c>
      <c r="ED13" s="5">
        <v>0.97</v>
      </c>
      <c r="EE13" s="5">
        <v>56.3</v>
      </c>
      <c r="EF13" s="5">
        <v>32.9</v>
      </c>
      <c r="EG13" s="5">
        <v>23.4</v>
      </c>
      <c r="EH13" s="5">
        <v>0.42</v>
      </c>
      <c r="EI13" s="2">
        <v>14.8</v>
      </c>
      <c r="EJ13" s="22">
        <v>5.0999999999999996</v>
      </c>
      <c r="EK13" s="22">
        <v>5.8</v>
      </c>
      <c r="EL13" s="22">
        <v>0.41</v>
      </c>
      <c r="EM13" s="5">
        <v>2.9000000000000001E-2</v>
      </c>
      <c r="EO13" s="2"/>
      <c r="EP13" s="2"/>
      <c r="EQ13" s="19"/>
      <c r="EY13" s="2">
        <v>2.54</v>
      </c>
      <c r="EZ13" s="2">
        <v>1.68</v>
      </c>
      <c r="FA13" s="2">
        <v>1.1499999999999999</v>
      </c>
      <c r="FB13" s="2">
        <v>54.9</v>
      </c>
      <c r="FC13" s="2">
        <v>1.21</v>
      </c>
      <c r="FD13" s="2">
        <v>46.5</v>
      </c>
      <c r="FE13" s="2">
        <v>0.97</v>
      </c>
      <c r="FF13" s="2">
        <v>56.3</v>
      </c>
      <c r="FG13" s="2">
        <v>32.9</v>
      </c>
      <c r="FH13" s="2">
        <v>23.4</v>
      </c>
      <c r="FI13" s="2">
        <v>0.57999999999999996</v>
      </c>
      <c r="FJ13" s="2">
        <v>14.8</v>
      </c>
      <c r="FK13" s="22">
        <v>5.0999999999999996</v>
      </c>
      <c r="FL13" s="22">
        <v>5.5</v>
      </c>
      <c r="FM13" s="22">
        <v>0.38</v>
      </c>
      <c r="FN13" s="5">
        <v>2.8000000000000001E-2</v>
      </c>
      <c r="FO13" s="5">
        <v>4.5999999999999996</v>
      </c>
      <c r="FP13" s="5">
        <v>4.0999999999999996</v>
      </c>
      <c r="FQ13" s="5">
        <v>0.89</v>
      </c>
      <c r="FR13" s="5">
        <f t="shared" si="0"/>
        <v>4.5999999999999996</v>
      </c>
      <c r="FS13" s="5">
        <v>2.7E-2</v>
      </c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>
        <v>2.54</v>
      </c>
      <c r="GF13" s="2">
        <v>1.7</v>
      </c>
      <c r="GG13" s="2">
        <v>1.1499999999999999</v>
      </c>
      <c r="GH13" s="2">
        <v>54.6</v>
      </c>
      <c r="GI13" s="2">
        <v>1.2</v>
      </c>
      <c r="GJ13" s="2">
        <v>47</v>
      </c>
      <c r="GK13" s="2">
        <v>0.99</v>
      </c>
      <c r="GL13" s="2">
        <v>56.3</v>
      </c>
      <c r="GM13" s="2">
        <v>32.9</v>
      </c>
      <c r="GN13" s="2">
        <v>23.4</v>
      </c>
      <c r="GO13" s="2">
        <v>0.6</v>
      </c>
      <c r="GP13" s="2">
        <v>14.8</v>
      </c>
      <c r="GQ13" s="2">
        <v>4.9000000000000004</v>
      </c>
      <c r="GR13" s="2">
        <v>5.3</v>
      </c>
      <c r="GS13" s="3">
        <v>0.38</v>
      </c>
      <c r="GT13" s="2">
        <v>2.1999999999999999E-2</v>
      </c>
      <c r="GU13" s="2">
        <v>4.5</v>
      </c>
      <c r="GV13" s="2">
        <v>3.8</v>
      </c>
      <c r="GW13" s="2">
        <v>0.84</v>
      </c>
      <c r="GX13" s="5">
        <f t="shared" si="1"/>
        <v>4.2</v>
      </c>
      <c r="GY13" s="2">
        <v>1.7999999999999999E-2</v>
      </c>
    </row>
    <row r="14" spans="1:207" s="5" customFormat="1" ht="11.95" customHeight="1" x14ac:dyDescent="0.3">
      <c r="A14" s="10" t="s">
        <v>362</v>
      </c>
      <c r="B14" s="11">
        <v>20</v>
      </c>
      <c r="C14" s="12">
        <v>0.4</v>
      </c>
      <c r="D14" s="13" t="s">
        <v>421</v>
      </c>
      <c r="E14" s="14" t="s">
        <v>456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5">
        <v>2.71</v>
      </c>
      <c r="R14" s="15">
        <v>1.78</v>
      </c>
      <c r="S14" s="15">
        <v>1.44</v>
      </c>
      <c r="T14" s="16">
        <v>46.8</v>
      </c>
      <c r="U14" s="15">
        <v>0.88</v>
      </c>
      <c r="V14" s="16">
        <v>23.4</v>
      </c>
      <c r="W14" s="15">
        <v>0.72</v>
      </c>
      <c r="X14" s="16">
        <v>50.3</v>
      </c>
      <c r="Y14" s="16">
        <v>26.9</v>
      </c>
      <c r="Z14" s="16">
        <v>23.4</v>
      </c>
      <c r="AA14" s="15">
        <v>-0.15</v>
      </c>
      <c r="AB14" s="15"/>
      <c r="AC14" s="15"/>
      <c r="AD14" s="4"/>
      <c r="AE14" s="15"/>
      <c r="AF14" s="4">
        <v>7.1</v>
      </c>
      <c r="AG14" s="6"/>
      <c r="AH14" s="6"/>
      <c r="AI14" s="2">
        <v>12.5</v>
      </c>
      <c r="AJ14" s="4">
        <v>13.7</v>
      </c>
      <c r="AK14" s="3">
        <v>0.22</v>
      </c>
      <c r="AL14" s="2">
        <v>7.0999999999999994E-2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15">
        <v>2.71</v>
      </c>
      <c r="AY14" s="15">
        <v>1.87</v>
      </c>
      <c r="AZ14" s="15">
        <v>1.39</v>
      </c>
      <c r="BA14" s="16">
        <v>48.8</v>
      </c>
      <c r="BB14" s="15">
        <v>0.95</v>
      </c>
      <c r="BC14" s="16">
        <v>34.5</v>
      </c>
      <c r="BD14" s="15">
        <v>0.98</v>
      </c>
      <c r="BE14" s="16">
        <v>50.3</v>
      </c>
      <c r="BF14" s="16">
        <v>26.9</v>
      </c>
      <c r="BG14" s="16">
        <v>23.4</v>
      </c>
      <c r="BH14" s="15">
        <v>0.32</v>
      </c>
      <c r="BI14" s="4">
        <v>7.1</v>
      </c>
      <c r="BJ14" s="4">
        <v>9.5</v>
      </c>
      <c r="BK14" s="2">
        <v>9.5</v>
      </c>
      <c r="BL14" s="3">
        <v>0.39</v>
      </c>
      <c r="BM14" s="2">
        <v>0.04</v>
      </c>
      <c r="BN14" s="17"/>
      <c r="CE14" s="2">
        <v>9</v>
      </c>
      <c r="CF14" s="2">
        <v>6.7</v>
      </c>
      <c r="CG14" s="2">
        <v>0.75</v>
      </c>
      <c r="CH14" s="2">
        <v>2.5999999999999999E-2</v>
      </c>
      <c r="CI14" s="2">
        <v>11</v>
      </c>
      <c r="CJ14" s="2">
        <v>1.6E-2</v>
      </c>
      <c r="CK14" s="2">
        <v>7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>
        <v>2.71</v>
      </c>
      <c r="CX14" s="2">
        <v>1.81</v>
      </c>
      <c r="CY14" s="2">
        <v>1.3</v>
      </c>
      <c r="CZ14" s="2">
        <v>51.9</v>
      </c>
      <c r="DA14" s="2">
        <v>1.08</v>
      </c>
      <c r="DB14" s="2">
        <v>39</v>
      </c>
      <c r="DC14" s="2">
        <v>0.98</v>
      </c>
      <c r="DD14" s="2">
        <v>50.3</v>
      </c>
      <c r="DE14" s="2">
        <v>26.9</v>
      </c>
      <c r="DF14" s="2">
        <v>23.4</v>
      </c>
      <c r="DG14" s="2">
        <v>0.52</v>
      </c>
      <c r="DH14" s="2">
        <v>7.1</v>
      </c>
      <c r="DI14" s="3">
        <v>6.3</v>
      </c>
      <c r="DJ14" s="2">
        <v>6.7</v>
      </c>
      <c r="DK14" s="3">
        <v>0.36</v>
      </c>
      <c r="DL14" s="2">
        <v>3.2000000000000001E-2</v>
      </c>
      <c r="DM14" s="2"/>
      <c r="DN14" s="2"/>
      <c r="DO14" s="2"/>
      <c r="DP14" s="19"/>
      <c r="DX14" s="5">
        <v>2.71</v>
      </c>
      <c r="DY14" s="5">
        <v>1.8</v>
      </c>
      <c r="DZ14" s="5">
        <v>1.28</v>
      </c>
      <c r="EA14" s="5">
        <v>52.7</v>
      </c>
      <c r="EB14" s="5">
        <v>1.1100000000000001</v>
      </c>
      <c r="EC14" s="5">
        <v>40.299999999999997</v>
      </c>
      <c r="ED14" s="5">
        <v>0.98</v>
      </c>
      <c r="EE14" s="5">
        <v>50.3</v>
      </c>
      <c r="EF14" s="5">
        <v>26.9</v>
      </c>
      <c r="EG14" s="5">
        <v>23.4</v>
      </c>
      <c r="EH14" s="5">
        <v>0.56999999999999995</v>
      </c>
      <c r="EI14" s="2">
        <v>7.1</v>
      </c>
      <c r="EJ14" s="22">
        <v>4.2</v>
      </c>
      <c r="EK14" s="22">
        <v>4.5</v>
      </c>
      <c r="EL14" s="22">
        <v>0.4</v>
      </c>
      <c r="EM14" s="5">
        <v>1.7999999999999999E-2</v>
      </c>
      <c r="EO14" s="2"/>
      <c r="EP14" s="2"/>
      <c r="EQ14" s="19"/>
      <c r="EY14" s="2">
        <v>2.71</v>
      </c>
      <c r="EZ14" s="2">
        <v>1.76</v>
      </c>
      <c r="FA14" s="2">
        <v>1.23</v>
      </c>
      <c r="FB14" s="2">
        <v>54.5</v>
      </c>
      <c r="FC14" s="2">
        <v>1.2</v>
      </c>
      <c r="FD14" s="2">
        <v>42.8</v>
      </c>
      <c r="FE14" s="2">
        <v>0.97</v>
      </c>
      <c r="FF14" s="2">
        <v>50.3</v>
      </c>
      <c r="FG14" s="2">
        <v>26.9</v>
      </c>
      <c r="FH14" s="2">
        <v>23.4</v>
      </c>
      <c r="FI14" s="2">
        <v>0.68</v>
      </c>
      <c r="FJ14" s="2">
        <v>7.1</v>
      </c>
      <c r="FK14" s="22">
        <v>4.4000000000000004</v>
      </c>
      <c r="FL14" s="22">
        <v>4.9000000000000004</v>
      </c>
      <c r="FM14" s="22">
        <v>0.35</v>
      </c>
      <c r="FN14" s="5">
        <v>1.7999999999999999E-2</v>
      </c>
      <c r="FO14" s="5">
        <v>3.6</v>
      </c>
      <c r="FP14" s="5">
        <v>2.7</v>
      </c>
      <c r="FQ14" s="5">
        <v>0.75</v>
      </c>
      <c r="FR14" s="5">
        <f t="shared" si="0"/>
        <v>4.0999999999999996</v>
      </c>
      <c r="FS14" s="5">
        <v>1.7000000000000001E-2</v>
      </c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>
        <v>2.71</v>
      </c>
      <c r="GF14" s="2">
        <v>1.77</v>
      </c>
      <c r="GG14" s="2">
        <v>1.23</v>
      </c>
      <c r="GH14" s="2">
        <v>54.6</v>
      </c>
      <c r="GI14" s="2">
        <v>1.2</v>
      </c>
      <c r="GJ14" s="2">
        <v>44.1</v>
      </c>
      <c r="GK14" s="2">
        <v>0.99</v>
      </c>
      <c r="GL14" s="2">
        <v>50.3</v>
      </c>
      <c r="GM14" s="2">
        <v>26.9</v>
      </c>
      <c r="GN14" s="2">
        <v>23.4</v>
      </c>
      <c r="GO14" s="2">
        <v>0.74</v>
      </c>
      <c r="GP14" s="2">
        <v>7.1</v>
      </c>
      <c r="GQ14" s="2">
        <v>3.6</v>
      </c>
      <c r="GR14" s="2">
        <v>3.8</v>
      </c>
      <c r="GS14" s="3">
        <v>0.41</v>
      </c>
      <c r="GT14" s="2">
        <v>0.02</v>
      </c>
      <c r="GU14" s="2">
        <v>3.8</v>
      </c>
      <c r="GV14" s="2">
        <v>2.8</v>
      </c>
      <c r="GW14" s="2">
        <v>0.73</v>
      </c>
      <c r="GX14" s="5">
        <f t="shared" si="1"/>
        <v>3</v>
      </c>
      <c r="GY14" s="2">
        <v>1.6E-2</v>
      </c>
    </row>
    <row r="15" spans="1:207" s="5" customFormat="1" ht="11.95" customHeight="1" x14ac:dyDescent="0.3">
      <c r="A15" s="10" t="s">
        <v>388</v>
      </c>
      <c r="B15" s="11">
        <v>22</v>
      </c>
      <c r="C15" s="12">
        <v>0.4</v>
      </c>
      <c r="D15" s="13" t="s">
        <v>428</v>
      </c>
      <c r="E15" s="14" t="s">
        <v>456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5">
        <v>2.5299999999999998</v>
      </c>
      <c r="R15" s="15">
        <v>1.75</v>
      </c>
      <c r="S15" s="15">
        <v>1.38</v>
      </c>
      <c r="T15" s="16">
        <v>45.5</v>
      </c>
      <c r="U15" s="15">
        <v>0.84</v>
      </c>
      <c r="V15" s="16">
        <v>27</v>
      </c>
      <c r="W15" s="15">
        <v>0.82</v>
      </c>
      <c r="X15" s="16">
        <v>46</v>
      </c>
      <c r="Y15" s="16">
        <v>25.9</v>
      </c>
      <c r="Z15" s="16">
        <v>20.100000000000001</v>
      </c>
      <c r="AA15" s="15">
        <v>0.05</v>
      </c>
      <c r="AB15" s="15"/>
      <c r="AC15" s="15"/>
      <c r="AD15" s="4"/>
      <c r="AE15" s="15"/>
      <c r="AF15" s="4">
        <v>9.4</v>
      </c>
      <c r="AG15" s="6"/>
      <c r="AH15" s="6"/>
      <c r="AI15" s="2">
        <v>11.5</v>
      </c>
      <c r="AJ15" s="4">
        <v>12.2</v>
      </c>
      <c r="AK15" s="3">
        <v>0.34</v>
      </c>
      <c r="AL15" s="2">
        <v>5.8000000000000003E-2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15">
        <v>2.5299999999999998</v>
      </c>
      <c r="AY15" s="15">
        <v>1.82</v>
      </c>
      <c r="AZ15" s="15">
        <v>1.36</v>
      </c>
      <c r="BA15" s="16">
        <v>46.2</v>
      </c>
      <c r="BB15" s="15">
        <v>0.86</v>
      </c>
      <c r="BC15" s="16">
        <v>33.9</v>
      </c>
      <c r="BD15" s="15">
        <v>1</v>
      </c>
      <c r="BE15" s="16">
        <v>46</v>
      </c>
      <c r="BF15" s="16">
        <v>25.9</v>
      </c>
      <c r="BG15" s="16">
        <v>20.100000000000001</v>
      </c>
      <c r="BH15" s="15">
        <v>0.4</v>
      </c>
      <c r="BI15" s="4">
        <v>9.4</v>
      </c>
      <c r="BJ15" s="4">
        <v>10.4</v>
      </c>
      <c r="BK15" s="2">
        <v>10.4</v>
      </c>
      <c r="BL15" s="3">
        <v>0.4</v>
      </c>
      <c r="BM15" s="2">
        <v>3.3000000000000002E-2</v>
      </c>
      <c r="BN15" s="20">
        <v>2.6499999999999999E-2</v>
      </c>
      <c r="BO15" s="21">
        <v>2.8999999999999998E-3</v>
      </c>
      <c r="BP15" s="5">
        <v>2.1922447036532379E-5</v>
      </c>
      <c r="BQ15" s="5">
        <v>100</v>
      </c>
      <c r="BR15" s="5">
        <v>0.72</v>
      </c>
      <c r="BS15" s="5">
        <v>5900</v>
      </c>
      <c r="BT15" s="5">
        <v>0.9</v>
      </c>
      <c r="BU15" s="5">
        <v>11900</v>
      </c>
      <c r="BV15" s="5">
        <v>30</v>
      </c>
      <c r="BW15" s="5">
        <v>16</v>
      </c>
      <c r="BX15" s="2">
        <v>18</v>
      </c>
      <c r="BY15" s="2">
        <v>10</v>
      </c>
      <c r="BZ15" s="5">
        <v>61900</v>
      </c>
      <c r="CA15" s="5">
        <v>0.22</v>
      </c>
      <c r="CB15" s="5">
        <v>1.3</v>
      </c>
      <c r="CC15" s="5">
        <v>2.875</v>
      </c>
      <c r="CD15" s="5">
        <v>15</v>
      </c>
      <c r="CE15" s="2">
        <v>9.9</v>
      </c>
      <c r="CF15" s="2">
        <v>7.5</v>
      </c>
      <c r="CG15" s="2">
        <v>0.75</v>
      </c>
      <c r="CH15" s="2">
        <v>2.3E-2</v>
      </c>
      <c r="CI15" s="2">
        <v>12</v>
      </c>
      <c r="CJ15" s="2">
        <v>1.4E-2</v>
      </c>
      <c r="CK15" s="2">
        <v>7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>
        <v>2.5299999999999998</v>
      </c>
      <c r="CX15" s="2">
        <v>1.76</v>
      </c>
      <c r="CY15" s="2">
        <v>1.27</v>
      </c>
      <c r="CZ15" s="2">
        <v>49.7</v>
      </c>
      <c r="DA15" s="2">
        <v>0.99</v>
      </c>
      <c r="DB15" s="2">
        <v>38.4</v>
      </c>
      <c r="DC15" s="2">
        <v>0.98</v>
      </c>
      <c r="DD15" s="2">
        <v>46</v>
      </c>
      <c r="DE15" s="2">
        <v>25.9</v>
      </c>
      <c r="DF15" s="2">
        <v>20.100000000000001</v>
      </c>
      <c r="DG15" s="2">
        <v>0.62</v>
      </c>
      <c r="DH15" s="2">
        <v>9.4</v>
      </c>
      <c r="DI15" s="3">
        <v>5.7</v>
      </c>
      <c r="DJ15" s="2">
        <v>6.4</v>
      </c>
      <c r="DK15" s="3">
        <v>0.37</v>
      </c>
      <c r="DL15" s="2">
        <v>3.5999999999999997E-2</v>
      </c>
      <c r="DM15" s="2"/>
      <c r="DN15" s="2"/>
      <c r="DO15" s="2"/>
      <c r="DP15" s="19"/>
      <c r="DX15" s="5">
        <v>2.5299999999999998</v>
      </c>
      <c r="DY15" s="5">
        <v>1.75</v>
      </c>
      <c r="DZ15" s="5">
        <v>1.25</v>
      </c>
      <c r="EA15" s="5">
        <v>50.6</v>
      </c>
      <c r="EB15" s="5">
        <v>1.02</v>
      </c>
      <c r="EC15" s="5">
        <v>39.9</v>
      </c>
      <c r="ED15" s="5">
        <v>0.99</v>
      </c>
      <c r="EE15" s="5">
        <v>46</v>
      </c>
      <c r="EF15" s="5">
        <v>25.9</v>
      </c>
      <c r="EG15" s="5">
        <v>20.100000000000001</v>
      </c>
      <c r="EH15" s="5">
        <v>0.7</v>
      </c>
      <c r="EI15" s="2">
        <v>9.4</v>
      </c>
      <c r="EJ15" s="22">
        <v>3.7</v>
      </c>
      <c r="EK15" s="22">
        <v>3.8</v>
      </c>
      <c r="EL15" s="22">
        <v>0.36</v>
      </c>
      <c r="EM15" s="5">
        <v>0.02</v>
      </c>
      <c r="EO15" s="2"/>
      <c r="EP15" s="2"/>
      <c r="EQ15" s="19"/>
      <c r="EY15" s="2">
        <v>2.5299999999999998</v>
      </c>
      <c r="EZ15" s="2">
        <v>1.72</v>
      </c>
      <c r="FA15" s="2">
        <v>1.21</v>
      </c>
      <c r="FB15" s="2">
        <v>52.1</v>
      </c>
      <c r="FC15" s="2">
        <v>1.0900000000000001</v>
      </c>
      <c r="FD15" s="2">
        <v>41.8</v>
      </c>
      <c r="FE15" s="2">
        <v>0.97</v>
      </c>
      <c r="FF15" s="2">
        <v>46</v>
      </c>
      <c r="FG15" s="2">
        <v>25.9</v>
      </c>
      <c r="FH15" s="2">
        <v>20.100000000000001</v>
      </c>
      <c r="FI15" s="2">
        <v>0.79</v>
      </c>
      <c r="FJ15" s="2">
        <v>9.4</v>
      </c>
      <c r="FK15" s="22">
        <v>3.7</v>
      </c>
      <c r="FL15" s="22">
        <v>4.0999999999999996</v>
      </c>
      <c r="FM15" s="22">
        <v>0.42</v>
      </c>
      <c r="FN15" s="5">
        <v>2.1000000000000001E-2</v>
      </c>
      <c r="FO15" s="5">
        <v>3.5</v>
      </c>
      <c r="FP15" s="5">
        <v>2.8</v>
      </c>
      <c r="FQ15" s="5">
        <v>0.8</v>
      </c>
      <c r="FR15" s="5">
        <f t="shared" si="0"/>
        <v>3.4</v>
      </c>
      <c r="FS15" s="5">
        <v>1.6E-2</v>
      </c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>
        <v>2.5299999999999998</v>
      </c>
      <c r="GF15" s="2">
        <v>1.71</v>
      </c>
      <c r="GG15" s="2">
        <v>1.2</v>
      </c>
      <c r="GH15" s="2">
        <v>52.8</v>
      </c>
      <c r="GI15" s="2">
        <v>1.1200000000000001</v>
      </c>
      <c r="GJ15" s="2">
        <v>43.4</v>
      </c>
      <c r="GK15" s="2">
        <v>0.98</v>
      </c>
      <c r="GL15" s="2">
        <v>46</v>
      </c>
      <c r="GM15" s="2">
        <v>25.9</v>
      </c>
      <c r="GN15" s="2">
        <v>20.100000000000001</v>
      </c>
      <c r="GO15" s="2">
        <v>0.87</v>
      </c>
      <c r="GP15" s="2">
        <v>9.4</v>
      </c>
      <c r="GQ15" s="2">
        <v>2.8</v>
      </c>
      <c r="GR15" s="2">
        <v>3.2</v>
      </c>
      <c r="GS15" s="3">
        <v>0.42</v>
      </c>
      <c r="GT15" s="2">
        <v>2.3E-2</v>
      </c>
      <c r="GU15" s="2">
        <v>3.4</v>
      </c>
      <c r="GV15" s="2">
        <v>2.6</v>
      </c>
      <c r="GW15" s="2">
        <v>0.75</v>
      </c>
      <c r="GX15" s="5">
        <f t="shared" si="1"/>
        <v>2.5</v>
      </c>
      <c r="GY15" s="2">
        <v>0.02</v>
      </c>
    </row>
    <row r="16" spans="1:207" s="5" customFormat="1" ht="11.95" customHeight="1" x14ac:dyDescent="0.3">
      <c r="A16" s="10" t="s">
        <v>75</v>
      </c>
      <c r="B16" s="10" t="s">
        <v>431</v>
      </c>
      <c r="C16" s="12">
        <v>0.8</v>
      </c>
      <c r="D16" s="13" t="s">
        <v>418</v>
      </c>
      <c r="E16" s="14" t="s">
        <v>456</v>
      </c>
      <c r="F16" s="4">
        <v>18.7</v>
      </c>
      <c r="G16" s="4">
        <v>6.1</v>
      </c>
      <c r="H16" s="4">
        <v>6.4</v>
      </c>
      <c r="I16" s="4">
        <v>4.0999999999999996</v>
      </c>
      <c r="J16" s="4">
        <v>5.3</v>
      </c>
      <c r="K16" s="4">
        <v>18.899999999999999</v>
      </c>
      <c r="L16" s="4">
        <v>14.5</v>
      </c>
      <c r="M16" s="4">
        <v>26</v>
      </c>
      <c r="N16" s="4"/>
      <c r="O16" s="4"/>
      <c r="P16" s="4"/>
      <c r="Q16" s="15">
        <v>2.71</v>
      </c>
      <c r="R16" s="15">
        <v>2.06</v>
      </c>
      <c r="S16" s="15">
        <v>1.81</v>
      </c>
      <c r="T16" s="16">
        <v>33.200000000000003</v>
      </c>
      <c r="U16" s="15">
        <v>0.5</v>
      </c>
      <c r="V16" s="16">
        <v>13.8</v>
      </c>
      <c r="W16" s="15">
        <v>0.75</v>
      </c>
      <c r="X16" s="16">
        <v>26</v>
      </c>
      <c r="Y16" s="16">
        <v>16.7</v>
      </c>
      <c r="Z16" s="16">
        <v>9.3000000000000007</v>
      </c>
      <c r="AA16" s="15">
        <v>-0.31</v>
      </c>
      <c r="AB16" s="15"/>
      <c r="AC16" s="15"/>
      <c r="AD16" s="4"/>
      <c r="AE16" s="15"/>
      <c r="AF16" s="4"/>
      <c r="AG16" s="6"/>
      <c r="AH16" s="6"/>
      <c r="AI16" s="4"/>
      <c r="AJ16" s="4"/>
      <c r="AK16" s="4"/>
      <c r="AL16" s="7"/>
      <c r="AM16" s="23"/>
      <c r="AN16" s="23"/>
      <c r="AV16" s="24"/>
      <c r="AW16" s="24"/>
      <c r="AX16" s="24"/>
      <c r="AY16" s="24"/>
      <c r="FR16" s="5" t="str">
        <f t="shared" si="0"/>
        <v/>
      </c>
      <c r="GX16" s="5" t="str">
        <f t="shared" si="1"/>
        <v/>
      </c>
    </row>
    <row r="17" spans="1:206" s="5" customFormat="1" ht="11.95" customHeight="1" x14ac:dyDescent="0.3">
      <c r="A17" s="10" t="s">
        <v>76</v>
      </c>
      <c r="B17" s="10" t="s">
        <v>431</v>
      </c>
      <c r="C17" s="12">
        <v>1.4</v>
      </c>
      <c r="D17" s="13" t="s">
        <v>419</v>
      </c>
      <c r="E17" s="14" t="s">
        <v>456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5">
        <v>2.64</v>
      </c>
      <c r="R17" s="15">
        <v>1.79</v>
      </c>
      <c r="S17" s="15">
        <v>1.42</v>
      </c>
      <c r="T17" s="16">
        <v>46.2</v>
      </c>
      <c r="U17" s="15">
        <v>0.86</v>
      </c>
      <c r="V17" s="16">
        <v>26</v>
      </c>
      <c r="W17" s="15">
        <v>0.8</v>
      </c>
      <c r="X17" s="16">
        <v>34.1</v>
      </c>
      <c r="Y17" s="16">
        <v>18.7</v>
      </c>
      <c r="Z17" s="16">
        <v>15.4</v>
      </c>
      <c r="AA17" s="15">
        <v>0.47</v>
      </c>
      <c r="AB17" s="15"/>
      <c r="AC17" s="15"/>
      <c r="AD17" s="4"/>
      <c r="AE17" s="15"/>
      <c r="AF17" s="4">
        <v>7.3</v>
      </c>
      <c r="AG17" s="6"/>
      <c r="AH17" s="6"/>
      <c r="AI17" s="4"/>
      <c r="AJ17" s="4"/>
      <c r="AK17" s="4"/>
      <c r="AL17" s="7"/>
      <c r="AM17" s="23"/>
      <c r="AN17" s="23"/>
      <c r="AV17" s="24"/>
      <c r="AW17" s="24"/>
      <c r="AX17" s="24"/>
      <c r="AY17" s="24"/>
      <c r="FR17" s="5" t="str">
        <f t="shared" si="0"/>
        <v/>
      </c>
      <c r="GX17" s="5" t="str">
        <f t="shared" si="1"/>
        <v/>
      </c>
    </row>
    <row r="18" spans="1:206" s="5" customFormat="1" ht="11.95" customHeight="1" x14ac:dyDescent="0.3">
      <c r="A18" s="10" t="s">
        <v>103</v>
      </c>
      <c r="B18" s="10" t="s">
        <v>433</v>
      </c>
      <c r="C18" s="12">
        <v>0.4</v>
      </c>
      <c r="D18" s="13" t="s">
        <v>421</v>
      </c>
      <c r="E18" s="14" t="s">
        <v>456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5">
        <v>2.7</v>
      </c>
      <c r="R18" s="15">
        <v>1.75</v>
      </c>
      <c r="S18" s="15">
        <v>1.4</v>
      </c>
      <c r="T18" s="16">
        <v>48.1</v>
      </c>
      <c r="U18" s="15">
        <v>0.93</v>
      </c>
      <c r="V18" s="16">
        <v>24.9</v>
      </c>
      <c r="W18" s="15">
        <v>0.73</v>
      </c>
      <c r="X18" s="16">
        <v>55.3</v>
      </c>
      <c r="Y18" s="16">
        <v>31.7</v>
      </c>
      <c r="Z18" s="16">
        <v>23.6</v>
      </c>
      <c r="AA18" s="15">
        <v>-0.28999999999999998</v>
      </c>
      <c r="AB18" s="15"/>
      <c r="AC18" s="15"/>
      <c r="AD18" s="4"/>
      <c r="AE18" s="15"/>
      <c r="AF18" s="4">
        <v>6.8</v>
      </c>
      <c r="AG18" s="6"/>
      <c r="AH18" s="6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15">
        <v>2.7</v>
      </c>
      <c r="AY18" s="15">
        <v>1.87</v>
      </c>
      <c r="AZ18" s="15">
        <v>1.39</v>
      </c>
      <c r="BA18" s="16">
        <v>48.7</v>
      </c>
      <c r="BB18" s="15">
        <v>0.95</v>
      </c>
      <c r="BC18" s="16">
        <v>35.1</v>
      </c>
      <c r="BD18" s="15">
        <v>1</v>
      </c>
      <c r="BE18" s="16">
        <v>55.3</v>
      </c>
      <c r="BF18" s="16">
        <v>31.7</v>
      </c>
      <c r="BG18" s="16">
        <v>23.6</v>
      </c>
      <c r="BH18" s="15">
        <v>0.14000000000000001</v>
      </c>
      <c r="BI18" s="4">
        <v>6.8</v>
      </c>
      <c r="BJ18" s="4"/>
      <c r="BK18" s="4"/>
      <c r="BL18" s="8"/>
      <c r="BN18" s="20">
        <v>1.29E-2</v>
      </c>
      <c r="BO18" s="21">
        <v>1.99E-3</v>
      </c>
      <c r="BP18" s="5">
        <v>5.6634188881011567E-6</v>
      </c>
      <c r="BQ18" s="5">
        <v>100</v>
      </c>
      <c r="BR18" s="5">
        <v>0.7</v>
      </c>
      <c r="BS18" s="5">
        <v>7700</v>
      </c>
      <c r="BT18" s="5">
        <v>0.86899999999999999</v>
      </c>
      <c r="BU18" s="5">
        <v>12600</v>
      </c>
      <c r="BV18" s="5">
        <v>33</v>
      </c>
      <c r="BW18" s="5">
        <v>17</v>
      </c>
      <c r="BX18" s="2">
        <v>20</v>
      </c>
      <c r="BY18" s="2">
        <v>11</v>
      </c>
      <c r="BZ18" s="5">
        <v>42900</v>
      </c>
      <c r="CA18" s="5">
        <v>0.23</v>
      </c>
      <c r="CB18" s="5">
        <v>-0.9</v>
      </c>
      <c r="CC18" s="5">
        <v>2.75</v>
      </c>
      <c r="CD18" s="5">
        <v>13.999999999999998</v>
      </c>
      <c r="FR18" s="5" t="str">
        <f t="shared" si="0"/>
        <v/>
      </c>
      <c r="GX18" s="5" t="str">
        <f t="shared" si="1"/>
        <v/>
      </c>
    </row>
    <row r="19" spans="1:206" s="5" customFormat="1" ht="11.95" customHeight="1" x14ac:dyDescent="0.3">
      <c r="A19" s="10" t="s">
        <v>127</v>
      </c>
      <c r="B19" s="10" t="s">
        <v>435</v>
      </c>
      <c r="C19" s="12">
        <v>0.8</v>
      </c>
      <c r="D19" s="13" t="s">
        <v>421</v>
      </c>
      <c r="E19" s="14" t="s">
        <v>456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5">
        <v>2.74</v>
      </c>
      <c r="R19" s="15">
        <v>1.77</v>
      </c>
      <c r="S19" s="15">
        <v>1.43</v>
      </c>
      <c r="T19" s="16">
        <v>47.7</v>
      </c>
      <c r="U19" s="15">
        <v>0.91</v>
      </c>
      <c r="V19" s="16">
        <v>23.5</v>
      </c>
      <c r="W19" s="15">
        <v>0.71</v>
      </c>
      <c r="X19" s="16">
        <v>59.3</v>
      </c>
      <c r="Y19" s="16">
        <v>33.200000000000003</v>
      </c>
      <c r="Z19" s="16">
        <v>26.1</v>
      </c>
      <c r="AA19" s="15">
        <v>-0.37</v>
      </c>
      <c r="AB19" s="15"/>
      <c r="AC19" s="15"/>
      <c r="AD19" s="4"/>
      <c r="AE19" s="15"/>
      <c r="AF19" s="4">
        <v>6.7</v>
      </c>
      <c r="AG19" s="6"/>
      <c r="AH19" s="6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15">
        <v>2.74</v>
      </c>
      <c r="AY19" s="15">
        <v>1.88</v>
      </c>
      <c r="AZ19" s="15">
        <v>1.39</v>
      </c>
      <c r="BA19" s="16">
        <v>49.3</v>
      </c>
      <c r="BB19" s="15">
        <v>0.97</v>
      </c>
      <c r="BC19" s="16">
        <v>35.1</v>
      </c>
      <c r="BD19" s="15">
        <v>0.99</v>
      </c>
      <c r="BE19" s="16">
        <v>59.3</v>
      </c>
      <c r="BF19" s="16">
        <v>33.200000000000003</v>
      </c>
      <c r="BG19" s="16">
        <v>26.1</v>
      </c>
      <c r="BH19" s="15">
        <v>7.0000000000000007E-2</v>
      </c>
      <c r="BI19" s="4">
        <v>6.7</v>
      </c>
      <c r="BJ19" s="4"/>
      <c r="BK19" s="4"/>
      <c r="BL19" s="8"/>
      <c r="BN19" s="20">
        <v>0.01</v>
      </c>
      <c r="BO19" s="21">
        <v>1.6199999999999999E-3</v>
      </c>
      <c r="BP19" s="5">
        <v>3.1972659654209919E-6</v>
      </c>
      <c r="BQ19" s="5">
        <v>100</v>
      </c>
      <c r="BR19" s="5">
        <v>0.69</v>
      </c>
      <c r="BS19" s="5">
        <v>7900</v>
      </c>
      <c r="BT19" s="5">
        <v>0.88300000000000001</v>
      </c>
      <c r="BU19" s="5">
        <v>11800</v>
      </c>
      <c r="BV19" s="5">
        <v>29</v>
      </c>
      <c r="BW19" s="5">
        <v>15</v>
      </c>
      <c r="BX19" s="2">
        <v>22</v>
      </c>
      <c r="BY19" s="2">
        <v>9</v>
      </c>
      <c r="BZ19" s="5">
        <v>45200</v>
      </c>
      <c r="CA19" s="5">
        <v>0.23</v>
      </c>
      <c r="CB19" s="5">
        <v>0.7</v>
      </c>
      <c r="CC19" s="5">
        <v>1.8129999999999999</v>
      </c>
      <c r="CD19" s="5">
        <v>13.000000000000002</v>
      </c>
      <c r="FR19" s="5" t="str">
        <f t="shared" si="0"/>
        <v/>
      </c>
      <c r="GX19" s="5" t="str">
        <f t="shared" si="1"/>
        <v/>
      </c>
    </row>
    <row r="20" spans="1:206" s="5" customFormat="1" ht="11.95" customHeight="1" x14ac:dyDescent="0.3">
      <c r="A20" s="10" t="s">
        <v>244</v>
      </c>
      <c r="B20" s="10" t="s">
        <v>444</v>
      </c>
      <c r="C20" s="12">
        <v>0.8</v>
      </c>
      <c r="D20" s="13" t="s">
        <v>426</v>
      </c>
      <c r="E20" s="14" t="s">
        <v>456</v>
      </c>
      <c r="F20" s="4">
        <v>11.6</v>
      </c>
      <c r="G20" s="4">
        <v>6.6</v>
      </c>
      <c r="H20" s="4">
        <v>6.5</v>
      </c>
      <c r="I20" s="4">
        <v>6.6</v>
      </c>
      <c r="J20" s="4">
        <v>6.3</v>
      </c>
      <c r="K20" s="4">
        <v>25.5</v>
      </c>
      <c r="L20" s="4">
        <v>20.8</v>
      </c>
      <c r="M20" s="4">
        <v>16.100000000000001</v>
      </c>
      <c r="N20" s="4"/>
      <c r="O20" s="4"/>
      <c r="P20" s="4"/>
      <c r="Q20" s="15">
        <v>2.71</v>
      </c>
      <c r="R20" s="15"/>
      <c r="S20" s="15"/>
      <c r="T20" s="16"/>
      <c r="U20" s="15"/>
      <c r="V20" s="16">
        <v>4</v>
      </c>
      <c r="W20" s="15"/>
      <c r="X20" s="16"/>
      <c r="Y20" s="16"/>
      <c r="Z20" s="16"/>
      <c r="AA20" s="15"/>
      <c r="AB20" s="15">
        <v>4.12</v>
      </c>
      <c r="AC20" s="15">
        <v>1.05</v>
      </c>
      <c r="AD20" s="4">
        <v>1.48</v>
      </c>
      <c r="AE20" s="15">
        <v>1.73</v>
      </c>
      <c r="AF20" s="4"/>
      <c r="AG20" s="6">
        <v>35</v>
      </c>
      <c r="AH20" s="6">
        <v>31</v>
      </c>
      <c r="AI20" s="4"/>
      <c r="AJ20" s="4"/>
      <c r="AK20" s="4"/>
      <c r="AL20" s="4"/>
      <c r="AM20" s="23"/>
      <c r="AN20" s="23"/>
      <c r="FR20" s="5" t="str">
        <f t="shared" si="0"/>
        <v/>
      </c>
      <c r="GX20" s="5" t="str">
        <f t="shared" si="1"/>
        <v/>
      </c>
    </row>
    <row r="21" spans="1:206" s="5" customFormat="1" ht="11.95" customHeight="1" x14ac:dyDescent="0.3">
      <c r="A21" s="10" t="s">
        <v>259</v>
      </c>
      <c r="B21" s="10" t="s">
        <v>445</v>
      </c>
      <c r="C21" s="12">
        <v>0.8</v>
      </c>
      <c r="D21" s="13" t="s">
        <v>426</v>
      </c>
      <c r="E21" s="14" t="s">
        <v>456</v>
      </c>
      <c r="F21" s="4">
        <v>5.3</v>
      </c>
      <c r="G21" s="4">
        <v>3.5</v>
      </c>
      <c r="H21" s="4">
        <v>3.4</v>
      </c>
      <c r="I21" s="4">
        <v>2.2000000000000002</v>
      </c>
      <c r="J21" s="4">
        <v>4.3</v>
      </c>
      <c r="K21" s="4">
        <v>35.700000000000003</v>
      </c>
      <c r="L21" s="4">
        <v>33.6</v>
      </c>
      <c r="M21" s="4">
        <v>12</v>
      </c>
      <c r="N21" s="4"/>
      <c r="O21" s="4"/>
      <c r="P21" s="4"/>
      <c r="Q21" s="15">
        <v>2.69</v>
      </c>
      <c r="R21" s="15"/>
      <c r="S21" s="15"/>
      <c r="T21" s="16"/>
      <c r="U21" s="15"/>
      <c r="V21" s="16">
        <v>15.6</v>
      </c>
      <c r="W21" s="15"/>
      <c r="X21" s="16"/>
      <c r="Y21" s="16"/>
      <c r="Z21" s="16"/>
      <c r="AA21" s="15"/>
      <c r="AB21" s="15">
        <v>6.51</v>
      </c>
      <c r="AC21" s="15">
        <v>1.91</v>
      </c>
      <c r="AD21" s="4">
        <v>1.44</v>
      </c>
      <c r="AE21" s="15">
        <v>1.67</v>
      </c>
      <c r="AF21" s="4"/>
      <c r="AG21" s="6">
        <v>37</v>
      </c>
      <c r="AH21" s="6">
        <v>32</v>
      </c>
      <c r="AI21" s="4"/>
      <c r="AJ21" s="4"/>
      <c r="AK21" s="4"/>
      <c r="AL21" s="4"/>
      <c r="AM21" s="23"/>
      <c r="AN21" s="23"/>
      <c r="FR21" s="5" t="str">
        <f t="shared" si="0"/>
        <v/>
      </c>
      <c r="GX21" s="5" t="str">
        <f t="shared" si="1"/>
        <v/>
      </c>
    </row>
    <row r="22" spans="1:206" s="5" customFormat="1" ht="11.95" customHeight="1" x14ac:dyDescent="0.3">
      <c r="A22" s="10" t="s">
        <v>272</v>
      </c>
      <c r="B22" s="10" t="s">
        <v>446</v>
      </c>
      <c r="C22" s="12">
        <v>0.8</v>
      </c>
      <c r="D22" s="13" t="s">
        <v>426</v>
      </c>
      <c r="E22" s="14" t="s">
        <v>456</v>
      </c>
      <c r="F22" s="4">
        <v>2.8</v>
      </c>
      <c r="G22" s="4">
        <v>7.7</v>
      </c>
      <c r="H22" s="4">
        <v>9</v>
      </c>
      <c r="I22" s="4">
        <v>7.2</v>
      </c>
      <c r="J22" s="4">
        <v>7.2</v>
      </c>
      <c r="K22" s="4">
        <v>23.9</v>
      </c>
      <c r="L22" s="4">
        <v>24.5</v>
      </c>
      <c r="M22" s="4">
        <v>17.7</v>
      </c>
      <c r="N22" s="4"/>
      <c r="O22" s="4"/>
      <c r="P22" s="4"/>
      <c r="Q22" s="15">
        <v>2.72</v>
      </c>
      <c r="R22" s="15"/>
      <c r="S22" s="15"/>
      <c r="T22" s="16"/>
      <c r="U22" s="15"/>
      <c r="V22" s="16">
        <v>13.5</v>
      </c>
      <c r="W22" s="15"/>
      <c r="X22" s="16"/>
      <c r="Y22" s="16"/>
      <c r="Z22" s="16"/>
      <c r="AA22" s="15"/>
      <c r="AB22" s="15">
        <v>2.94</v>
      </c>
      <c r="AC22" s="15">
        <v>0.85</v>
      </c>
      <c r="AD22" s="4">
        <v>1.51</v>
      </c>
      <c r="AE22" s="15">
        <v>1.72</v>
      </c>
      <c r="AF22" s="4"/>
      <c r="AG22" s="6">
        <v>35</v>
      </c>
      <c r="AH22" s="6">
        <v>30</v>
      </c>
      <c r="AI22" s="4"/>
      <c r="AJ22" s="4"/>
      <c r="AK22" s="4"/>
      <c r="AL22" s="4"/>
      <c r="AM22" s="23"/>
      <c r="AN22" s="23"/>
      <c r="FR22" s="5" t="str">
        <f t="shared" si="0"/>
        <v/>
      </c>
      <c r="GX22" s="5" t="str">
        <f t="shared" si="1"/>
        <v/>
      </c>
    </row>
    <row r="23" spans="1:206" s="5" customFormat="1" ht="11.95" customHeight="1" x14ac:dyDescent="0.3">
      <c r="A23" s="10" t="s">
        <v>319</v>
      </c>
      <c r="B23" s="10" t="s">
        <v>450</v>
      </c>
      <c r="C23" s="12">
        <v>0.8</v>
      </c>
      <c r="D23" s="13" t="s">
        <v>421</v>
      </c>
      <c r="E23" s="14" t="s">
        <v>456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5">
        <v>2.61</v>
      </c>
      <c r="R23" s="15">
        <v>1.82</v>
      </c>
      <c r="S23" s="15">
        <v>1.43</v>
      </c>
      <c r="T23" s="16">
        <v>45.3</v>
      </c>
      <c r="U23" s="15">
        <v>0.83</v>
      </c>
      <c r="V23" s="16">
        <v>27.4</v>
      </c>
      <c r="W23" s="15">
        <v>0.86</v>
      </c>
      <c r="X23" s="16">
        <v>50.6</v>
      </c>
      <c r="Y23" s="16">
        <v>29.1</v>
      </c>
      <c r="Z23" s="16">
        <v>21.5</v>
      </c>
      <c r="AA23" s="15">
        <v>-0.08</v>
      </c>
      <c r="AB23" s="15"/>
      <c r="AC23" s="15"/>
      <c r="AD23" s="4"/>
      <c r="AE23" s="15"/>
      <c r="AF23" s="4">
        <v>9.9</v>
      </c>
      <c r="AG23" s="6"/>
      <c r="AH23" s="6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15">
        <v>2.61</v>
      </c>
      <c r="AY23" s="15">
        <v>1.85</v>
      </c>
      <c r="AZ23" s="15">
        <v>1.38</v>
      </c>
      <c r="BA23" s="16">
        <v>47</v>
      </c>
      <c r="BB23" s="15">
        <v>0.89</v>
      </c>
      <c r="BC23" s="16">
        <v>33.700000000000003</v>
      </c>
      <c r="BD23" s="15">
        <v>0.99</v>
      </c>
      <c r="BE23" s="16">
        <v>50.6</v>
      </c>
      <c r="BF23" s="16">
        <v>29.1</v>
      </c>
      <c r="BG23" s="16">
        <v>21.5</v>
      </c>
      <c r="BH23" s="15">
        <v>0.21</v>
      </c>
      <c r="BI23" s="4">
        <v>9.9</v>
      </c>
      <c r="BJ23" s="4"/>
      <c r="BK23" s="4"/>
      <c r="BL23" s="8"/>
      <c r="BN23" s="20">
        <v>1.5599999999999999E-2</v>
      </c>
      <c r="BO23" s="21">
        <v>2.0799999999999998E-3</v>
      </c>
      <c r="BP23" s="5">
        <v>8.4177960619765402E-6</v>
      </c>
      <c r="BQ23" s="5">
        <v>100</v>
      </c>
      <c r="BR23" s="5">
        <v>0.72</v>
      </c>
      <c r="BS23" s="5">
        <v>7300</v>
      </c>
      <c r="BT23" s="5">
        <v>0.81699999999999995</v>
      </c>
      <c r="BU23" s="5">
        <v>13000</v>
      </c>
      <c r="BV23" s="5">
        <v>32</v>
      </c>
      <c r="BW23" s="5">
        <v>16</v>
      </c>
      <c r="BX23" s="2">
        <v>18</v>
      </c>
      <c r="BY23" s="2">
        <v>9</v>
      </c>
      <c r="BZ23" s="5">
        <v>55000</v>
      </c>
      <c r="CA23" s="5">
        <v>0.19</v>
      </c>
      <c r="CB23" s="5">
        <v>-1.4</v>
      </c>
      <c r="CC23" s="5">
        <v>2.1880000000000002</v>
      </c>
      <c r="CD23" s="5">
        <v>19.000000000000004</v>
      </c>
      <c r="FR23" s="5" t="str">
        <f t="shared" si="0"/>
        <v/>
      </c>
      <c r="GX23" s="5" t="str">
        <f t="shared" si="1"/>
        <v/>
      </c>
    </row>
    <row r="24" spans="1:206" s="5" customFormat="1" ht="11.95" customHeight="1" x14ac:dyDescent="0.3">
      <c r="A24" s="10" t="s">
        <v>336</v>
      </c>
      <c r="B24" s="10" t="s">
        <v>451</v>
      </c>
      <c r="C24" s="12">
        <v>0.8</v>
      </c>
      <c r="D24" s="13" t="s">
        <v>421</v>
      </c>
      <c r="E24" s="14" t="s">
        <v>456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5">
        <v>2.68</v>
      </c>
      <c r="R24" s="15">
        <v>1.84</v>
      </c>
      <c r="S24" s="15">
        <v>1.43</v>
      </c>
      <c r="T24" s="16">
        <v>46.6</v>
      </c>
      <c r="U24" s="15">
        <v>0.87</v>
      </c>
      <c r="V24" s="16">
        <v>28.5</v>
      </c>
      <c r="W24" s="15">
        <v>0.88</v>
      </c>
      <c r="X24" s="16">
        <v>50.9</v>
      </c>
      <c r="Y24" s="16">
        <v>30.5</v>
      </c>
      <c r="Z24" s="16">
        <v>20.399999999999999</v>
      </c>
      <c r="AA24" s="15">
        <v>-0.1</v>
      </c>
      <c r="AB24" s="15"/>
      <c r="AC24" s="15"/>
      <c r="AD24" s="4"/>
      <c r="AE24" s="15"/>
      <c r="AF24" s="4">
        <v>8.6</v>
      </c>
      <c r="AG24" s="6"/>
      <c r="AH24" s="6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15">
        <v>2.68</v>
      </c>
      <c r="AY24" s="15">
        <v>1.88</v>
      </c>
      <c r="AZ24" s="15">
        <v>1.42</v>
      </c>
      <c r="BA24" s="16">
        <v>47.1</v>
      </c>
      <c r="BB24" s="15">
        <v>0.89</v>
      </c>
      <c r="BC24" s="16">
        <v>32.5</v>
      </c>
      <c r="BD24" s="15">
        <v>0.98</v>
      </c>
      <c r="BE24" s="16">
        <v>50.9</v>
      </c>
      <c r="BF24" s="16">
        <v>30.5</v>
      </c>
      <c r="BG24" s="16">
        <v>20.399999999999999</v>
      </c>
      <c r="BH24" s="15">
        <v>0.1</v>
      </c>
      <c r="BI24" s="4">
        <v>8.6</v>
      </c>
      <c r="BJ24" s="4"/>
      <c r="BK24" s="4"/>
      <c r="BL24" s="8"/>
      <c r="BN24" s="20">
        <v>1.26E-2</v>
      </c>
      <c r="BO24" s="21">
        <v>1.8699999999999999E-3</v>
      </c>
      <c r="BP24" s="5">
        <v>5.4993258139020481E-6</v>
      </c>
      <c r="BQ24" s="5">
        <v>100</v>
      </c>
      <c r="BR24" s="5">
        <v>0.71</v>
      </c>
      <c r="BS24" s="5">
        <v>6400</v>
      </c>
      <c r="BT24" s="5">
        <v>0.85499999999999998</v>
      </c>
      <c r="BU24" s="5">
        <v>12700</v>
      </c>
      <c r="BV24" s="5">
        <v>31</v>
      </c>
      <c r="BW24" s="5">
        <v>19</v>
      </c>
      <c r="BX24" s="2">
        <v>19</v>
      </c>
      <c r="BY24" s="2">
        <v>12</v>
      </c>
      <c r="BZ24" s="5">
        <v>55900</v>
      </c>
      <c r="CA24" s="5">
        <v>0.18</v>
      </c>
      <c r="CB24" s="5">
        <v>-1.1000000000000001</v>
      </c>
      <c r="CC24" s="5">
        <v>1.875</v>
      </c>
      <c r="CD24" s="5">
        <v>13.999999999999998</v>
      </c>
      <c r="FR24" s="5" t="str">
        <f t="shared" si="0"/>
        <v/>
      </c>
      <c r="GX24" s="5" t="str">
        <f t="shared" si="1"/>
        <v/>
      </c>
    </row>
    <row r="25" spans="1:206" s="5" customFormat="1" ht="11.95" customHeight="1" x14ac:dyDescent="0.3">
      <c r="A25" s="10"/>
      <c r="B25" s="10"/>
      <c r="C25" s="12"/>
      <c r="D25" s="13"/>
      <c r="E25" s="1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5"/>
      <c r="R25" s="15"/>
      <c r="S25" s="15"/>
      <c r="T25" s="16"/>
      <c r="U25" s="15"/>
      <c r="V25" s="16"/>
      <c r="W25" s="15"/>
      <c r="X25" s="16"/>
      <c r="Y25" s="16"/>
      <c r="Z25" s="16"/>
      <c r="AA25" s="15"/>
      <c r="AB25" s="15"/>
      <c r="AC25" s="15"/>
      <c r="AD25" s="4"/>
      <c r="AE25" s="15"/>
      <c r="AF25" s="4"/>
      <c r="AG25" s="6"/>
      <c r="AH25" s="6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15"/>
      <c r="AY25" s="15"/>
      <c r="AZ25" s="15"/>
      <c r="BA25" s="16"/>
      <c r="BB25" s="15"/>
      <c r="BC25" s="16"/>
      <c r="BD25" s="15"/>
      <c r="BE25" s="16"/>
      <c r="BF25" s="16"/>
      <c r="BG25" s="16"/>
      <c r="BH25" s="15"/>
      <c r="BI25" s="4"/>
      <c r="BJ25" s="4"/>
      <c r="BK25" s="4"/>
      <c r="BL25" s="8"/>
      <c r="BN25" s="20"/>
      <c r="BO25" s="21"/>
      <c r="BX25" s="2"/>
      <c r="BY25" s="2"/>
    </row>
    <row r="26" spans="1:206" s="5" customFormat="1" ht="11.95" customHeight="1" x14ac:dyDescent="0.3">
      <c r="A26" s="10"/>
      <c r="B26" s="10"/>
      <c r="C26" s="12"/>
      <c r="D26" s="13"/>
      <c r="E26" s="1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5"/>
      <c r="R26" s="15"/>
      <c r="S26" s="15"/>
      <c r="T26" s="16"/>
      <c r="U26" s="15"/>
      <c r="V26" s="16"/>
      <c r="W26" s="15"/>
      <c r="X26" s="16"/>
      <c r="Y26" s="16"/>
      <c r="Z26" s="16"/>
      <c r="AA26" s="15"/>
      <c r="AB26" s="15"/>
      <c r="AC26" s="15"/>
      <c r="AD26" s="4"/>
      <c r="AE26" s="15"/>
      <c r="AF26" s="4"/>
      <c r="AG26" s="6"/>
      <c r="AH26" s="6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15"/>
      <c r="AY26" s="15"/>
      <c r="AZ26" s="15"/>
      <c r="BA26" s="16"/>
      <c r="BB26" s="15"/>
      <c r="BC26" s="16"/>
      <c r="BD26" s="15"/>
      <c r="BE26" s="16"/>
      <c r="BF26" s="16"/>
      <c r="BG26" s="16"/>
      <c r="BH26" s="15"/>
      <c r="BI26" s="4"/>
      <c r="BJ26" s="4"/>
      <c r="BK26" s="4"/>
      <c r="BL26" s="8"/>
      <c r="BN26" s="20"/>
      <c r="BO26" s="21"/>
      <c r="BX26" s="2"/>
      <c r="BY26" s="2"/>
    </row>
    <row r="27" spans="1:206" s="5" customFormat="1" ht="11.95" customHeight="1" x14ac:dyDescent="0.3">
      <c r="A27" s="10"/>
      <c r="B27" s="10"/>
      <c r="C27" s="12"/>
      <c r="D27" s="13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5"/>
      <c r="R27" s="15"/>
      <c r="S27" s="15"/>
      <c r="T27" s="16"/>
      <c r="U27" s="15"/>
      <c r="V27" s="16"/>
      <c r="W27" s="15"/>
      <c r="X27" s="16"/>
      <c r="Y27" s="16"/>
      <c r="Z27" s="16"/>
      <c r="AA27" s="15"/>
      <c r="AB27" s="15"/>
      <c r="AC27" s="15"/>
      <c r="AD27" s="4"/>
      <c r="AE27" s="15"/>
      <c r="AF27" s="4"/>
      <c r="AG27" s="6"/>
      <c r="AH27" s="6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15"/>
      <c r="AY27" s="15"/>
      <c r="AZ27" s="15"/>
      <c r="BA27" s="16"/>
      <c r="BB27" s="15"/>
      <c r="BC27" s="16"/>
      <c r="BD27" s="15"/>
      <c r="BE27" s="16"/>
      <c r="BF27" s="16"/>
      <c r="BG27" s="16"/>
      <c r="BH27" s="15"/>
      <c r="BI27" s="4"/>
      <c r="BJ27" s="4"/>
      <c r="BK27" s="4"/>
      <c r="BL27" s="8"/>
      <c r="BN27" s="20"/>
      <c r="BO27" s="21"/>
      <c r="BX27" s="2"/>
      <c r="BY27" s="2"/>
    </row>
    <row r="28" spans="1:206" s="5" customFormat="1" ht="11.95" customHeight="1" x14ac:dyDescent="0.3">
      <c r="A28" s="10"/>
      <c r="B28" s="10"/>
      <c r="C28" s="12"/>
      <c r="D28" s="13"/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5"/>
      <c r="R28" s="15"/>
      <c r="S28" s="15"/>
      <c r="T28" s="16"/>
      <c r="U28" s="15"/>
      <c r="V28" s="16"/>
      <c r="W28" s="15"/>
      <c r="X28" s="16"/>
      <c r="Y28" s="16"/>
      <c r="Z28" s="16"/>
      <c r="AA28" s="15"/>
      <c r="AB28" s="15"/>
      <c r="AC28" s="15"/>
      <c r="AD28" s="4"/>
      <c r="AE28" s="15"/>
      <c r="AF28" s="4"/>
      <c r="AG28" s="6"/>
      <c r="AH28" s="6"/>
      <c r="AI28" s="4"/>
      <c r="AJ28" s="4"/>
      <c r="AK28" s="4"/>
      <c r="AL28" s="4"/>
      <c r="AM28" s="23"/>
      <c r="AN28" s="23"/>
      <c r="AV28" s="24"/>
      <c r="AW28" s="24"/>
      <c r="AX28" s="24"/>
      <c r="AY28" s="24"/>
    </row>
    <row r="29" spans="1:206" s="5" customFormat="1" ht="11.95" customHeight="1" x14ac:dyDescent="0.3">
      <c r="A29" s="10"/>
      <c r="B29" s="10"/>
      <c r="C29" s="12"/>
      <c r="D29" s="13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5"/>
      <c r="R29" s="15"/>
      <c r="S29" s="15"/>
      <c r="T29" s="16"/>
      <c r="U29" s="15"/>
      <c r="V29" s="16"/>
      <c r="W29" s="15"/>
      <c r="X29" s="16"/>
      <c r="Y29" s="16"/>
      <c r="Z29" s="16"/>
      <c r="AA29" s="15"/>
      <c r="AB29" s="15"/>
      <c r="AC29" s="15"/>
      <c r="AD29" s="4"/>
      <c r="AE29" s="15"/>
      <c r="AF29" s="4"/>
      <c r="AG29" s="6"/>
      <c r="AH29" s="6"/>
      <c r="AI29" s="4"/>
      <c r="AJ29" s="4"/>
      <c r="AK29" s="4"/>
      <c r="AL29" s="4"/>
      <c r="AM29" s="23"/>
      <c r="AN29" s="23"/>
      <c r="AV29" s="24"/>
      <c r="AW29" s="24"/>
      <c r="AX29" s="24"/>
      <c r="AY29" s="24"/>
    </row>
    <row r="30" spans="1:206" s="5" customFormat="1" ht="11.95" customHeight="1" x14ac:dyDescent="0.3">
      <c r="A30" s="10"/>
      <c r="B30" s="10"/>
      <c r="C30" s="12"/>
      <c r="D30" s="13"/>
      <c r="E30" s="1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5"/>
      <c r="R30" s="15"/>
      <c r="S30" s="15"/>
      <c r="T30" s="16"/>
      <c r="U30" s="15"/>
      <c r="V30" s="16"/>
      <c r="W30" s="15"/>
      <c r="X30" s="16"/>
      <c r="Y30" s="16"/>
      <c r="Z30" s="16"/>
      <c r="AA30" s="15"/>
      <c r="AB30" s="15"/>
      <c r="AC30" s="15"/>
      <c r="AD30" s="4"/>
      <c r="AE30" s="15"/>
      <c r="AF30" s="4"/>
      <c r="AG30" s="6"/>
      <c r="AH30" s="6"/>
      <c r="AI30" s="4"/>
      <c r="AJ30" s="4"/>
      <c r="AK30" s="4"/>
      <c r="AL30" s="4"/>
      <c r="AM30" s="23"/>
      <c r="AN30" s="23"/>
      <c r="AV30" s="24"/>
      <c r="AW30" s="24"/>
      <c r="AX30" s="24"/>
      <c r="AY30" s="24"/>
    </row>
    <row r="31" spans="1:206" s="5" customFormat="1" ht="11.95" customHeight="1" x14ac:dyDescent="0.3">
      <c r="A31" s="10"/>
      <c r="B31" s="10"/>
      <c r="C31" s="12"/>
      <c r="D31" s="13"/>
      <c r="E31" s="1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/>
      <c r="R31" s="15"/>
      <c r="S31" s="15"/>
      <c r="T31" s="16"/>
      <c r="U31" s="15"/>
      <c r="V31" s="16"/>
      <c r="W31" s="15"/>
      <c r="X31" s="16"/>
      <c r="Y31" s="16"/>
      <c r="Z31" s="16"/>
      <c r="AA31" s="15"/>
      <c r="AB31" s="15"/>
      <c r="AC31" s="15"/>
      <c r="AD31" s="4"/>
      <c r="AE31" s="15"/>
      <c r="AF31" s="4"/>
      <c r="AG31" s="6"/>
      <c r="AH31" s="6"/>
      <c r="AI31" s="4"/>
      <c r="AJ31" s="4"/>
      <c r="AK31" s="4"/>
      <c r="AL31" s="4"/>
      <c r="AM31" s="23"/>
      <c r="AN31" s="23"/>
      <c r="AV31" s="24"/>
      <c r="AW31" s="24"/>
      <c r="AX31" s="24"/>
      <c r="AY31" s="24"/>
    </row>
    <row r="32" spans="1:206" s="5" customFormat="1" ht="11.95" customHeight="1" x14ac:dyDescent="0.3">
      <c r="A32" s="10"/>
      <c r="B32" s="10"/>
      <c r="C32" s="12"/>
      <c r="D32" s="13"/>
      <c r="E32" s="1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5"/>
      <c r="R32" s="15"/>
      <c r="S32" s="15"/>
      <c r="T32" s="16"/>
      <c r="U32" s="15"/>
      <c r="V32" s="16"/>
      <c r="W32" s="15"/>
      <c r="X32" s="16"/>
      <c r="Y32" s="16"/>
      <c r="Z32" s="16"/>
      <c r="AA32" s="15"/>
      <c r="AB32" s="15"/>
      <c r="AC32" s="15"/>
      <c r="AD32" s="4"/>
      <c r="AE32" s="15"/>
      <c r="AF32" s="4"/>
      <c r="AG32" s="6"/>
      <c r="AH32" s="6"/>
      <c r="AI32" s="4"/>
      <c r="AJ32" s="4"/>
      <c r="AK32" s="4"/>
      <c r="AL32" s="4"/>
      <c r="AM32" s="23"/>
      <c r="AN32" s="23"/>
      <c r="AV32" s="24"/>
      <c r="AW32" s="24"/>
      <c r="AX32" s="24"/>
      <c r="AY32" s="24"/>
    </row>
    <row r="33" spans="1:51" s="5" customFormat="1" ht="11.95" customHeight="1" x14ac:dyDescent="0.3">
      <c r="A33" s="10"/>
      <c r="B33" s="10"/>
      <c r="C33" s="12"/>
      <c r="D33" s="13"/>
      <c r="E33" s="1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5"/>
      <c r="R33" s="15"/>
      <c r="S33" s="15"/>
      <c r="T33" s="16"/>
      <c r="U33" s="15"/>
      <c r="V33" s="16"/>
      <c r="W33" s="15"/>
      <c r="X33" s="16"/>
      <c r="Y33" s="16"/>
      <c r="Z33" s="16"/>
      <c r="AA33" s="15"/>
      <c r="AB33" s="15"/>
      <c r="AC33" s="15"/>
      <c r="AD33" s="4"/>
      <c r="AE33" s="15"/>
      <c r="AF33" s="4"/>
      <c r="AG33" s="6"/>
      <c r="AH33" s="6"/>
      <c r="AI33" s="4"/>
      <c r="AJ33" s="4"/>
      <c r="AK33" s="4"/>
      <c r="AL33" s="4"/>
      <c r="AM33" s="23"/>
      <c r="AN33" s="23"/>
      <c r="AV33" s="24"/>
      <c r="AW33" s="24"/>
      <c r="AX33" s="24"/>
      <c r="AY33" s="24"/>
    </row>
    <row r="34" spans="1:51" s="5" customFormat="1" ht="11.95" customHeight="1" x14ac:dyDescent="0.3">
      <c r="A34" s="10"/>
      <c r="B34" s="10"/>
      <c r="C34" s="12"/>
      <c r="D34" s="13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5"/>
      <c r="R34" s="15"/>
      <c r="S34" s="15"/>
      <c r="T34" s="16"/>
      <c r="U34" s="15"/>
      <c r="V34" s="16"/>
      <c r="W34" s="15"/>
      <c r="X34" s="16"/>
      <c r="Y34" s="16"/>
      <c r="Z34" s="16"/>
      <c r="AA34" s="15"/>
      <c r="AB34" s="15"/>
      <c r="AC34" s="15"/>
      <c r="AD34" s="4"/>
      <c r="AE34" s="15"/>
      <c r="AF34" s="4"/>
      <c r="AG34" s="6"/>
      <c r="AH34" s="6"/>
      <c r="AI34" s="4"/>
      <c r="AJ34" s="4"/>
      <c r="AK34" s="4"/>
      <c r="AL34" s="4"/>
      <c r="AM34" s="23"/>
      <c r="AN34" s="23"/>
      <c r="AV34" s="24"/>
      <c r="AW34" s="24"/>
      <c r="AX34" s="24"/>
      <c r="AY34" s="24"/>
    </row>
    <row r="35" spans="1:51" s="5" customFormat="1" ht="11.95" customHeight="1" x14ac:dyDescent="0.3">
      <c r="A35" s="10"/>
      <c r="B35" s="10"/>
      <c r="C35" s="12"/>
      <c r="D35" s="13"/>
      <c r="E35" s="1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  <c r="R35" s="15"/>
      <c r="S35" s="15"/>
      <c r="T35" s="16"/>
      <c r="U35" s="15"/>
      <c r="V35" s="16"/>
      <c r="W35" s="15"/>
      <c r="X35" s="16"/>
      <c r="Y35" s="16"/>
      <c r="Z35" s="16"/>
      <c r="AA35" s="15"/>
      <c r="AB35" s="15"/>
      <c r="AC35" s="15"/>
      <c r="AD35" s="4"/>
      <c r="AE35" s="15"/>
      <c r="AF35" s="4"/>
      <c r="AG35" s="6"/>
      <c r="AH35" s="6"/>
      <c r="AI35" s="4"/>
      <c r="AJ35" s="4"/>
      <c r="AK35" s="4"/>
      <c r="AL35" s="4"/>
      <c r="AM35" s="23"/>
      <c r="AN35" s="23"/>
    </row>
    <row r="36" spans="1:51" s="5" customFormat="1" ht="11.95" customHeight="1" x14ac:dyDescent="0.3">
      <c r="A36" s="10"/>
      <c r="B36" s="10"/>
      <c r="C36" s="12"/>
      <c r="D36" s="13"/>
      <c r="E36" s="1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5"/>
      <c r="R36" s="15"/>
      <c r="S36" s="15"/>
      <c r="T36" s="16"/>
      <c r="U36" s="15"/>
      <c r="V36" s="16"/>
      <c r="W36" s="15"/>
      <c r="X36" s="16"/>
      <c r="Y36" s="16"/>
      <c r="Z36" s="16"/>
      <c r="AA36" s="15"/>
      <c r="AB36" s="15"/>
      <c r="AC36" s="15"/>
      <c r="AD36" s="4"/>
      <c r="AE36" s="15"/>
      <c r="AF36" s="4"/>
      <c r="AG36" s="6"/>
      <c r="AH36" s="6"/>
      <c r="AI36" s="4"/>
      <c r="AJ36" s="4"/>
      <c r="AK36" s="4"/>
      <c r="AL36" s="4"/>
      <c r="AM36" s="23"/>
      <c r="AN36" s="23"/>
    </row>
    <row r="37" spans="1:51" s="5" customFormat="1" ht="11.95" customHeight="1" x14ac:dyDescent="0.3">
      <c r="A37" s="10"/>
      <c r="B37" s="10"/>
      <c r="C37" s="12"/>
      <c r="D37" s="13"/>
      <c r="E37" s="1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5"/>
      <c r="R37" s="15"/>
      <c r="S37" s="15"/>
      <c r="T37" s="16"/>
      <c r="U37" s="15"/>
      <c r="V37" s="16"/>
      <c r="W37" s="15"/>
      <c r="X37" s="16"/>
      <c r="Y37" s="16"/>
      <c r="Z37" s="16"/>
      <c r="AA37" s="15"/>
      <c r="AB37" s="15"/>
      <c r="AC37" s="15"/>
      <c r="AD37" s="4"/>
      <c r="AE37" s="15"/>
      <c r="AF37" s="4"/>
      <c r="AG37" s="6"/>
      <c r="AH37" s="6"/>
      <c r="AI37" s="4"/>
      <c r="AJ37" s="4"/>
      <c r="AK37" s="4"/>
      <c r="AL37" s="4"/>
    </row>
    <row r="38" spans="1:51" s="5" customFormat="1" ht="11.95" customHeight="1" x14ac:dyDescent="0.3">
      <c r="A38" s="10"/>
      <c r="B38" s="10"/>
      <c r="C38" s="12"/>
      <c r="D38" s="13"/>
      <c r="E38" s="1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5"/>
      <c r="R38" s="15"/>
      <c r="S38" s="15"/>
      <c r="T38" s="16"/>
      <c r="U38" s="15"/>
      <c r="V38" s="16"/>
      <c r="W38" s="15"/>
      <c r="X38" s="16"/>
      <c r="Y38" s="16"/>
      <c r="Z38" s="16"/>
      <c r="AA38" s="15"/>
      <c r="AB38" s="15"/>
      <c r="AC38" s="15"/>
      <c r="AD38" s="4"/>
      <c r="AE38" s="15"/>
      <c r="AF38" s="4"/>
      <c r="AG38" s="6"/>
      <c r="AH38" s="6"/>
      <c r="AI38" s="4"/>
      <c r="AJ38" s="4"/>
      <c r="AK38" s="4"/>
      <c r="AL38" s="4"/>
    </row>
    <row r="39" spans="1:51" s="5" customFormat="1" ht="11.95" customHeight="1" x14ac:dyDescent="0.3">
      <c r="A39" s="10"/>
      <c r="B39" s="10"/>
      <c r="C39" s="12"/>
      <c r="D39" s="13"/>
      <c r="E39" s="1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5"/>
      <c r="R39" s="15"/>
      <c r="S39" s="15"/>
      <c r="T39" s="16"/>
      <c r="U39" s="15"/>
      <c r="V39" s="16"/>
      <c r="W39" s="15"/>
      <c r="X39" s="16"/>
      <c r="Y39" s="16"/>
      <c r="Z39" s="16"/>
      <c r="AA39" s="15"/>
      <c r="AB39" s="15"/>
      <c r="AC39" s="15"/>
      <c r="AD39" s="4"/>
      <c r="AE39" s="15"/>
      <c r="AF39" s="4"/>
      <c r="AG39" s="6"/>
      <c r="AH39" s="6"/>
      <c r="AI39" s="4"/>
      <c r="AJ39" s="4"/>
      <c r="AK39" s="4"/>
      <c r="AL39" s="4"/>
    </row>
    <row r="40" spans="1:51" s="5" customFormat="1" ht="11.95" customHeight="1" x14ac:dyDescent="0.3">
      <c r="A40" s="10"/>
      <c r="B40" s="10"/>
      <c r="C40" s="12"/>
      <c r="D40" s="13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5"/>
      <c r="R40" s="15"/>
      <c r="S40" s="15"/>
      <c r="T40" s="16"/>
      <c r="U40" s="15"/>
      <c r="V40" s="16"/>
      <c r="W40" s="15"/>
      <c r="X40" s="16"/>
      <c r="Y40" s="16"/>
      <c r="Z40" s="16"/>
      <c r="AA40" s="15"/>
      <c r="AB40" s="15"/>
      <c r="AC40" s="15"/>
      <c r="AD40" s="4"/>
      <c r="AE40" s="15"/>
      <c r="AF40" s="4"/>
      <c r="AG40" s="6"/>
      <c r="AH40" s="6"/>
      <c r="AI40" s="4"/>
      <c r="AJ40" s="4"/>
      <c r="AK40" s="4"/>
      <c r="AL40" s="4"/>
    </row>
    <row r="41" spans="1:51" s="5" customFormat="1" ht="11.95" customHeight="1" x14ac:dyDescent="0.3">
      <c r="A41" s="10"/>
      <c r="B41" s="10"/>
      <c r="C41" s="12"/>
      <c r="D41" s="13"/>
      <c r="E41" s="1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5"/>
      <c r="R41" s="15"/>
      <c r="S41" s="15"/>
      <c r="T41" s="16"/>
      <c r="U41" s="15"/>
      <c r="V41" s="16"/>
      <c r="W41" s="15"/>
      <c r="X41" s="16"/>
      <c r="Y41" s="16"/>
      <c r="Z41" s="16"/>
      <c r="AA41" s="15"/>
      <c r="AB41" s="15"/>
      <c r="AC41" s="15"/>
      <c r="AD41" s="4"/>
      <c r="AE41" s="15"/>
      <c r="AF41" s="4"/>
      <c r="AG41" s="6"/>
      <c r="AH41" s="6"/>
      <c r="AI41" s="4"/>
      <c r="AJ41" s="4"/>
      <c r="AK41" s="4"/>
      <c r="AL41" s="4"/>
    </row>
    <row r="42" spans="1:51" s="5" customFormat="1" ht="11.95" customHeight="1" x14ac:dyDescent="0.3">
      <c r="A42" s="10"/>
      <c r="B42" s="10"/>
      <c r="C42" s="12"/>
      <c r="D42" s="13"/>
      <c r="E42" s="1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5"/>
      <c r="R42" s="15"/>
      <c r="S42" s="15"/>
      <c r="T42" s="16"/>
      <c r="U42" s="15"/>
      <c r="V42" s="16"/>
      <c r="W42" s="15"/>
      <c r="X42" s="16"/>
      <c r="Y42" s="16"/>
      <c r="Z42" s="16"/>
      <c r="AA42" s="15"/>
      <c r="AB42" s="15"/>
      <c r="AC42" s="15"/>
      <c r="AD42" s="4"/>
      <c r="AE42" s="15"/>
      <c r="AF42" s="4"/>
      <c r="AG42" s="6"/>
      <c r="AH42" s="6"/>
      <c r="AI42" s="4"/>
      <c r="AJ42" s="4"/>
      <c r="AK42" s="4"/>
      <c r="AL42" s="4"/>
    </row>
    <row r="43" spans="1:51" s="5" customFormat="1" ht="11.95" customHeight="1" x14ac:dyDescent="0.3">
      <c r="A43" s="10"/>
      <c r="B43" s="10"/>
      <c r="C43" s="12"/>
      <c r="D43" s="13"/>
      <c r="E43" s="1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5"/>
      <c r="R43" s="15"/>
      <c r="S43" s="15"/>
      <c r="T43" s="16"/>
      <c r="U43" s="15"/>
      <c r="V43" s="16"/>
      <c r="W43" s="15"/>
      <c r="X43" s="16"/>
      <c r="Y43" s="16"/>
      <c r="Z43" s="16"/>
      <c r="AA43" s="15"/>
      <c r="AB43" s="15"/>
      <c r="AC43" s="15"/>
      <c r="AD43" s="4"/>
      <c r="AE43" s="15"/>
      <c r="AF43" s="4"/>
      <c r="AG43" s="6"/>
      <c r="AH43" s="6"/>
      <c r="AI43" s="4"/>
      <c r="AJ43" s="4"/>
      <c r="AK43" s="4"/>
      <c r="AL43" s="4"/>
    </row>
    <row r="44" spans="1:51" s="5" customFormat="1" ht="11.95" customHeight="1" x14ac:dyDescent="0.3">
      <c r="A44" s="10"/>
      <c r="B44" s="10"/>
      <c r="C44" s="12"/>
      <c r="D44" s="13"/>
      <c r="E44" s="1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5"/>
      <c r="R44" s="15"/>
      <c r="S44" s="15"/>
      <c r="T44" s="16"/>
      <c r="U44" s="15"/>
      <c r="V44" s="16"/>
      <c r="W44" s="15"/>
      <c r="X44" s="16"/>
      <c r="Y44" s="16"/>
      <c r="Z44" s="16"/>
      <c r="AA44" s="15"/>
      <c r="AB44" s="15"/>
      <c r="AC44" s="15"/>
      <c r="AD44" s="4"/>
      <c r="AE44" s="15"/>
      <c r="AF44" s="4"/>
      <c r="AG44" s="6"/>
      <c r="AH44" s="6"/>
      <c r="AI44" s="4"/>
      <c r="AJ44" s="4"/>
      <c r="AK44" s="4"/>
      <c r="AL44" s="4"/>
    </row>
    <row r="45" spans="1:51" s="5" customFormat="1" ht="11.95" customHeight="1" x14ac:dyDescent="0.3">
      <c r="A45" s="10"/>
      <c r="B45" s="10"/>
      <c r="C45" s="12"/>
      <c r="D45" s="13"/>
      <c r="E45" s="1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5"/>
      <c r="R45" s="15"/>
      <c r="S45" s="15"/>
      <c r="T45" s="16"/>
      <c r="U45" s="15"/>
      <c r="V45" s="16"/>
      <c r="W45" s="15"/>
      <c r="X45" s="16"/>
      <c r="Y45" s="16"/>
      <c r="Z45" s="16"/>
      <c r="AA45" s="15"/>
      <c r="AB45" s="15"/>
      <c r="AC45" s="15"/>
      <c r="AD45" s="4"/>
      <c r="AE45" s="15"/>
      <c r="AF45" s="4"/>
      <c r="AG45" s="6"/>
      <c r="AH45" s="6"/>
      <c r="AI45" s="4"/>
      <c r="AJ45" s="4"/>
      <c r="AK45" s="4"/>
      <c r="AL45" s="4"/>
    </row>
    <row r="46" spans="1:51" s="5" customFormat="1" ht="11.95" customHeight="1" x14ac:dyDescent="0.3">
      <c r="A46" s="10"/>
      <c r="B46" s="10"/>
      <c r="C46" s="12"/>
      <c r="D46" s="13"/>
      <c r="E46" s="1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5"/>
      <c r="R46" s="15"/>
      <c r="S46" s="15"/>
      <c r="T46" s="16"/>
      <c r="U46" s="15"/>
      <c r="V46" s="16"/>
      <c r="W46" s="15"/>
      <c r="X46" s="16"/>
      <c r="Y46" s="16"/>
      <c r="Z46" s="16"/>
      <c r="AA46" s="15"/>
      <c r="AB46" s="15"/>
      <c r="AC46" s="15"/>
      <c r="AD46" s="4"/>
      <c r="AE46" s="15"/>
      <c r="AF46" s="4"/>
      <c r="AG46" s="6"/>
      <c r="AH46" s="6"/>
      <c r="AI46" s="4"/>
      <c r="AJ46" s="4"/>
      <c r="AK46" s="4"/>
      <c r="AL46" s="4"/>
    </row>
    <row r="47" spans="1:51" s="5" customFormat="1" ht="11.95" customHeight="1" x14ac:dyDescent="0.3">
      <c r="A47" s="10"/>
      <c r="B47" s="10"/>
      <c r="C47" s="12"/>
      <c r="D47" s="13"/>
      <c r="E47" s="1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5"/>
      <c r="R47" s="15"/>
      <c r="S47" s="15"/>
      <c r="T47" s="16"/>
      <c r="U47" s="15"/>
      <c r="V47" s="16"/>
      <c r="W47" s="15"/>
      <c r="X47" s="16"/>
      <c r="Y47" s="16"/>
      <c r="Z47" s="16"/>
      <c r="AA47" s="15"/>
      <c r="AB47" s="15"/>
      <c r="AC47" s="15"/>
      <c r="AD47" s="4"/>
      <c r="AE47" s="15"/>
      <c r="AF47" s="4"/>
      <c r="AG47" s="6"/>
      <c r="AH47" s="6"/>
      <c r="AI47" s="4"/>
      <c r="AJ47" s="4"/>
      <c r="AK47" s="4"/>
      <c r="AL47" s="4"/>
    </row>
    <row r="48" spans="1:51" s="5" customFormat="1" ht="11.95" customHeight="1" x14ac:dyDescent="0.3">
      <c r="A48" s="10"/>
      <c r="B48" s="10"/>
      <c r="C48" s="12"/>
      <c r="D48" s="13"/>
      <c r="E48" s="1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5"/>
      <c r="R48" s="15"/>
      <c r="S48" s="15"/>
      <c r="T48" s="16"/>
      <c r="U48" s="15"/>
      <c r="V48" s="16"/>
      <c r="W48" s="15"/>
      <c r="X48" s="16"/>
      <c r="Y48" s="16"/>
      <c r="Z48" s="16"/>
      <c r="AA48" s="15"/>
      <c r="AB48" s="15"/>
      <c r="AC48" s="15"/>
      <c r="AD48" s="4"/>
      <c r="AE48" s="15"/>
      <c r="AF48" s="4"/>
      <c r="AG48" s="6"/>
      <c r="AH48" s="6"/>
      <c r="AI48" s="4"/>
      <c r="AJ48" s="4"/>
      <c r="AK48" s="4"/>
      <c r="AL4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1"/>
  <sheetViews>
    <sheetView zoomScale="70" zoomScaleNormal="70" workbookViewId="0">
      <selection activeCell="AJ24" sqref="AJ24"/>
    </sheetView>
  </sheetViews>
  <sheetFormatPr defaultRowHeight="12.9" x14ac:dyDescent="0.25"/>
  <sheetData>
    <row r="1" spans="1:71" x14ac:dyDescent="0.25">
      <c r="A1" t="s">
        <v>584</v>
      </c>
      <c r="H1" t="s">
        <v>585</v>
      </c>
      <c r="O1" t="s">
        <v>586</v>
      </c>
      <c r="X1" s="121" t="s">
        <v>589</v>
      </c>
    </row>
    <row r="2" spans="1:71" x14ac:dyDescent="0.25">
      <c r="A2" t="s">
        <v>582</v>
      </c>
      <c r="B2" t="s">
        <v>583</v>
      </c>
      <c r="C2">
        <v>3</v>
      </c>
      <c r="D2">
        <v>5</v>
      </c>
      <c r="E2">
        <v>10</v>
      </c>
      <c r="F2">
        <v>24</v>
      </c>
      <c r="H2" t="s">
        <v>582</v>
      </c>
      <c r="I2" t="s">
        <v>583</v>
      </c>
      <c r="J2">
        <v>3</v>
      </c>
      <c r="K2">
        <v>5</v>
      </c>
      <c r="L2">
        <v>10</v>
      </c>
      <c r="M2">
        <v>24</v>
      </c>
      <c r="N2" s="117"/>
      <c r="O2" t="s">
        <v>582</v>
      </c>
      <c r="P2" t="s">
        <v>583</v>
      </c>
      <c r="Q2">
        <v>3</v>
      </c>
      <c r="R2">
        <v>5</v>
      </c>
      <c r="S2">
        <v>10</v>
      </c>
      <c r="T2" t="s">
        <v>587</v>
      </c>
      <c r="U2">
        <v>24</v>
      </c>
      <c r="V2" s="117" t="s">
        <v>588</v>
      </c>
      <c r="W2" s="117"/>
      <c r="X2" t="s">
        <v>582</v>
      </c>
      <c r="Y2" t="s">
        <v>583</v>
      </c>
      <c r="Z2">
        <v>3</v>
      </c>
      <c r="AA2">
        <v>5</v>
      </c>
      <c r="AB2">
        <v>10</v>
      </c>
      <c r="AC2" t="s">
        <v>587</v>
      </c>
      <c r="AD2">
        <v>24</v>
      </c>
      <c r="AE2" s="117" t="s">
        <v>588</v>
      </c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117"/>
      <c r="BR2" s="117"/>
      <c r="BS2" s="117"/>
    </row>
    <row r="3" spans="1:71" x14ac:dyDescent="0.25">
      <c r="A3" s="118" t="str">
        <f>IF(Лист2!U9&lt;&gt;0,Лист2!U9,"")</f>
        <v>e</v>
      </c>
      <c r="B3" s="118" t="str">
        <f>IF(Лист2!BB9&lt;&gt;0,Лист2!BB9,"")</f>
        <v>e</v>
      </c>
      <c r="C3" s="118" t="str">
        <f>IF(Лист2!DA9&lt;&gt;0,Лист2!DA9,"")</f>
        <v>e</v>
      </c>
      <c r="D3" s="118" t="str">
        <f>IF(Лист2!EB9&lt;&gt;0,Лист2!EB9,"")</f>
        <v>e</v>
      </c>
      <c r="E3" s="118" t="str">
        <f>IF(Лист2!FC9&lt;&gt;0,Лист2!FC9,"")</f>
        <v>e</v>
      </c>
      <c r="F3" s="118" t="str">
        <f>IF(Лист2!GI9&lt;&gt;0,Лист2!GI9,"")</f>
        <v>e</v>
      </c>
      <c r="G3" s="119"/>
      <c r="H3" s="118" t="str">
        <f>IF(Лист2!AA9&lt;&gt;0,Лист2!AA9,"")</f>
        <v xml:space="preserve">IL </v>
      </c>
      <c r="I3" s="118" t="str">
        <f>IF(Лист2!BH9&lt;&gt;0,Лист2!BH9,"")</f>
        <v xml:space="preserve">IL </v>
      </c>
      <c r="J3" s="118" t="str">
        <f>IF(Лист2!DG9&lt;&gt;0,Лист2!DG9,"")</f>
        <v xml:space="preserve">IL </v>
      </c>
      <c r="K3" s="118" t="str">
        <f>IF(Лист2!EH9&lt;&gt;0,Лист2!EH9,"")</f>
        <v xml:space="preserve">IL </v>
      </c>
      <c r="L3" s="118" t="str">
        <f>IF(Лист2!FI9&lt;&gt;0,Лист2!FI9,"")</f>
        <v xml:space="preserve">IL </v>
      </c>
      <c r="M3" s="120" t="str">
        <f>IF(Лист2!GO9&lt;&gt;0,Лист2!GO9,"")</f>
        <v xml:space="preserve">IL </v>
      </c>
      <c r="N3" s="119"/>
      <c r="O3" s="118" t="str">
        <f>IF(Лист2!AJ9&lt;&gt;0,Лист2!AJ9,"")</f>
        <v>E</v>
      </c>
      <c r="P3" s="118" t="str">
        <f>IF(Лист2!BK9&lt;&gt;0,Лист2!BK9,"")</f>
        <v>E</v>
      </c>
      <c r="Q3" s="118" t="str">
        <f>IF(Лист2!DJ9&lt;&gt;0,Лист2!DJ9,"")</f>
        <v>E</v>
      </c>
      <c r="R3" s="118" t="str">
        <f>IF(Лист2!EK9&lt;&gt;0,Лист2!EK9,"")</f>
        <v>E</v>
      </c>
      <c r="S3" s="118" t="str">
        <f>IF(Лист2!FL9&lt;&gt;0,Лист2!FL9,"")</f>
        <v>E</v>
      </c>
      <c r="T3" s="118" t="str">
        <f>IF(Лист2!FR9&lt;&gt;0,Лист2!FR9,"")</f>
        <v/>
      </c>
      <c r="U3" s="118" t="str">
        <f>IF(Лист2!GR9&lt;&gt;0,Лист2!GR9,"")</f>
        <v>E</v>
      </c>
      <c r="V3" s="118" t="str">
        <f>IF(Лист2!GX9&lt;&gt;0,Лист2!GX9,"")</f>
        <v/>
      </c>
      <c r="W3" s="119"/>
      <c r="X3" s="118" t="str">
        <f>IF(Лист2!AL9&lt;&gt;0,Лист2!AL9,"")</f>
        <v>Cu</v>
      </c>
      <c r="Y3" s="118" t="str">
        <f>IF(Лист2!BM9&lt;&gt;0,Лист2!BM9,"")</f>
        <v>Cu</v>
      </c>
      <c r="Z3" s="118" t="str">
        <f>IF(Лист2!DL9&lt;&gt;0,Лист2!DL9,"")</f>
        <v>Cu</v>
      </c>
      <c r="AA3" s="118" t="str">
        <f>IF(Лист2!EM9&lt;&gt;0,Лист2!EM9,"")</f>
        <v>Cu</v>
      </c>
      <c r="AB3" s="118" t="str">
        <f>IF(Лист2!FN9&lt;&gt;0,Лист2!FN9,"")</f>
        <v>Cu</v>
      </c>
      <c r="AC3" s="118" t="str">
        <f>IF(Лист2!FS9&lt;&gt;0,Лист2!FS9,"")</f>
        <v>Cu</v>
      </c>
      <c r="AD3" s="118" t="str">
        <f>IF(Лист2!GT9&lt;&gt;0,Лист2!GT9,"")</f>
        <v>Cu</v>
      </c>
      <c r="AE3" s="118" t="str">
        <f>IF(Лист2!GY9&lt;&gt;0,Лист2!GY9,"")</f>
        <v>Cu</v>
      </c>
    </row>
    <row r="4" spans="1:71" s="119" customFormat="1" x14ac:dyDescent="0.25">
      <c r="A4" s="118">
        <f>IF(Лист2!U10&lt;&gt;0,Лист2!U10,"")</f>
        <v>0.5</v>
      </c>
      <c r="B4" s="118">
        <f>IF(Лист2!BB10&lt;&gt;0,Лист2!BB10,"")</f>
        <v>0.56000000000000005</v>
      </c>
      <c r="C4" s="118">
        <f>IF(Лист2!DA10&lt;&gt;0,Лист2!DA10,"")</f>
        <v>0.67</v>
      </c>
      <c r="D4" s="118">
        <f>IF(Лист2!EB10&lt;&gt;0,Лист2!EB10,"")</f>
        <v>0.76</v>
      </c>
      <c r="E4" s="118">
        <f>IF(Лист2!FC10&lt;&gt;0,Лист2!FC10,"")</f>
        <v>0.81</v>
      </c>
      <c r="F4" s="118">
        <f>IF(Лист2!GI10&lt;&gt;0,Лист2!GI10,"")</f>
        <v>0.83</v>
      </c>
      <c r="H4" s="118">
        <f>IF(Лист2!AA10&lt;&gt;0,Лист2!AA10,"")</f>
        <v>0.02</v>
      </c>
      <c r="I4" s="118">
        <f>IF(Лист2!BH10&lt;&gt;0,Лист2!BH10,"")</f>
        <v>0.13</v>
      </c>
      <c r="J4" s="118">
        <f>IF(Лист2!DG10&lt;&gt;0,Лист2!DG10,"")</f>
        <v>0.5</v>
      </c>
      <c r="K4" s="118">
        <f>IF(Лист2!EH10&lt;&gt;0,Лист2!EH10,"")</f>
        <v>0.73</v>
      </c>
      <c r="L4" s="118">
        <f>IF(Лист2!FI10&lt;&gt;0,Лист2!FI10,"")</f>
        <v>0.85</v>
      </c>
      <c r="M4" s="120">
        <f>IF(Лист2!GO10&lt;&gt;0,Лист2!GO10,"")</f>
        <v>0.89</v>
      </c>
      <c r="O4" s="118">
        <f>IF(Лист2!AJ10&lt;&gt;0,Лист2!AJ10,"")</f>
        <v>13.2</v>
      </c>
      <c r="P4" s="118">
        <f>IF(Лист2!BK10&lt;&gt;0,Лист2!BK10,"")</f>
        <v>11.4</v>
      </c>
      <c r="Q4" s="118">
        <f>IF(Лист2!DJ10&lt;&gt;0,Лист2!DJ10,"")</f>
        <v>7.1</v>
      </c>
      <c r="R4" s="118">
        <f>IF(Лист2!EK10&lt;&gt;0,Лист2!EK10,"")</f>
        <v>4.5999999999999996</v>
      </c>
      <c r="S4" s="118">
        <f>IF(Лист2!FL10&lt;&gt;0,Лист2!FL10,"")</f>
        <v>4.5</v>
      </c>
      <c r="T4" s="118">
        <f>IF(Лист2!FR10&lt;&gt;0,Лист2!FR10,"")</f>
        <v>3.8</v>
      </c>
      <c r="U4" s="118">
        <f>IF(Лист2!GR10&lt;&gt;0,Лист2!GR10,"")</f>
        <v>4.7</v>
      </c>
      <c r="V4" s="118">
        <f>IF(Лист2!GX10&lt;&gt;0,Лист2!GX10,"")</f>
        <v>3.7</v>
      </c>
      <c r="X4" s="118">
        <f>IF(Лист2!AL10&lt;&gt;0,Лист2!AL10,"")</f>
        <v>0.05</v>
      </c>
      <c r="Y4" s="118">
        <f>IF(Лист2!BM10&lt;&gt;0,Лист2!BM10,"")</f>
        <v>5.8000000000000003E-2</v>
      </c>
      <c r="Z4" s="118">
        <f>IF(Лист2!DL10&lt;&gt;0,Лист2!DL10,"")</f>
        <v>4.5999999999999999E-2</v>
      </c>
      <c r="AA4" s="118">
        <f>IF(Лист2!EM10&lt;&gt;0,Лист2!EM10,"")</f>
        <v>3.2000000000000001E-2</v>
      </c>
      <c r="AB4" s="118">
        <f>IF(Лист2!FN10&lt;&gt;0,Лист2!FN10,"")</f>
        <v>0.03</v>
      </c>
      <c r="AC4" s="118">
        <f>IF(Лист2!FS10&lt;&gt;0,Лист2!FS10,"")</f>
        <v>2.4E-2</v>
      </c>
      <c r="AD4" s="118">
        <f>IF(Лист2!GT10&lt;&gt;0,Лист2!GT10,"")</f>
        <v>2.8000000000000001E-2</v>
      </c>
      <c r="AE4" s="118">
        <f>IF(Лист2!GY10&lt;&gt;0,Лист2!GY10,"")</f>
        <v>2.4E-2</v>
      </c>
    </row>
    <row r="5" spans="1:71" s="119" customFormat="1" x14ac:dyDescent="0.25">
      <c r="A5" s="118">
        <f>IF(Лист2!U11&lt;&gt;0,Лист2!U11,"")</f>
        <v>0.57999999999999996</v>
      </c>
      <c r="B5" s="118">
        <f>IF(Лист2!BB11&lt;&gt;0,Лист2!BB11,"")</f>
        <v>0.67</v>
      </c>
      <c r="C5" s="118">
        <f>IF(Лист2!DA11&lt;&gt;0,Лист2!DA11,"")</f>
        <v>0.77</v>
      </c>
      <c r="D5" s="118">
        <f>IF(Лист2!EB11&lt;&gt;0,Лист2!EB11,"")</f>
        <v>0.85</v>
      </c>
      <c r="E5" s="118">
        <f>IF(Лист2!FC11&lt;&gt;0,Лист2!FC11,"")</f>
        <v>0.92</v>
      </c>
      <c r="F5" s="118">
        <f>IF(Лист2!GI11&lt;&gt;0,Лист2!GI11,"")</f>
        <v>0.92</v>
      </c>
      <c r="H5" s="118">
        <f>IF(Лист2!AA11&lt;&gt;0,Лист2!AA11,"")</f>
        <v>-0.15</v>
      </c>
      <c r="I5" s="118">
        <f>IF(Лист2!BH11&lt;&gt;0,Лист2!BH11,"")</f>
        <v>7.0000000000000007E-2</v>
      </c>
      <c r="J5" s="118">
        <f>IF(Лист2!DG11&lt;&gt;0,Лист2!DG11,"")</f>
        <v>0.46</v>
      </c>
      <c r="K5" s="118">
        <f>IF(Лист2!EH11&lt;&gt;0,Лист2!EH11,"")</f>
        <v>0.73</v>
      </c>
      <c r="L5" s="118">
        <f>IF(Лист2!FI11&lt;&gt;0,Лист2!FI11,"")</f>
        <v>0.88</v>
      </c>
      <c r="M5" s="120">
        <f>IF(Лист2!GO11&lt;&gt;0,Лист2!GO11,"")</f>
        <v>0.92</v>
      </c>
      <c r="O5" s="118">
        <f>IF(Лист2!AJ11&lt;&gt;0,Лист2!AJ11,"")</f>
        <v>14.6</v>
      </c>
      <c r="P5" s="118">
        <f>IF(Лист2!BK11&lt;&gt;0,Лист2!BK11,"")</f>
        <v>12</v>
      </c>
      <c r="Q5" s="118">
        <f>IF(Лист2!DJ11&lt;&gt;0,Лист2!DJ11,"")</f>
        <v>8.9</v>
      </c>
      <c r="R5" s="118">
        <f>IF(Лист2!EK11&lt;&gt;0,Лист2!EK11,"")</f>
        <v>4.3</v>
      </c>
      <c r="S5" s="118">
        <f>IF(Лист2!FL11&lt;&gt;0,Лист2!FL11,"")</f>
        <v>4.0999999999999996</v>
      </c>
      <c r="T5" s="118">
        <f>IF(Лист2!FR11&lt;&gt;0,Лист2!FR11,"")</f>
        <v>3.4</v>
      </c>
      <c r="U5" s="118">
        <f>IF(Лист2!GR11&lt;&gt;0,Лист2!GR11,"")</f>
        <v>2.6</v>
      </c>
      <c r="V5" s="118">
        <f>IF(Лист2!GX11&lt;&gt;0,Лист2!GX11,"")</f>
        <v>2.1</v>
      </c>
      <c r="X5" s="118">
        <f>IF(Лист2!AL11&lt;&gt;0,Лист2!AL11,"")</f>
        <v>7.0999999999999994E-2</v>
      </c>
      <c r="Y5" s="118">
        <f>IF(Лист2!BM11&lt;&gt;0,Лист2!BM11,"")</f>
        <v>5.7000000000000002E-2</v>
      </c>
      <c r="Z5" s="118">
        <f>IF(Лист2!DL11&lt;&gt;0,Лист2!DL11,"")</f>
        <v>4.4999999999999998E-2</v>
      </c>
      <c r="AA5" s="118">
        <f>IF(Лист2!EM11&lt;&gt;0,Лист2!EM11,"")</f>
        <v>2.8000000000000001E-2</v>
      </c>
      <c r="AB5" s="118">
        <f>IF(Лист2!FN11&lt;&gt;0,Лист2!FN11,"")</f>
        <v>2.8000000000000001E-2</v>
      </c>
      <c r="AC5" s="118">
        <f>IF(Лист2!FS11&lt;&gt;0,Лист2!FS11,"")</f>
        <v>2.4E-2</v>
      </c>
      <c r="AD5" s="118">
        <f>IF(Лист2!GT11&lt;&gt;0,Лист2!GT11,"")</f>
        <v>2.4E-2</v>
      </c>
      <c r="AE5" s="118">
        <f>IF(Лист2!GY11&lt;&gt;0,Лист2!GY11,"")</f>
        <v>1.9E-2</v>
      </c>
    </row>
    <row r="6" spans="1:71" s="119" customFormat="1" x14ac:dyDescent="0.25">
      <c r="A6" s="118">
        <f>IF(Лист2!U12&lt;&gt;0,Лист2!U12,"")</f>
        <v>0.93</v>
      </c>
      <c r="B6" s="118">
        <f>IF(Лист2!BB12&lt;&gt;0,Лист2!BB12,"")</f>
        <v>0.99</v>
      </c>
      <c r="C6" s="118">
        <f>IF(Лист2!DA12&lt;&gt;0,Лист2!DA12,"")</f>
        <v>1.1200000000000001</v>
      </c>
      <c r="D6" s="118">
        <f>IF(Лист2!EB12&lt;&gt;0,Лист2!EB12,"")</f>
        <v>1.3</v>
      </c>
      <c r="E6" s="118">
        <f>IF(Лист2!FC12&lt;&gt;0,Лист2!FC12,"")</f>
        <v>1.35</v>
      </c>
      <c r="F6" s="118">
        <f>IF(Лист2!GI12&lt;&gt;0,Лист2!GI12,"")</f>
        <v>1.38</v>
      </c>
      <c r="H6" s="118">
        <f>IF(Лист2!AA12&lt;&gt;0,Лист2!AA12,"")</f>
        <v>-0.31</v>
      </c>
      <c r="I6" s="118">
        <f>IF(Лист2!BH12&lt;&gt;0,Лист2!BH12,"")</f>
        <v>0.16</v>
      </c>
      <c r="J6" s="118">
        <f>IF(Лист2!DG12&lt;&gt;0,Лист2!DG12,"")</f>
        <v>0.32</v>
      </c>
      <c r="K6" s="118">
        <f>IF(Лист2!EH12&lt;&gt;0,Лист2!EH12,"")</f>
        <v>0.54</v>
      </c>
      <c r="L6" s="118">
        <f>IF(Лист2!FI12&lt;&gt;0,Лист2!FI12,"")</f>
        <v>0.63</v>
      </c>
      <c r="M6" s="120">
        <f>IF(Лист2!GO12&lt;&gt;0,Лист2!GO12,"")</f>
        <v>0.7</v>
      </c>
      <c r="O6" s="118">
        <f>IF(Лист2!AJ12&lt;&gt;0,Лист2!AJ12,"")</f>
        <v>15.7</v>
      </c>
      <c r="P6" s="118">
        <f>IF(Лист2!BK12&lt;&gt;0,Лист2!BK12,"")</f>
        <v>9.6</v>
      </c>
      <c r="Q6" s="118">
        <f>IF(Лист2!DJ12&lt;&gt;0,Лист2!DJ12,"")</f>
        <v>8</v>
      </c>
      <c r="R6" s="118">
        <f>IF(Лист2!EK12&lt;&gt;0,Лист2!EK12,"")</f>
        <v>5.3</v>
      </c>
      <c r="S6" s="118">
        <f>IF(Лист2!FL12&lt;&gt;0,Лист2!FL12,"")</f>
        <v>5.0999999999999996</v>
      </c>
      <c r="T6" s="118">
        <f>IF(Лист2!FR12&lt;&gt;0,Лист2!FR12,"")</f>
        <v>4.3</v>
      </c>
      <c r="U6" s="118">
        <f>IF(Лист2!GR12&lt;&gt;0,Лист2!GR12,"")</f>
        <v>4.2</v>
      </c>
      <c r="V6" s="118">
        <f>IF(Лист2!GX12&lt;&gt;0,Лист2!GX12,"")</f>
        <v>3.3</v>
      </c>
      <c r="X6" s="118">
        <f>IF(Лист2!AL12&lt;&gt;0,Лист2!AL12,"")</f>
        <v>8.1000000000000003E-2</v>
      </c>
      <c r="Y6" s="118">
        <f>IF(Лист2!BM12&lt;&gt;0,Лист2!BM12,"")</f>
        <v>4.3999999999999997E-2</v>
      </c>
      <c r="Z6" s="118">
        <f>IF(Лист2!DL12&lt;&gt;0,Лист2!DL12,"")</f>
        <v>4.4999999999999998E-2</v>
      </c>
      <c r="AA6" s="118">
        <f>IF(Лист2!EM12&lt;&gt;0,Лист2!EM12,"")</f>
        <v>2.8000000000000001E-2</v>
      </c>
      <c r="AB6" s="118">
        <f>IF(Лист2!FN12&lt;&gt;0,Лист2!FN12,"")</f>
        <v>2.7E-2</v>
      </c>
      <c r="AC6" s="118">
        <f>IF(Лист2!FS12&lt;&gt;0,Лист2!FS12,"")</f>
        <v>2.1999999999999999E-2</v>
      </c>
      <c r="AD6" s="118">
        <f>IF(Лист2!GT12&lt;&gt;0,Лист2!GT12,"")</f>
        <v>2.1999999999999999E-2</v>
      </c>
      <c r="AE6" s="118">
        <f>IF(Лист2!GY12&lt;&gt;0,Лист2!GY12,"")</f>
        <v>1.7000000000000001E-2</v>
      </c>
    </row>
    <row r="7" spans="1:71" s="119" customFormat="1" x14ac:dyDescent="0.25">
      <c r="A7" s="118">
        <f>IF(Лист2!U13&lt;&gt;0,Лист2!U13,"")</f>
        <v>0.77</v>
      </c>
      <c r="B7" s="118">
        <f>IF(Лист2!BB13&lt;&gt;0,Лист2!BB13,"")</f>
        <v>0.87</v>
      </c>
      <c r="C7" s="118">
        <f>IF(Лист2!DA13&lt;&gt;0,Лист2!DA13,"")</f>
        <v>1.04</v>
      </c>
      <c r="D7" s="118">
        <f>IF(Лист2!EB13&lt;&gt;0,Лист2!EB13,"")</f>
        <v>1.1200000000000001</v>
      </c>
      <c r="E7" s="118">
        <f>IF(Лист2!FC13&lt;&gt;0,Лист2!FC13,"")</f>
        <v>1.21</v>
      </c>
      <c r="F7" s="118">
        <f>IF(Лист2!GI13&lt;&gt;0,Лист2!GI13,"")</f>
        <v>1.2</v>
      </c>
      <c r="H7" s="118">
        <f>IF(Лист2!AA13&lt;&gt;0,Лист2!AA13,"")</f>
        <v>-0.12</v>
      </c>
      <c r="I7" s="118">
        <f>IF(Лист2!BH13&lt;&gt;0,Лист2!BH13,"")</f>
        <v>0.04</v>
      </c>
      <c r="J7" s="118">
        <f>IF(Лист2!DG13&lt;&gt;0,Лист2!DG13,"")</f>
        <v>0.32</v>
      </c>
      <c r="K7" s="118">
        <f>IF(Лист2!EH13&lt;&gt;0,Лист2!EH13,"")</f>
        <v>0.42</v>
      </c>
      <c r="L7" s="118">
        <f>IF(Лист2!FI13&lt;&gt;0,Лист2!FI13,"")</f>
        <v>0.57999999999999996</v>
      </c>
      <c r="M7" s="120">
        <f>IF(Лист2!GO13&lt;&gt;0,Лист2!GO13,"")</f>
        <v>0.6</v>
      </c>
      <c r="O7" s="118">
        <f>IF(Лист2!AJ13&lt;&gt;0,Лист2!AJ13,"")</f>
        <v>15.6</v>
      </c>
      <c r="P7" s="118">
        <f>IF(Лист2!BK13&lt;&gt;0,Лист2!BK13,"")</f>
        <v>11.1</v>
      </c>
      <c r="Q7" s="118">
        <f>IF(Лист2!DJ13&lt;&gt;0,Лист2!DJ13,"")</f>
        <v>9.3000000000000007</v>
      </c>
      <c r="R7" s="118">
        <f>IF(Лист2!EK13&lt;&gt;0,Лист2!EK13,"")</f>
        <v>5.8</v>
      </c>
      <c r="S7" s="118">
        <f>IF(Лист2!FL13&lt;&gt;0,Лист2!FL13,"")</f>
        <v>5.5</v>
      </c>
      <c r="T7" s="118">
        <f>IF(Лист2!FR13&lt;&gt;0,Лист2!FR13,"")</f>
        <v>4.5999999999999996</v>
      </c>
      <c r="U7" s="118">
        <f>IF(Лист2!GR13&lt;&gt;0,Лист2!GR13,"")</f>
        <v>5.3</v>
      </c>
      <c r="V7" s="118">
        <f>IF(Лист2!GX13&lt;&gt;0,Лист2!GX13,"")</f>
        <v>4.2</v>
      </c>
      <c r="X7" s="118">
        <f>IF(Лист2!AL13&lt;&gt;0,Лист2!AL13,"")</f>
        <v>6.2E-2</v>
      </c>
      <c r="Y7" s="118">
        <f>IF(Лист2!BM13&lt;&gt;0,Лист2!BM13,"")</f>
        <v>5.3999999999999999E-2</v>
      </c>
      <c r="Z7" s="118">
        <f>IF(Лист2!DL13&lt;&gt;0,Лист2!DL13,"")</f>
        <v>4.9000000000000002E-2</v>
      </c>
      <c r="AA7" s="118">
        <f>IF(Лист2!EM13&lt;&gt;0,Лист2!EM13,"")</f>
        <v>2.9000000000000001E-2</v>
      </c>
      <c r="AB7" s="118">
        <f>IF(Лист2!FN13&lt;&gt;0,Лист2!FN13,"")</f>
        <v>2.8000000000000001E-2</v>
      </c>
      <c r="AC7" s="118">
        <f>IF(Лист2!FS13&lt;&gt;0,Лист2!FS13,"")</f>
        <v>2.7E-2</v>
      </c>
      <c r="AD7" s="118">
        <f>IF(Лист2!GT13&lt;&gt;0,Лист2!GT13,"")</f>
        <v>2.1999999999999999E-2</v>
      </c>
      <c r="AE7" s="118">
        <f>IF(Лист2!GY13&lt;&gt;0,Лист2!GY13,"")</f>
        <v>1.7999999999999999E-2</v>
      </c>
    </row>
    <row r="8" spans="1:71" s="119" customFormat="1" x14ac:dyDescent="0.25">
      <c r="A8" s="118">
        <f>IF(Лист2!U14&lt;&gt;0,Лист2!U14,"")</f>
        <v>0.88</v>
      </c>
      <c r="B8" s="118">
        <f>IF(Лист2!BB14&lt;&gt;0,Лист2!BB14,"")</f>
        <v>0.95</v>
      </c>
      <c r="C8" s="118">
        <f>IF(Лист2!DA14&lt;&gt;0,Лист2!DA14,"")</f>
        <v>1.08</v>
      </c>
      <c r="D8" s="118">
        <f>IF(Лист2!EB14&lt;&gt;0,Лист2!EB14,"")</f>
        <v>1.1100000000000001</v>
      </c>
      <c r="E8" s="118">
        <f>IF(Лист2!FC14&lt;&gt;0,Лист2!FC14,"")</f>
        <v>1.2</v>
      </c>
      <c r="F8" s="118">
        <f>IF(Лист2!GI14&lt;&gt;0,Лист2!GI14,"")</f>
        <v>1.2</v>
      </c>
      <c r="H8" s="118">
        <f>IF(Лист2!AA14&lt;&gt;0,Лист2!AA14,"")</f>
        <v>-0.15</v>
      </c>
      <c r="I8" s="118">
        <f>IF(Лист2!BH14&lt;&gt;0,Лист2!BH14,"")</f>
        <v>0.32</v>
      </c>
      <c r="J8" s="118">
        <f>IF(Лист2!DG14&lt;&gt;0,Лист2!DG14,"")</f>
        <v>0.52</v>
      </c>
      <c r="K8" s="118">
        <f>IF(Лист2!EH14&lt;&gt;0,Лист2!EH14,"")</f>
        <v>0.56999999999999995</v>
      </c>
      <c r="L8" s="118">
        <f>IF(Лист2!FI14&lt;&gt;0,Лист2!FI14,"")</f>
        <v>0.68</v>
      </c>
      <c r="M8" s="120">
        <f>IF(Лист2!GO14&lt;&gt;0,Лист2!GO14,"")</f>
        <v>0.74</v>
      </c>
      <c r="O8" s="118">
        <f>IF(Лист2!AJ14&lt;&gt;0,Лист2!AJ14,"")</f>
        <v>13.7</v>
      </c>
      <c r="P8" s="118">
        <f>IF(Лист2!BK14&lt;&gt;0,Лист2!BK14,"")</f>
        <v>9.5</v>
      </c>
      <c r="Q8" s="118">
        <f>IF(Лист2!DJ14&lt;&gt;0,Лист2!DJ14,"")</f>
        <v>6.7</v>
      </c>
      <c r="R8" s="118">
        <f>IF(Лист2!EK14&lt;&gt;0,Лист2!EK14,"")</f>
        <v>4.5</v>
      </c>
      <c r="S8" s="118">
        <f>IF(Лист2!FL14&lt;&gt;0,Лист2!FL14,"")</f>
        <v>4.9000000000000004</v>
      </c>
      <c r="T8" s="118">
        <f>IF(Лист2!FR14&lt;&gt;0,Лист2!FR14,"")</f>
        <v>4.0999999999999996</v>
      </c>
      <c r="U8" s="118">
        <f>IF(Лист2!GR14&lt;&gt;0,Лист2!GR14,"")</f>
        <v>3.8</v>
      </c>
      <c r="V8" s="118">
        <f>IF(Лист2!GX14&lt;&gt;0,Лист2!GX14,"")</f>
        <v>3</v>
      </c>
      <c r="X8" s="118">
        <f>IF(Лист2!AL14&lt;&gt;0,Лист2!AL14,"")</f>
        <v>7.0999999999999994E-2</v>
      </c>
      <c r="Y8" s="118">
        <f>IF(Лист2!BM14&lt;&gt;0,Лист2!BM14,"")</f>
        <v>0.04</v>
      </c>
      <c r="Z8" s="118">
        <f>IF(Лист2!DL14&lt;&gt;0,Лист2!DL14,"")</f>
        <v>3.2000000000000001E-2</v>
      </c>
      <c r="AA8" s="118">
        <f>IF(Лист2!EM14&lt;&gt;0,Лист2!EM14,"")</f>
        <v>1.7999999999999999E-2</v>
      </c>
      <c r="AB8" s="118">
        <f>IF(Лист2!FN14&lt;&gt;0,Лист2!FN14,"")</f>
        <v>1.7999999999999999E-2</v>
      </c>
      <c r="AC8" s="118">
        <f>IF(Лист2!FS14&lt;&gt;0,Лист2!FS14,"")</f>
        <v>1.7000000000000001E-2</v>
      </c>
      <c r="AD8" s="118">
        <f>IF(Лист2!GT14&lt;&gt;0,Лист2!GT14,"")</f>
        <v>0.02</v>
      </c>
      <c r="AE8" s="118">
        <f>IF(Лист2!GY14&lt;&gt;0,Лист2!GY14,"")</f>
        <v>1.6E-2</v>
      </c>
    </row>
    <row r="9" spans="1:71" s="119" customFormat="1" x14ac:dyDescent="0.25">
      <c r="A9" s="118">
        <f>IF(Лист2!U15&lt;&gt;0,Лист2!U15,"")</f>
        <v>0.84</v>
      </c>
      <c r="B9" s="118">
        <f>IF(Лист2!BB15&lt;&gt;0,Лист2!BB15,"")</f>
        <v>0.86</v>
      </c>
      <c r="C9" s="118">
        <f>IF(Лист2!DA15&lt;&gt;0,Лист2!DA15,"")</f>
        <v>0.99</v>
      </c>
      <c r="D9" s="118">
        <f>IF(Лист2!EB15&lt;&gt;0,Лист2!EB15,"")</f>
        <v>1.02</v>
      </c>
      <c r="E9" s="118">
        <f>IF(Лист2!FC15&lt;&gt;0,Лист2!FC15,"")</f>
        <v>1.0900000000000001</v>
      </c>
      <c r="F9" s="118">
        <f>IF(Лист2!GI15&lt;&gt;0,Лист2!GI15,"")</f>
        <v>1.1200000000000001</v>
      </c>
      <c r="H9" s="118">
        <f>IF(Лист2!AA15&lt;&gt;0,Лист2!AA15,"")</f>
        <v>0.05</v>
      </c>
      <c r="I9" s="118">
        <f>IF(Лист2!BH15&lt;&gt;0,Лист2!BH15,"")</f>
        <v>0.4</v>
      </c>
      <c r="J9" s="118">
        <f>IF(Лист2!DG15&lt;&gt;0,Лист2!DG15,"")</f>
        <v>0.62</v>
      </c>
      <c r="K9" s="118">
        <f>IF(Лист2!EH15&lt;&gt;0,Лист2!EH15,"")</f>
        <v>0.7</v>
      </c>
      <c r="L9" s="118">
        <f>IF(Лист2!FI15&lt;&gt;0,Лист2!FI15,"")</f>
        <v>0.79</v>
      </c>
      <c r="M9" s="120">
        <f>IF(Лист2!GO15&lt;&gt;0,Лист2!GO15,"")</f>
        <v>0.87</v>
      </c>
      <c r="O9" s="118">
        <f>IF(Лист2!AJ15&lt;&gt;0,Лист2!AJ15,"")</f>
        <v>12.2</v>
      </c>
      <c r="P9" s="118">
        <f>IF(Лист2!BK15&lt;&gt;0,Лист2!BK15,"")</f>
        <v>10.4</v>
      </c>
      <c r="Q9" s="118">
        <f>IF(Лист2!DJ15&lt;&gt;0,Лист2!DJ15,"")</f>
        <v>6.4</v>
      </c>
      <c r="R9" s="118">
        <f>IF(Лист2!EK15&lt;&gt;0,Лист2!EK15,"")</f>
        <v>3.8</v>
      </c>
      <c r="S9" s="118">
        <f>IF(Лист2!FL15&lt;&gt;0,Лист2!FL15,"")</f>
        <v>4.0999999999999996</v>
      </c>
      <c r="T9" s="118">
        <f>IF(Лист2!FR15&lt;&gt;0,Лист2!FR15,"")</f>
        <v>3.4</v>
      </c>
      <c r="U9" s="118">
        <f>IF(Лист2!GR15&lt;&gt;0,Лист2!GR15,"")</f>
        <v>3.2</v>
      </c>
      <c r="V9" s="118">
        <f>IF(Лист2!GX15&lt;&gt;0,Лист2!GX15,"")</f>
        <v>2.5</v>
      </c>
      <c r="X9" s="118">
        <f>IF(Лист2!AL15&lt;&gt;0,Лист2!AL15,"")</f>
        <v>5.8000000000000003E-2</v>
      </c>
      <c r="Y9" s="118">
        <f>IF(Лист2!BM15&lt;&gt;0,Лист2!BM15,"")</f>
        <v>3.3000000000000002E-2</v>
      </c>
      <c r="Z9" s="118">
        <f>IF(Лист2!DL15&lt;&gt;0,Лист2!DL15,"")</f>
        <v>3.5999999999999997E-2</v>
      </c>
      <c r="AA9" s="118">
        <f>IF(Лист2!EM15&lt;&gt;0,Лист2!EM15,"")</f>
        <v>0.02</v>
      </c>
      <c r="AB9" s="118">
        <f>IF(Лист2!FN15&lt;&gt;0,Лист2!FN15,"")</f>
        <v>2.1000000000000001E-2</v>
      </c>
      <c r="AC9" s="118">
        <f>IF(Лист2!FS15&lt;&gt;0,Лист2!FS15,"")</f>
        <v>1.6E-2</v>
      </c>
      <c r="AD9" s="118">
        <f>IF(Лист2!GT15&lt;&gt;0,Лист2!GT15,"")</f>
        <v>2.3E-2</v>
      </c>
      <c r="AE9" s="118">
        <f>IF(Лист2!GY15&lt;&gt;0,Лист2!GY15,"")</f>
        <v>0.02</v>
      </c>
    </row>
    <row r="10" spans="1:71" s="119" customFormat="1" x14ac:dyDescent="0.25">
      <c r="A10" s="118">
        <f>IF(Лист2!U16&lt;&gt;0,Лист2!U16,"")</f>
        <v>0.5</v>
      </c>
      <c r="B10" s="118" t="str">
        <f>IF(Лист2!BB16&lt;&gt;0,Лист2!BB16,"")</f>
        <v/>
      </c>
      <c r="C10" s="118" t="str">
        <f>IF(Лист2!DA16&lt;&gt;0,Лист2!DA16,"")</f>
        <v/>
      </c>
      <c r="D10" s="118" t="str">
        <f>IF(Лист2!EB16&lt;&gt;0,Лист2!EB16,"")</f>
        <v/>
      </c>
      <c r="E10" s="118" t="str">
        <f>IF(Лист2!FC16&lt;&gt;0,Лист2!FC16,"")</f>
        <v/>
      </c>
      <c r="F10" s="118" t="str">
        <f>IF(Лист2!GI16&lt;&gt;0,Лист2!GI16,"")</f>
        <v/>
      </c>
      <c r="H10" s="118">
        <f>IF(Лист2!AA16&lt;&gt;0,Лист2!AA16,"")</f>
        <v>-0.31</v>
      </c>
      <c r="I10" s="118" t="str">
        <f>IF(Лист2!BH16&lt;&gt;0,Лист2!BH16,"")</f>
        <v/>
      </c>
      <c r="J10" s="118" t="str">
        <f>IF(Лист2!DG16&lt;&gt;0,Лист2!DG16,"")</f>
        <v/>
      </c>
      <c r="K10" s="118" t="str">
        <f>IF(Лист2!EH16&lt;&gt;0,Лист2!EH16,"")</f>
        <v/>
      </c>
      <c r="L10" s="118" t="str">
        <f>IF(Лист2!FI16&lt;&gt;0,Лист2!FI16,"")</f>
        <v/>
      </c>
      <c r="M10" s="120" t="str">
        <f>IF(Лист2!GO16&lt;&gt;0,Лист2!GO16,"")</f>
        <v/>
      </c>
      <c r="O10" s="118" t="str">
        <f>IF(Лист2!AJ16&lt;&gt;0,Лист2!AJ16,"")</f>
        <v/>
      </c>
      <c r="P10" s="118" t="str">
        <f>IF(Лист2!BK16&lt;&gt;0,Лист2!BK16,"")</f>
        <v/>
      </c>
      <c r="Q10" s="118" t="str">
        <f>IF(Лист2!DJ16&lt;&gt;0,Лист2!DJ16,"")</f>
        <v/>
      </c>
      <c r="R10" s="118" t="str">
        <f>IF(Лист2!EK16&lt;&gt;0,Лист2!EK16,"")</f>
        <v/>
      </c>
      <c r="S10" s="118" t="str">
        <f>IF(Лист2!FL16&lt;&gt;0,Лист2!FL16,"")</f>
        <v/>
      </c>
      <c r="T10" s="118" t="str">
        <f>IF(Лист2!FR16&lt;&gt;0,Лист2!FR16,"")</f>
        <v/>
      </c>
      <c r="U10" s="118" t="str">
        <f>IF(Лист2!GR16&lt;&gt;0,Лист2!GR16,"")</f>
        <v/>
      </c>
      <c r="V10" s="118" t="str">
        <f>IF(Лист2!GX16&lt;&gt;0,Лист2!GX16,"")</f>
        <v/>
      </c>
      <c r="X10" s="118" t="str">
        <f>IF(Лист2!AL16&lt;&gt;0,Лист2!AL16,"")</f>
        <v/>
      </c>
      <c r="Y10" s="118" t="str">
        <f>IF(Лист2!BM16&lt;&gt;0,Лист2!BM16,"")</f>
        <v/>
      </c>
      <c r="Z10" s="118" t="str">
        <f>IF(Лист2!DL16&lt;&gt;0,Лист2!DL16,"")</f>
        <v/>
      </c>
      <c r="AA10" s="118" t="str">
        <f>IF(Лист2!EM16&lt;&gt;0,Лист2!EM16,"")</f>
        <v/>
      </c>
      <c r="AB10" s="118" t="str">
        <f>IF(Лист2!FN16&lt;&gt;0,Лист2!FN16,"")</f>
        <v/>
      </c>
      <c r="AC10" s="118" t="str">
        <f>IF(Лист2!FS16&lt;&gt;0,Лист2!FS16,"")</f>
        <v/>
      </c>
      <c r="AD10" s="118" t="str">
        <f>IF(Лист2!GT16&lt;&gt;0,Лист2!GT16,"")</f>
        <v/>
      </c>
      <c r="AE10" s="118" t="str">
        <f>IF(Лист2!GY16&lt;&gt;0,Лист2!GY16,"")</f>
        <v/>
      </c>
    </row>
    <row r="11" spans="1:71" s="119" customFormat="1" x14ac:dyDescent="0.25">
      <c r="A11" s="118">
        <f>IF(Лист2!U17&lt;&gt;0,Лист2!U17,"")</f>
        <v>0.86</v>
      </c>
      <c r="B11" s="118" t="str">
        <f>IF(Лист2!BB17&lt;&gt;0,Лист2!BB17,"")</f>
        <v/>
      </c>
      <c r="C11" s="118" t="str">
        <f>IF(Лист2!DA17&lt;&gt;0,Лист2!DA17,"")</f>
        <v/>
      </c>
      <c r="D11" s="118" t="str">
        <f>IF(Лист2!EB17&lt;&gt;0,Лист2!EB17,"")</f>
        <v/>
      </c>
      <c r="E11" s="118" t="str">
        <f>IF(Лист2!FC17&lt;&gt;0,Лист2!FC17,"")</f>
        <v/>
      </c>
      <c r="F11" s="118" t="str">
        <f>IF(Лист2!GI17&lt;&gt;0,Лист2!GI17,"")</f>
        <v/>
      </c>
      <c r="H11" s="118">
        <f>IF(Лист2!AA17&lt;&gt;0,Лист2!AA17,"")</f>
        <v>0.47</v>
      </c>
      <c r="I11" s="118" t="str">
        <f>IF(Лист2!BH17&lt;&gt;0,Лист2!BH17,"")</f>
        <v/>
      </c>
      <c r="J11" s="118" t="str">
        <f>IF(Лист2!DG17&lt;&gt;0,Лист2!DG17,"")</f>
        <v/>
      </c>
      <c r="K11" s="118" t="str">
        <f>IF(Лист2!EH17&lt;&gt;0,Лист2!EH17,"")</f>
        <v/>
      </c>
      <c r="L11" s="118" t="str">
        <f>IF(Лист2!FI17&lt;&gt;0,Лист2!FI17,"")</f>
        <v/>
      </c>
      <c r="M11" s="120" t="str">
        <f>IF(Лист2!GO17&lt;&gt;0,Лист2!GO17,"")</f>
        <v/>
      </c>
      <c r="O11" s="118" t="str">
        <f>IF(Лист2!AJ17&lt;&gt;0,Лист2!AJ17,"")</f>
        <v/>
      </c>
      <c r="P11" s="118" t="str">
        <f>IF(Лист2!BK17&lt;&gt;0,Лист2!BK17,"")</f>
        <v/>
      </c>
      <c r="Q11" s="118" t="str">
        <f>IF(Лист2!DJ17&lt;&gt;0,Лист2!DJ17,"")</f>
        <v/>
      </c>
      <c r="R11" s="118" t="str">
        <f>IF(Лист2!EK17&lt;&gt;0,Лист2!EK17,"")</f>
        <v/>
      </c>
      <c r="S11" s="118" t="str">
        <f>IF(Лист2!FL17&lt;&gt;0,Лист2!FL17,"")</f>
        <v/>
      </c>
      <c r="T11" s="118" t="str">
        <f>IF(Лист2!FR17&lt;&gt;0,Лист2!FR17,"")</f>
        <v/>
      </c>
      <c r="U11" s="118" t="str">
        <f>IF(Лист2!GR17&lt;&gt;0,Лист2!GR17,"")</f>
        <v/>
      </c>
      <c r="V11" s="118" t="str">
        <f>IF(Лист2!GX17&lt;&gt;0,Лист2!GX17,"")</f>
        <v/>
      </c>
      <c r="X11" s="118" t="str">
        <f>IF(Лист2!AL17&lt;&gt;0,Лист2!AL17,"")</f>
        <v/>
      </c>
      <c r="Y11" s="118" t="str">
        <f>IF(Лист2!BM17&lt;&gt;0,Лист2!BM17,"")</f>
        <v/>
      </c>
      <c r="Z11" s="118" t="str">
        <f>IF(Лист2!DL17&lt;&gt;0,Лист2!DL17,"")</f>
        <v/>
      </c>
      <c r="AA11" s="118" t="str">
        <f>IF(Лист2!EM17&lt;&gt;0,Лист2!EM17,"")</f>
        <v/>
      </c>
      <c r="AB11" s="118" t="str">
        <f>IF(Лист2!FN17&lt;&gt;0,Лист2!FN17,"")</f>
        <v/>
      </c>
      <c r="AC11" s="118" t="str">
        <f>IF(Лист2!FS17&lt;&gt;0,Лист2!FS17,"")</f>
        <v/>
      </c>
      <c r="AD11" s="118" t="str">
        <f>IF(Лист2!GT17&lt;&gt;0,Лист2!GT17,"")</f>
        <v/>
      </c>
      <c r="AE11" s="118" t="str">
        <f>IF(Лист2!GY17&lt;&gt;0,Лист2!GY17,"")</f>
        <v/>
      </c>
    </row>
    <row r="12" spans="1:71" s="119" customFormat="1" x14ac:dyDescent="0.25">
      <c r="A12" s="118">
        <f>IF(Лист2!U18&lt;&gt;0,Лист2!U18,"")</f>
        <v>0.93</v>
      </c>
      <c r="B12" s="118">
        <f>IF(Лист2!BB18&lt;&gt;0,Лист2!BB18,"")</f>
        <v>0.95</v>
      </c>
      <c r="C12" s="118" t="str">
        <f>IF(Лист2!DA18&lt;&gt;0,Лист2!DA18,"")</f>
        <v/>
      </c>
      <c r="D12" s="118" t="str">
        <f>IF(Лист2!EB18&lt;&gt;0,Лист2!EB18,"")</f>
        <v/>
      </c>
      <c r="E12" s="118" t="str">
        <f>IF(Лист2!FC18&lt;&gt;0,Лист2!FC18,"")</f>
        <v/>
      </c>
      <c r="F12" s="118" t="str">
        <f>IF(Лист2!GI18&lt;&gt;0,Лист2!GI18,"")</f>
        <v/>
      </c>
      <c r="H12" s="118">
        <f>IF(Лист2!AA18&lt;&gt;0,Лист2!AA18,"")</f>
        <v>-0.28999999999999998</v>
      </c>
      <c r="I12" s="118">
        <f>IF(Лист2!BH18&lt;&gt;0,Лист2!BH18,"")</f>
        <v>0.14000000000000001</v>
      </c>
      <c r="J12" s="118" t="str">
        <f>IF(Лист2!DG18&lt;&gt;0,Лист2!DG18,"")</f>
        <v/>
      </c>
      <c r="K12" s="118" t="str">
        <f>IF(Лист2!EH18&lt;&gt;0,Лист2!EH18,"")</f>
        <v/>
      </c>
      <c r="L12" s="118" t="str">
        <f>IF(Лист2!FI18&lt;&gt;0,Лист2!FI18,"")</f>
        <v/>
      </c>
      <c r="M12" s="120" t="str">
        <f>IF(Лист2!GO18&lt;&gt;0,Лист2!GO18,"")</f>
        <v/>
      </c>
      <c r="O12" s="118" t="str">
        <f>IF(Лист2!AJ18&lt;&gt;0,Лист2!AJ18,"")</f>
        <v/>
      </c>
      <c r="P12" s="118" t="str">
        <f>IF(Лист2!BK18&lt;&gt;0,Лист2!BK18,"")</f>
        <v/>
      </c>
      <c r="Q12" s="118" t="str">
        <f>IF(Лист2!DJ18&lt;&gt;0,Лист2!DJ18,"")</f>
        <v/>
      </c>
      <c r="R12" s="118" t="str">
        <f>IF(Лист2!EK18&lt;&gt;0,Лист2!EK18,"")</f>
        <v/>
      </c>
      <c r="S12" s="118" t="str">
        <f>IF(Лист2!FL18&lt;&gt;0,Лист2!FL18,"")</f>
        <v/>
      </c>
      <c r="T12" s="118" t="str">
        <f>IF(Лист2!FR18&lt;&gt;0,Лист2!FR18,"")</f>
        <v/>
      </c>
      <c r="U12" s="118" t="str">
        <f>IF(Лист2!GR18&lt;&gt;0,Лист2!GR18,"")</f>
        <v/>
      </c>
      <c r="V12" s="118" t="str">
        <f>IF(Лист2!GX18&lt;&gt;0,Лист2!GX18,"")</f>
        <v/>
      </c>
      <c r="X12" s="118" t="str">
        <f>IF(Лист2!AL18&lt;&gt;0,Лист2!AL18,"")</f>
        <v/>
      </c>
      <c r="Y12" s="118" t="str">
        <f>IF(Лист2!BM18&lt;&gt;0,Лист2!BM18,"")</f>
        <v/>
      </c>
      <c r="Z12" s="118" t="str">
        <f>IF(Лист2!DL18&lt;&gt;0,Лист2!DL18,"")</f>
        <v/>
      </c>
      <c r="AA12" s="118" t="str">
        <f>IF(Лист2!EM18&lt;&gt;0,Лист2!EM18,"")</f>
        <v/>
      </c>
      <c r="AB12" s="118" t="str">
        <f>IF(Лист2!FN18&lt;&gt;0,Лист2!FN18,"")</f>
        <v/>
      </c>
      <c r="AC12" s="118" t="str">
        <f>IF(Лист2!FS18&lt;&gt;0,Лист2!FS18,"")</f>
        <v/>
      </c>
      <c r="AD12" s="118" t="str">
        <f>IF(Лист2!GT18&lt;&gt;0,Лист2!GT18,"")</f>
        <v/>
      </c>
      <c r="AE12" s="118" t="str">
        <f>IF(Лист2!GY18&lt;&gt;0,Лист2!GY18,"")</f>
        <v/>
      </c>
    </row>
    <row r="13" spans="1:71" s="119" customFormat="1" x14ac:dyDescent="0.25">
      <c r="A13" s="118">
        <f>IF(Лист2!U19&lt;&gt;0,Лист2!U19,"")</f>
        <v>0.91</v>
      </c>
      <c r="B13" s="118">
        <f>IF(Лист2!BB19&lt;&gt;0,Лист2!BB19,"")</f>
        <v>0.97</v>
      </c>
      <c r="C13" s="118" t="str">
        <f>IF(Лист2!DA19&lt;&gt;0,Лист2!DA19,"")</f>
        <v/>
      </c>
      <c r="D13" s="118" t="str">
        <f>IF(Лист2!EB19&lt;&gt;0,Лист2!EB19,"")</f>
        <v/>
      </c>
      <c r="E13" s="118" t="str">
        <f>IF(Лист2!FC19&lt;&gt;0,Лист2!FC19,"")</f>
        <v/>
      </c>
      <c r="F13" s="118" t="str">
        <f>IF(Лист2!GI19&lt;&gt;0,Лист2!GI19,"")</f>
        <v/>
      </c>
      <c r="H13" s="118">
        <f>IF(Лист2!AA19&lt;&gt;0,Лист2!AA19,"")</f>
        <v>-0.37</v>
      </c>
      <c r="I13" s="118">
        <f>IF(Лист2!BH19&lt;&gt;0,Лист2!BH19,"")</f>
        <v>7.0000000000000007E-2</v>
      </c>
      <c r="J13" s="118" t="str">
        <f>IF(Лист2!DG19&lt;&gt;0,Лист2!DG19,"")</f>
        <v/>
      </c>
      <c r="K13" s="118" t="str">
        <f>IF(Лист2!EH19&lt;&gt;0,Лист2!EH19,"")</f>
        <v/>
      </c>
      <c r="L13" s="118" t="str">
        <f>IF(Лист2!FI19&lt;&gt;0,Лист2!FI19,"")</f>
        <v/>
      </c>
      <c r="M13" s="120" t="str">
        <f>IF(Лист2!GO19&lt;&gt;0,Лист2!GO19,"")</f>
        <v/>
      </c>
      <c r="O13" s="118" t="str">
        <f>IF(Лист2!AJ19&lt;&gt;0,Лист2!AJ19,"")</f>
        <v/>
      </c>
      <c r="P13" s="118" t="str">
        <f>IF(Лист2!BK19&lt;&gt;0,Лист2!BK19,"")</f>
        <v/>
      </c>
      <c r="Q13" s="118" t="str">
        <f>IF(Лист2!DJ19&lt;&gt;0,Лист2!DJ19,"")</f>
        <v/>
      </c>
      <c r="R13" s="118" t="str">
        <f>IF(Лист2!EK19&lt;&gt;0,Лист2!EK19,"")</f>
        <v/>
      </c>
      <c r="S13" s="118" t="str">
        <f>IF(Лист2!FL19&lt;&gt;0,Лист2!FL19,"")</f>
        <v/>
      </c>
      <c r="T13" s="118" t="str">
        <f>IF(Лист2!FR19&lt;&gt;0,Лист2!FR19,"")</f>
        <v/>
      </c>
      <c r="U13" s="118" t="str">
        <f>IF(Лист2!GR19&lt;&gt;0,Лист2!GR19,"")</f>
        <v/>
      </c>
      <c r="V13" s="118" t="str">
        <f>IF(Лист2!GX19&lt;&gt;0,Лист2!GX19,"")</f>
        <v/>
      </c>
      <c r="X13" s="118" t="str">
        <f>IF(Лист2!AL19&lt;&gt;0,Лист2!AL19,"")</f>
        <v/>
      </c>
      <c r="Y13" s="118" t="str">
        <f>IF(Лист2!BM19&lt;&gt;0,Лист2!BM19,"")</f>
        <v/>
      </c>
      <c r="Z13" s="118" t="str">
        <f>IF(Лист2!DL19&lt;&gt;0,Лист2!DL19,"")</f>
        <v/>
      </c>
      <c r="AA13" s="118" t="str">
        <f>IF(Лист2!EM19&lt;&gt;0,Лист2!EM19,"")</f>
        <v/>
      </c>
      <c r="AB13" s="118" t="str">
        <f>IF(Лист2!FN19&lt;&gt;0,Лист2!FN19,"")</f>
        <v/>
      </c>
      <c r="AC13" s="118" t="str">
        <f>IF(Лист2!FS19&lt;&gt;0,Лист2!FS19,"")</f>
        <v/>
      </c>
      <c r="AD13" s="118" t="str">
        <f>IF(Лист2!GT19&lt;&gt;0,Лист2!GT19,"")</f>
        <v/>
      </c>
      <c r="AE13" s="118" t="str">
        <f>IF(Лист2!GY19&lt;&gt;0,Лист2!GY19,"")</f>
        <v/>
      </c>
    </row>
    <row r="14" spans="1:71" s="119" customFormat="1" x14ac:dyDescent="0.25">
      <c r="A14" s="118" t="str">
        <f>IF(Лист2!U20&lt;&gt;0,Лист2!U20,"")</f>
        <v/>
      </c>
      <c r="B14" s="118" t="str">
        <f>IF(Лист2!BB20&lt;&gt;0,Лист2!BB20,"")</f>
        <v/>
      </c>
      <c r="C14" s="118" t="str">
        <f>IF(Лист2!DA20&lt;&gt;0,Лист2!DA20,"")</f>
        <v/>
      </c>
      <c r="D14" s="118" t="str">
        <f>IF(Лист2!EB20&lt;&gt;0,Лист2!EB20,"")</f>
        <v/>
      </c>
      <c r="E14" s="118" t="str">
        <f>IF(Лист2!FC20&lt;&gt;0,Лист2!FC20,"")</f>
        <v/>
      </c>
      <c r="F14" s="118" t="str">
        <f>IF(Лист2!GI20&lt;&gt;0,Лист2!GI20,"")</f>
        <v/>
      </c>
      <c r="H14" s="118" t="str">
        <f>IF(Лист2!AA20&lt;&gt;0,Лист2!AA20,"")</f>
        <v/>
      </c>
      <c r="I14" s="118" t="str">
        <f>IF(Лист2!BH20&lt;&gt;0,Лист2!BH20,"")</f>
        <v/>
      </c>
      <c r="J14" s="118" t="str">
        <f>IF(Лист2!DG20&lt;&gt;0,Лист2!DG20,"")</f>
        <v/>
      </c>
      <c r="K14" s="118" t="str">
        <f>IF(Лист2!EH20&lt;&gt;0,Лист2!EH20,"")</f>
        <v/>
      </c>
      <c r="L14" s="118" t="str">
        <f>IF(Лист2!FI20&lt;&gt;0,Лист2!FI20,"")</f>
        <v/>
      </c>
      <c r="M14" s="120" t="str">
        <f>IF(Лист2!GO20&lt;&gt;0,Лист2!GO20,"")</f>
        <v/>
      </c>
      <c r="O14" s="118" t="str">
        <f>IF(Лист2!AJ20&lt;&gt;0,Лист2!AJ20,"")</f>
        <v/>
      </c>
      <c r="P14" s="118" t="str">
        <f>IF(Лист2!BK20&lt;&gt;0,Лист2!BK20,"")</f>
        <v/>
      </c>
      <c r="Q14" s="118" t="str">
        <f>IF(Лист2!DJ20&lt;&gt;0,Лист2!DJ20,"")</f>
        <v/>
      </c>
      <c r="R14" s="118" t="str">
        <f>IF(Лист2!EK20&lt;&gt;0,Лист2!EK20,"")</f>
        <v/>
      </c>
      <c r="S14" s="118" t="str">
        <f>IF(Лист2!FL20&lt;&gt;0,Лист2!FL20,"")</f>
        <v/>
      </c>
      <c r="T14" s="118" t="str">
        <f>IF(Лист2!FR20&lt;&gt;0,Лист2!FR20,"")</f>
        <v/>
      </c>
      <c r="U14" s="118" t="str">
        <f>IF(Лист2!GR20&lt;&gt;0,Лист2!GR20,"")</f>
        <v/>
      </c>
      <c r="V14" s="118" t="str">
        <f>IF(Лист2!GX20&lt;&gt;0,Лист2!GX20,"")</f>
        <v/>
      </c>
      <c r="X14" s="118" t="str">
        <f>IF(Лист2!AL20&lt;&gt;0,Лист2!AL20,"")</f>
        <v/>
      </c>
      <c r="Y14" s="118" t="str">
        <f>IF(Лист2!BM20&lt;&gt;0,Лист2!BM20,"")</f>
        <v/>
      </c>
      <c r="Z14" s="118" t="str">
        <f>IF(Лист2!DL20&lt;&gt;0,Лист2!DL20,"")</f>
        <v/>
      </c>
      <c r="AA14" s="118" t="str">
        <f>IF(Лист2!EM20&lt;&gt;0,Лист2!EM20,"")</f>
        <v/>
      </c>
      <c r="AB14" s="118" t="str">
        <f>IF(Лист2!FN20&lt;&gt;0,Лист2!FN20,"")</f>
        <v/>
      </c>
      <c r="AC14" s="118" t="str">
        <f>IF(Лист2!FS20&lt;&gt;0,Лист2!FS20,"")</f>
        <v/>
      </c>
      <c r="AD14" s="118" t="str">
        <f>IF(Лист2!GT20&lt;&gt;0,Лист2!GT20,"")</f>
        <v/>
      </c>
      <c r="AE14" s="118" t="str">
        <f>IF(Лист2!GY20&lt;&gt;0,Лист2!GY20,"")</f>
        <v/>
      </c>
    </row>
    <row r="15" spans="1:71" s="119" customFormat="1" x14ac:dyDescent="0.25">
      <c r="A15" s="118" t="str">
        <f>IF(Лист2!U21&lt;&gt;0,Лист2!U21,"")</f>
        <v/>
      </c>
      <c r="B15" s="118" t="str">
        <f>IF(Лист2!BB21&lt;&gt;0,Лист2!BB21,"")</f>
        <v/>
      </c>
      <c r="C15" s="118" t="str">
        <f>IF(Лист2!DA21&lt;&gt;0,Лист2!DA21,"")</f>
        <v/>
      </c>
      <c r="D15" s="118" t="str">
        <f>IF(Лист2!EB21&lt;&gt;0,Лист2!EB21,"")</f>
        <v/>
      </c>
      <c r="E15" s="118" t="str">
        <f>IF(Лист2!FC21&lt;&gt;0,Лист2!FC21,"")</f>
        <v/>
      </c>
      <c r="F15" s="118" t="str">
        <f>IF(Лист2!GI21&lt;&gt;0,Лист2!GI21,"")</f>
        <v/>
      </c>
      <c r="H15" s="118" t="str">
        <f>IF(Лист2!AA21&lt;&gt;0,Лист2!AA21,"")</f>
        <v/>
      </c>
      <c r="I15" s="118" t="str">
        <f>IF(Лист2!BH21&lt;&gt;0,Лист2!BH21,"")</f>
        <v/>
      </c>
      <c r="J15" s="118" t="str">
        <f>IF(Лист2!DG21&lt;&gt;0,Лист2!DG21,"")</f>
        <v/>
      </c>
      <c r="K15" s="118" t="str">
        <f>IF(Лист2!EH21&lt;&gt;0,Лист2!EH21,"")</f>
        <v/>
      </c>
      <c r="L15" s="118" t="str">
        <f>IF(Лист2!FI21&lt;&gt;0,Лист2!FI21,"")</f>
        <v/>
      </c>
      <c r="M15" s="120" t="str">
        <f>IF(Лист2!GO21&lt;&gt;0,Лист2!GO21,"")</f>
        <v/>
      </c>
      <c r="O15" s="118" t="str">
        <f>IF(Лист2!AJ21&lt;&gt;0,Лист2!AJ21,"")</f>
        <v/>
      </c>
      <c r="P15" s="118" t="str">
        <f>IF(Лист2!BK21&lt;&gt;0,Лист2!BK21,"")</f>
        <v/>
      </c>
      <c r="Q15" s="118" t="str">
        <f>IF(Лист2!DJ21&lt;&gt;0,Лист2!DJ21,"")</f>
        <v/>
      </c>
      <c r="R15" s="118" t="str">
        <f>IF(Лист2!EK21&lt;&gt;0,Лист2!EK21,"")</f>
        <v/>
      </c>
      <c r="S15" s="118" t="str">
        <f>IF(Лист2!FL21&lt;&gt;0,Лист2!FL21,"")</f>
        <v/>
      </c>
      <c r="T15" s="118" t="str">
        <f>IF(Лист2!FR21&lt;&gt;0,Лист2!FR21,"")</f>
        <v/>
      </c>
      <c r="U15" s="118" t="str">
        <f>IF(Лист2!GR21&lt;&gt;0,Лист2!GR21,"")</f>
        <v/>
      </c>
      <c r="V15" s="118" t="str">
        <f>IF(Лист2!GX21&lt;&gt;0,Лист2!GX21,"")</f>
        <v/>
      </c>
      <c r="X15" s="118" t="str">
        <f>IF(Лист2!AL21&lt;&gt;0,Лист2!AL21,"")</f>
        <v/>
      </c>
      <c r="Y15" s="118" t="str">
        <f>IF(Лист2!BM21&lt;&gt;0,Лист2!BM21,"")</f>
        <v/>
      </c>
      <c r="Z15" s="118" t="str">
        <f>IF(Лист2!DL21&lt;&gt;0,Лист2!DL21,"")</f>
        <v/>
      </c>
      <c r="AA15" s="118" t="str">
        <f>IF(Лист2!EM21&lt;&gt;0,Лист2!EM21,"")</f>
        <v/>
      </c>
      <c r="AB15" s="118" t="str">
        <f>IF(Лист2!FN21&lt;&gt;0,Лист2!FN21,"")</f>
        <v/>
      </c>
      <c r="AC15" s="118" t="str">
        <f>IF(Лист2!FS21&lt;&gt;0,Лист2!FS21,"")</f>
        <v/>
      </c>
      <c r="AD15" s="118" t="str">
        <f>IF(Лист2!GT21&lt;&gt;0,Лист2!GT21,"")</f>
        <v/>
      </c>
      <c r="AE15" s="118" t="str">
        <f>IF(Лист2!GY21&lt;&gt;0,Лист2!GY21,"")</f>
        <v/>
      </c>
    </row>
    <row r="16" spans="1:71" s="119" customFormat="1" x14ac:dyDescent="0.25">
      <c r="A16" s="118" t="str">
        <f>IF(Лист2!U22&lt;&gt;0,Лист2!U22,"")</f>
        <v/>
      </c>
      <c r="B16" s="118" t="str">
        <f>IF(Лист2!BB22&lt;&gt;0,Лист2!BB22,"")</f>
        <v/>
      </c>
      <c r="C16" s="118" t="str">
        <f>IF(Лист2!DA22&lt;&gt;0,Лист2!DA22,"")</f>
        <v/>
      </c>
      <c r="D16" s="118" t="str">
        <f>IF(Лист2!EB22&lt;&gt;0,Лист2!EB22,"")</f>
        <v/>
      </c>
      <c r="E16" s="118" t="str">
        <f>IF(Лист2!FC22&lt;&gt;0,Лист2!FC22,"")</f>
        <v/>
      </c>
      <c r="F16" s="118" t="str">
        <f>IF(Лист2!GI22&lt;&gt;0,Лист2!GI22,"")</f>
        <v/>
      </c>
      <c r="H16" s="118" t="str">
        <f>IF(Лист2!AA22&lt;&gt;0,Лист2!AA22,"")</f>
        <v/>
      </c>
      <c r="I16" s="118" t="str">
        <f>IF(Лист2!BH22&lt;&gt;0,Лист2!BH22,"")</f>
        <v/>
      </c>
      <c r="J16" s="118" t="str">
        <f>IF(Лист2!DG22&lt;&gt;0,Лист2!DG22,"")</f>
        <v/>
      </c>
      <c r="K16" s="118" t="str">
        <f>IF(Лист2!EH22&lt;&gt;0,Лист2!EH22,"")</f>
        <v/>
      </c>
      <c r="L16" s="118" t="str">
        <f>IF(Лист2!FI22&lt;&gt;0,Лист2!FI22,"")</f>
        <v/>
      </c>
      <c r="M16" s="120" t="str">
        <f>IF(Лист2!GO22&lt;&gt;0,Лист2!GO22,"")</f>
        <v/>
      </c>
      <c r="O16" s="118" t="str">
        <f>IF(Лист2!AJ22&lt;&gt;0,Лист2!AJ22,"")</f>
        <v/>
      </c>
      <c r="P16" s="118" t="str">
        <f>IF(Лист2!BK22&lt;&gt;0,Лист2!BK22,"")</f>
        <v/>
      </c>
      <c r="Q16" s="118" t="str">
        <f>IF(Лист2!DJ22&lt;&gt;0,Лист2!DJ22,"")</f>
        <v/>
      </c>
      <c r="R16" s="118" t="str">
        <f>IF(Лист2!EK22&lt;&gt;0,Лист2!EK22,"")</f>
        <v/>
      </c>
      <c r="S16" s="118" t="str">
        <f>IF(Лист2!FL22&lt;&gt;0,Лист2!FL22,"")</f>
        <v/>
      </c>
      <c r="T16" s="118" t="str">
        <f>IF(Лист2!FR22&lt;&gt;0,Лист2!FR22,"")</f>
        <v/>
      </c>
      <c r="U16" s="118" t="str">
        <f>IF(Лист2!GR22&lt;&gt;0,Лист2!GR22,"")</f>
        <v/>
      </c>
      <c r="V16" s="118" t="str">
        <f>IF(Лист2!GX22&lt;&gt;0,Лист2!GX22,"")</f>
        <v/>
      </c>
      <c r="X16" s="118" t="str">
        <f>IF(Лист2!AL22&lt;&gt;0,Лист2!AL22,"")</f>
        <v/>
      </c>
      <c r="Y16" s="118" t="str">
        <f>IF(Лист2!BM22&lt;&gt;0,Лист2!BM22,"")</f>
        <v/>
      </c>
      <c r="Z16" s="118" t="str">
        <f>IF(Лист2!DL22&lt;&gt;0,Лист2!DL22,"")</f>
        <v/>
      </c>
      <c r="AA16" s="118" t="str">
        <f>IF(Лист2!EM22&lt;&gt;0,Лист2!EM22,"")</f>
        <v/>
      </c>
      <c r="AB16" s="118" t="str">
        <f>IF(Лист2!FN22&lt;&gt;0,Лист2!FN22,"")</f>
        <v/>
      </c>
      <c r="AC16" s="118" t="str">
        <f>IF(Лист2!FS22&lt;&gt;0,Лист2!FS22,"")</f>
        <v/>
      </c>
      <c r="AD16" s="118" t="str">
        <f>IF(Лист2!GT22&lt;&gt;0,Лист2!GT22,"")</f>
        <v/>
      </c>
      <c r="AE16" s="118" t="str">
        <f>IF(Лист2!GY22&lt;&gt;0,Лист2!GY22,"")</f>
        <v/>
      </c>
    </row>
    <row r="17" spans="1:31" s="119" customFormat="1" x14ac:dyDescent="0.25">
      <c r="A17" s="118">
        <f>IF(Лист2!U23&lt;&gt;0,Лист2!U23,"")</f>
        <v>0.83</v>
      </c>
      <c r="B17" s="118">
        <f>IF(Лист2!BB23&lt;&gt;0,Лист2!BB23,"")</f>
        <v>0.89</v>
      </c>
      <c r="C17" s="118" t="str">
        <f>IF(Лист2!DA23&lt;&gt;0,Лист2!DA23,"")</f>
        <v/>
      </c>
      <c r="D17" s="118" t="str">
        <f>IF(Лист2!EB23&lt;&gt;0,Лист2!EB23,"")</f>
        <v/>
      </c>
      <c r="E17" s="118" t="str">
        <f>IF(Лист2!FC23&lt;&gt;0,Лист2!FC23,"")</f>
        <v/>
      </c>
      <c r="F17" s="118" t="str">
        <f>IF(Лист2!GI23&lt;&gt;0,Лист2!GI23,"")</f>
        <v/>
      </c>
      <c r="H17" s="118">
        <f>IF(Лист2!AA23&lt;&gt;0,Лист2!AA23,"")</f>
        <v>-0.08</v>
      </c>
      <c r="I17" s="118">
        <f>IF(Лист2!BH23&lt;&gt;0,Лист2!BH23,"")</f>
        <v>0.21</v>
      </c>
      <c r="J17" s="118" t="str">
        <f>IF(Лист2!DG23&lt;&gt;0,Лист2!DG23,"")</f>
        <v/>
      </c>
      <c r="K17" s="118" t="str">
        <f>IF(Лист2!EH23&lt;&gt;0,Лист2!EH23,"")</f>
        <v/>
      </c>
      <c r="L17" s="118" t="str">
        <f>IF(Лист2!FI23&lt;&gt;0,Лист2!FI23,"")</f>
        <v/>
      </c>
      <c r="M17" s="120" t="str">
        <f>IF(Лист2!GO23&lt;&gt;0,Лист2!GO23,"")</f>
        <v/>
      </c>
      <c r="O17" s="118" t="str">
        <f>IF(Лист2!AJ23&lt;&gt;0,Лист2!AJ23,"")</f>
        <v/>
      </c>
      <c r="P17" s="118" t="str">
        <f>IF(Лист2!BK23&lt;&gt;0,Лист2!BK23,"")</f>
        <v/>
      </c>
      <c r="Q17" s="118" t="str">
        <f>IF(Лист2!DJ23&lt;&gt;0,Лист2!DJ23,"")</f>
        <v/>
      </c>
      <c r="R17" s="118" t="str">
        <f>IF(Лист2!EK23&lt;&gt;0,Лист2!EK23,"")</f>
        <v/>
      </c>
      <c r="S17" s="118" t="str">
        <f>IF(Лист2!FL23&lt;&gt;0,Лист2!FL23,"")</f>
        <v/>
      </c>
      <c r="T17" s="118" t="str">
        <f>IF(Лист2!FR23&lt;&gt;0,Лист2!FR23,"")</f>
        <v/>
      </c>
      <c r="U17" s="118" t="str">
        <f>IF(Лист2!GR23&lt;&gt;0,Лист2!GR23,"")</f>
        <v/>
      </c>
      <c r="V17" s="118" t="str">
        <f>IF(Лист2!GX23&lt;&gt;0,Лист2!GX23,"")</f>
        <v/>
      </c>
      <c r="X17" s="118" t="str">
        <f>IF(Лист2!AL23&lt;&gt;0,Лист2!AL23,"")</f>
        <v/>
      </c>
      <c r="Y17" s="118" t="str">
        <f>IF(Лист2!BM23&lt;&gt;0,Лист2!BM23,"")</f>
        <v/>
      </c>
      <c r="Z17" s="118" t="str">
        <f>IF(Лист2!DL23&lt;&gt;0,Лист2!DL23,"")</f>
        <v/>
      </c>
      <c r="AA17" s="118" t="str">
        <f>IF(Лист2!EM23&lt;&gt;0,Лист2!EM23,"")</f>
        <v/>
      </c>
      <c r="AB17" s="118" t="str">
        <f>IF(Лист2!FN23&lt;&gt;0,Лист2!FN23,"")</f>
        <v/>
      </c>
      <c r="AC17" s="118" t="str">
        <f>IF(Лист2!FS23&lt;&gt;0,Лист2!FS23,"")</f>
        <v/>
      </c>
      <c r="AD17" s="118" t="str">
        <f>IF(Лист2!GT23&lt;&gt;0,Лист2!GT23,"")</f>
        <v/>
      </c>
      <c r="AE17" s="118" t="str">
        <f>IF(Лист2!GY23&lt;&gt;0,Лист2!GY23,"")</f>
        <v/>
      </c>
    </row>
    <row r="18" spans="1:31" s="119" customFormat="1" x14ac:dyDescent="0.25">
      <c r="A18" s="118">
        <f>IF(Лист2!U24&lt;&gt;0,Лист2!U24,"")</f>
        <v>0.87</v>
      </c>
      <c r="B18" s="118">
        <f>IF(Лист2!BB24&lt;&gt;0,Лист2!BB24,"")</f>
        <v>0.89</v>
      </c>
      <c r="C18" s="118" t="str">
        <f>IF(Лист2!DA24&lt;&gt;0,Лист2!DA24,"")</f>
        <v/>
      </c>
      <c r="D18" s="118" t="str">
        <f>IF(Лист2!EB24&lt;&gt;0,Лист2!EB24,"")</f>
        <v/>
      </c>
      <c r="E18" s="118" t="str">
        <f>IF(Лист2!FC24&lt;&gt;0,Лист2!FC24,"")</f>
        <v/>
      </c>
      <c r="F18" s="118" t="str">
        <f>IF(Лист2!GI24&lt;&gt;0,Лист2!GI24,"")</f>
        <v/>
      </c>
      <c r="H18" s="118">
        <f>IF(Лист2!AA24&lt;&gt;0,Лист2!AA24,"")</f>
        <v>-0.1</v>
      </c>
      <c r="I18" s="118">
        <f>IF(Лист2!BH24&lt;&gt;0,Лист2!BH24,"")</f>
        <v>0.1</v>
      </c>
      <c r="J18" s="118" t="str">
        <f>IF(Лист2!DG24&lt;&gt;0,Лист2!DG24,"")</f>
        <v/>
      </c>
      <c r="K18" s="118" t="str">
        <f>IF(Лист2!EH24&lt;&gt;0,Лист2!EH24,"")</f>
        <v/>
      </c>
      <c r="L18" s="118" t="str">
        <f>IF(Лист2!FI24&lt;&gt;0,Лист2!FI24,"")</f>
        <v/>
      </c>
      <c r="M18" s="120" t="str">
        <f>IF(Лист2!GO24&lt;&gt;0,Лист2!GO24,"")</f>
        <v/>
      </c>
      <c r="O18" s="118" t="str">
        <f>IF(Лист2!AJ24&lt;&gt;0,Лист2!AJ24,"")</f>
        <v/>
      </c>
      <c r="P18" s="118" t="str">
        <f>IF(Лист2!BK24&lt;&gt;0,Лист2!BK24,"")</f>
        <v/>
      </c>
      <c r="Q18" s="118" t="str">
        <f>IF(Лист2!DJ24&lt;&gt;0,Лист2!DJ24,"")</f>
        <v/>
      </c>
      <c r="R18" s="118" t="str">
        <f>IF(Лист2!EK24&lt;&gt;0,Лист2!EK24,"")</f>
        <v/>
      </c>
      <c r="S18" s="118" t="str">
        <f>IF(Лист2!FL24&lt;&gt;0,Лист2!FL24,"")</f>
        <v/>
      </c>
      <c r="T18" s="118" t="str">
        <f>IF(Лист2!FR24&lt;&gt;0,Лист2!FR24,"")</f>
        <v/>
      </c>
      <c r="U18" s="118" t="str">
        <f>IF(Лист2!GR24&lt;&gt;0,Лист2!GR24,"")</f>
        <v/>
      </c>
      <c r="V18" s="118" t="str">
        <f>IF(Лист2!GX24&lt;&gt;0,Лист2!GX24,"")</f>
        <v/>
      </c>
      <c r="X18" s="118" t="str">
        <f>IF(Лист2!AL24&lt;&gt;0,Лист2!AL24,"")</f>
        <v/>
      </c>
      <c r="Y18" s="118" t="str">
        <f>IF(Лист2!BM24&lt;&gt;0,Лист2!BM24,"")</f>
        <v/>
      </c>
      <c r="Z18" s="118" t="str">
        <f>IF(Лист2!DL24&lt;&gt;0,Лист2!DL24,"")</f>
        <v/>
      </c>
      <c r="AA18" s="118" t="str">
        <f>IF(Лист2!EM24&lt;&gt;0,Лист2!EM24,"")</f>
        <v/>
      </c>
      <c r="AB18" s="118" t="str">
        <f>IF(Лист2!FN24&lt;&gt;0,Лист2!FN24,"")</f>
        <v/>
      </c>
      <c r="AC18" s="118" t="str">
        <f>IF(Лист2!FS24&lt;&gt;0,Лист2!FS24,"")</f>
        <v/>
      </c>
      <c r="AD18" s="118" t="str">
        <f>IF(Лист2!GT24&lt;&gt;0,Лист2!GT24,"")</f>
        <v/>
      </c>
      <c r="AE18" s="118" t="str">
        <f>IF(Лист2!GY24&lt;&gt;0,Лист2!GY24,"")</f>
        <v/>
      </c>
    </row>
    <row r="19" spans="1:31" s="119" customFormat="1" x14ac:dyDescent="0.25">
      <c r="A19" s="118" t="str">
        <f>IF(Лист2!U25&lt;&gt;0,Лист2!U25,"")</f>
        <v/>
      </c>
      <c r="B19" s="118" t="str">
        <f>IF(Лист2!BB25&lt;&gt;0,Лист2!BB25,"")</f>
        <v/>
      </c>
      <c r="C19" s="118" t="str">
        <f>IF(Лист2!DA25&lt;&gt;0,Лист2!DA25,"")</f>
        <v/>
      </c>
      <c r="D19" s="118" t="str">
        <f>IF(Лист2!EB25&lt;&gt;0,Лист2!EB25,"")</f>
        <v/>
      </c>
      <c r="E19" s="118" t="str">
        <f>IF(Лист2!FC25&lt;&gt;0,Лист2!FC25,"")</f>
        <v/>
      </c>
      <c r="F19" s="118" t="str">
        <f>IF(Лист2!GI25&lt;&gt;0,Лист2!GI25,"")</f>
        <v/>
      </c>
      <c r="H19" s="118" t="str">
        <f>IF(Лист2!AA25&lt;&gt;0,Лист2!AA25,"")</f>
        <v/>
      </c>
      <c r="I19" s="118" t="str">
        <f>IF(Лист2!BH25&lt;&gt;0,Лист2!BH25,"")</f>
        <v/>
      </c>
      <c r="J19" s="118" t="str">
        <f>IF(Лист2!DG25&lt;&gt;0,Лист2!DG25,"")</f>
        <v/>
      </c>
      <c r="K19" s="118" t="str">
        <f>IF(Лист2!EH25&lt;&gt;0,Лист2!EH25,"")</f>
        <v/>
      </c>
      <c r="L19" s="118" t="str">
        <f>IF(Лист2!FI25&lt;&gt;0,Лист2!FI25,"")</f>
        <v/>
      </c>
      <c r="M19" s="120" t="str">
        <f>IF(Лист2!GO25&lt;&gt;0,Лист2!GO25,"")</f>
        <v/>
      </c>
      <c r="O19" s="118" t="str">
        <f>IF(Лист2!AJ25&lt;&gt;0,Лист2!AJ25,"")</f>
        <v/>
      </c>
      <c r="P19" s="118" t="str">
        <f>IF(Лист2!BK25&lt;&gt;0,Лист2!BK25,"")</f>
        <v/>
      </c>
      <c r="Q19" s="118" t="str">
        <f>IF(Лист2!DJ25&lt;&gt;0,Лист2!DJ25,"")</f>
        <v/>
      </c>
      <c r="R19" s="118" t="str">
        <f>IF(Лист2!EK25&lt;&gt;0,Лист2!EK25,"")</f>
        <v/>
      </c>
      <c r="S19" s="118" t="str">
        <f>IF(Лист2!FL25&lt;&gt;0,Лист2!FL25,"")</f>
        <v/>
      </c>
      <c r="T19" s="118" t="str">
        <f>IF(Лист2!FR25&lt;&gt;0,Лист2!FR25,"")</f>
        <v/>
      </c>
      <c r="U19" s="118" t="str">
        <f>IF(Лист2!GR25&lt;&gt;0,Лист2!GR25,"")</f>
        <v/>
      </c>
      <c r="V19" s="118" t="str">
        <f>IF(Лист2!GX25&lt;&gt;0,Лист2!GX25,"")</f>
        <v/>
      </c>
      <c r="X19" s="118" t="str">
        <f>IF(Лист2!AL25&lt;&gt;0,Лист2!AL25,"")</f>
        <v/>
      </c>
      <c r="Y19" s="118" t="str">
        <f>IF(Лист2!BM25&lt;&gt;0,Лист2!BM25,"")</f>
        <v/>
      </c>
      <c r="Z19" s="118" t="str">
        <f>IF(Лист2!DL25&lt;&gt;0,Лист2!DL25,"")</f>
        <v/>
      </c>
      <c r="AA19" s="118" t="str">
        <f>IF(Лист2!EM25&lt;&gt;0,Лист2!EM25,"")</f>
        <v/>
      </c>
      <c r="AB19" s="118" t="str">
        <f>IF(Лист2!FN25&lt;&gt;0,Лист2!FN25,"")</f>
        <v/>
      </c>
      <c r="AC19" s="118" t="str">
        <f>IF(Лист2!FS25&lt;&gt;0,Лист2!FS25,"")</f>
        <v/>
      </c>
      <c r="AD19" s="118" t="str">
        <f>IF(Лист2!GT25&lt;&gt;0,Лист2!GT25,"")</f>
        <v/>
      </c>
      <c r="AE19" s="118" t="str">
        <f>IF(Лист2!GY25&lt;&gt;0,Лист2!GY25,"")</f>
        <v/>
      </c>
    </row>
    <row r="20" spans="1:31" s="119" customFormat="1" x14ac:dyDescent="0.25">
      <c r="A20" s="118" t="str">
        <f>IF(Лист2!U26&lt;&gt;0,Лист2!U26,"")</f>
        <v/>
      </c>
      <c r="B20" s="118" t="str">
        <f>IF(Лист2!BB26&lt;&gt;0,Лист2!BB26,"")</f>
        <v/>
      </c>
      <c r="C20" s="118" t="str">
        <f>IF(Лист2!DA26&lt;&gt;0,Лист2!DA26,"")</f>
        <v/>
      </c>
      <c r="D20" s="118" t="str">
        <f>IF(Лист2!EB26&lt;&gt;0,Лист2!EB26,"")</f>
        <v/>
      </c>
      <c r="E20" s="118" t="str">
        <f>IF(Лист2!FC26&lt;&gt;0,Лист2!FC26,"")</f>
        <v/>
      </c>
      <c r="F20" s="118" t="str">
        <f>IF(Лист2!GI26&lt;&gt;0,Лист2!GI26,"")</f>
        <v/>
      </c>
      <c r="H20" s="118" t="str">
        <f>IF(Лист2!AA26&lt;&gt;0,Лист2!AA26,"")</f>
        <v/>
      </c>
      <c r="I20" s="118" t="str">
        <f>IF(Лист2!BH26&lt;&gt;0,Лист2!BH26,"")</f>
        <v/>
      </c>
      <c r="J20" s="118" t="str">
        <f>IF(Лист2!DG26&lt;&gt;0,Лист2!DG26,"")</f>
        <v/>
      </c>
      <c r="K20" s="118" t="str">
        <f>IF(Лист2!EH26&lt;&gt;0,Лист2!EH26,"")</f>
        <v/>
      </c>
      <c r="L20" s="118" t="str">
        <f>IF(Лист2!FI26&lt;&gt;0,Лист2!FI26,"")</f>
        <v/>
      </c>
      <c r="M20" s="120" t="str">
        <f>IF(Лист2!GO26&lt;&gt;0,Лист2!GO26,"")</f>
        <v/>
      </c>
      <c r="O20" s="118" t="str">
        <f>IF(Лист2!AJ26&lt;&gt;0,Лист2!AJ26,"")</f>
        <v/>
      </c>
      <c r="P20" s="118" t="str">
        <f>IF(Лист2!BK26&lt;&gt;0,Лист2!BK26,"")</f>
        <v/>
      </c>
      <c r="Q20" s="118" t="str">
        <f>IF(Лист2!DJ26&lt;&gt;0,Лист2!DJ26,"")</f>
        <v/>
      </c>
      <c r="R20" s="118" t="str">
        <f>IF(Лист2!EK26&lt;&gt;0,Лист2!EK26,"")</f>
        <v/>
      </c>
      <c r="S20" s="118" t="str">
        <f>IF(Лист2!FL26&lt;&gt;0,Лист2!FL26,"")</f>
        <v/>
      </c>
      <c r="T20" s="118" t="str">
        <f>IF(Лист2!FR26&lt;&gt;0,Лист2!FR26,"")</f>
        <v/>
      </c>
      <c r="U20" s="118" t="str">
        <f>IF(Лист2!GR26&lt;&gt;0,Лист2!GR26,"")</f>
        <v/>
      </c>
      <c r="V20" s="118" t="str">
        <f>IF(Лист2!GX26&lt;&gt;0,Лист2!GX26,"")</f>
        <v/>
      </c>
      <c r="X20" s="118" t="str">
        <f>IF(Лист2!AL26&lt;&gt;0,Лист2!AL26,"")</f>
        <v/>
      </c>
      <c r="Y20" s="118" t="str">
        <f>IF(Лист2!BM26&lt;&gt;0,Лист2!BM26,"")</f>
        <v/>
      </c>
      <c r="Z20" s="118" t="str">
        <f>IF(Лист2!DL26&lt;&gt;0,Лист2!DL26,"")</f>
        <v/>
      </c>
      <c r="AA20" s="118" t="str">
        <f>IF(Лист2!EM26&lt;&gt;0,Лист2!EM26,"")</f>
        <v/>
      </c>
      <c r="AB20" s="118" t="str">
        <f>IF(Лист2!FN26&lt;&gt;0,Лист2!FN26,"")</f>
        <v/>
      </c>
      <c r="AC20" s="118" t="str">
        <f>IF(Лист2!FS26&lt;&gt;0,Лист2!FS26,"")</f>
        <v/>
      </c>
      <c r="AD20" s="118" t="str">
        <f>IF(Лист2!GT26&lt;&gt;0,Лист2!GT26,"")</f>
        <v/>
      </c>
      <c r="AE20" s="118" t="str">
        <f>IF(Лист2!GY26&lt;&gt;0,Лист2!GY26,"")</f>
        <v/>
      </c>
    </row>
    <row r="21" spans="1:31" s="119" customFormat="1" x14ac:dyDescent="0.25">
      <c r="A21" s="118" t="str">
        <f>IF(Лист2!U27&lt;&gt;0,Лист2!U27,"")</f>
        <v/>
      </c>
      <c r="B21" s="118" t="str">
        <f>IF(Лист2!BB27&lt;&gt;0,Лист2!BB27,"")</f>
        <v/>
      </c>
      <c r="C21" s="118" t="str">
        <f>IF(Лист2!DA27&lt;&gt;0,Лист2!DA27,"")</f>
        <v/>
      </c>
      <c r="D21" s="118" t="str">
        <f>IF(Лист2!EB27&lt;&gt;0,Лист2!EB27,"")</f>
        <v/>
      </c>
      <c r="E21" s="118" t="str">
        <f>IF(Лист2!FC27&lt;&gt;0,Лист2!FC27,"")</f>
        <v/>
      </c>
      <c r="F21" s="118" t="str">
        <f>IF(Лист2!GI27&lt;&gt;0,Лист2!GI27,"")</f>
        <v/>
      </c>
      <c r="H21" s="118" t="str">
        <f>IF(Лист2!AA27&lt;&gt;0,Лист2!AA27,"")</f>
        <v/>
      </c>
      <c r="I21" s="118" t="str">
        <f>IF(Лист2!BH27&lt;&gt;0,Лист2!BH27,"")</f>
        <v/>
      </c>
      <c r="J21" s="118" t="str">
        <f>IF(Лист2!DG27&lt;&gt;0,Лист2!DG27,"")</f>
        <v/>
      </c>
      <c r="K21" s="118" t="str">
        <f>IF(Лист2!EH27&lt;&gt;0,Лист2!EH27,"")</f>
        <v/>
      </c>
      <c r="L21" s="118" t="str">
        <f>IF(Лист2!FI27&lt;&gt;0,Лист2!FI27,"")</f>
        <v/>
      </c>
      <c r="M21" s="120" t="str">
        <f>IF(Лист2!GO27&lt;&gt;0,Лист2!GO27,"")</f>
        <v/>
      </c>
      <c r="O21" s="118" t="str">
        <f>IF(Лист2!AJ27&lt;&gt;0,Лист2!AJ27,"")</f>
        <v/>
      </c>
      <c r="P21" s="118" t="str">
        <f>IF(Лист2!BK27&lt;&gt;0,Лист2!BK27,"")</f>
        <v/>
      </c>
      <c r="Q21" s="118" t="str">
        <f>IF(Лист2!DJ27&lt;&gt;0,Лист2!DJ27,"")</f>
        <v/>
      </c>
      <c r="R21" s="118" t="str">
        <f>IF(Лист2!EK27&lt;&gt;0,Лист2!EK27,"")</f>
        <v/>
      </c>
      <c r="S21" s="118" t="str">
        <f>IF(Лист2!FL27&lt;&gt;0,Лист2!FL27,"")</f>
        <v/>
      </c>
      <c r="T21" s="118" t="str">
        <f>IF(Лист2!FR27&lt;&gt;0,Лист2!FR27,"")</f>
        <v/>
      </c>
      <c r="U21" s="118" t="str">
        <f>IF(Лист2!GR27&lt;&gt;0,Лист2!GR27,"")</f>
        <v/>
      </c>
      <c r="V21" s="118" t="str">
        <f>IF(Лист2!GX27&lt;&gt;0,Лист2!GX27,"")</f>
        <v/>
      </c>
      <c r="X21" s="118" t="str">
        <f>IF(Лист2!AL27&lt;&gt;0,Лист2!AL27,"")</f>
        <v/>
      </c>
      <c r="Y21" s="118" t="str">
        <f>IF(Лист2!BM27&lt;&gt;0,Лист2!BM27,"")</f>
        <v/>
      </c>
      <c r="Z21" s="118" t="str">
        <f>IF(Лист2!DL27&lt;&gt;0,Лист2!DL27,"")</f>
        <v/>
      </c>
      <c r="AA21" s="118" t="str">
        <f>IF(Лист2!EM27&lt;&gt;0,Лист2!EM27,"")</f>
        <v/>
      </c>
      <c r="AB21" s="118" t="str">
        <f>IF(Лист2!FN27&lt;&gt;0,Лист2!FN27,"")</f>
        <v/>
      </c>
      <c r="AC21" s="118" t="str">
        <f>IF(Лист2!FS27&lt;&gt;0,Лист2!FS27,"")</f>
        <v/>
      </c>
      <c r="AD21" s="118" t="str">
        <f>IF(Лист2!GT27&lt;&gt;0,Лист2!GT27,"")</f>
        <v/>
      </c>
      <c r="AE21" s="118" t="str">
        <f>IF(Лист2!GY27&lt;&gt;0,Лист2!GY27,"")</f>
        <v/>
      </c>
    </row>
    <row r="22" spans="1:31" x14ac:dyDescent="0.25">
      <c r="A22" s="117">
        <f>AVERAGE(A4:A21)</f>
        <v>0.78333333333333321</v>
      </c>
      <c r="B22" s="117">
        <f t="shared" ref="B22:AE22" si="0">AVERAGE(B4:B21)</f>
        <v>0.86</v>
      </c>
      <c r="C22" s="117">
        <f t="shared" si="0"/>
        <v>0.94499999999999995</v>
      </c>
      <c r="D22" s="117">
        <f t="shared" si="0"/>
        <v>1.0266666666666666</v>
      </c>
      <c r="E22" s="117">
        <f t="shared" si="0"/>
        <v>1.0966666666666667</v>
      </c>
      <c r="F22" s="117">
        <f t="shared" si="0"/>
        <v>1.1083333333333334</v>
      </c>
      <c r="G22" s="117"/>
      <c r="H22" s="117">
        <f t="shared" si="0"/>
        <v>-0.11166666666666669</v>
      </c>
      <c r="I22" s="117">
        <f t="shared" si="0"/>
        <v>0.16400000000000003</v>
      </c>
      <c r="J22" s="117">
        <f t="shared" si="0"/>
        <v>0.45666666666666672</v>
      </c>
      <c r="K22" s="117">
        <f t="shared" si="0"/>
        <v>0.61499999999999988</v>
      </c>
      <c r="L22" s="117">
        <f t="shared" si="0"/>
        <v>0.73499999999999999</v>
      </c>
      <c r="M22" s="117">
        <f t="shared" si="0"/>
        <v>0.78666666666666663</v>
      </c>
      <c r="N22" s="117"/>
      <c r="O22" s="117">
        <f t="shared" si="0"/>
        <v>14.166666666666666</v>
      </c>
      <c r="P22" s="117">
        <f t="shared" si="0"/>
        <v>10.666666666666666</v>
      </c>
      <c r="Q22" s="117">
        <f t="shared" si="0"/>
        <v>7.7333333333333334</v>
      </c>
      <c r="R22" s="117">
        <f t="shared" si="0"/>
        <v>4.7166666666666668</v>
      </c>
      <c r="S22" s="117">
        <f t="shared" si="0"/>
        <v>4.7</v>
      </c>
      <c r="T22" s="117">
        <f t="shared" si="0"/>
        <v>3.9333333333333336</v>
      </c>
      <c r="U22" s="117">
        <f t="shared" si="0"/>
        <v>3.9666666666666668</v>
      </c>
      <c r="V22" s="117">
        <f t="shared" si="0"/>
        <v>3.1333333333333333</v>
      </c>
      <c r="W22" s="117"/>
      <c r="X22" s="117">
        <f t="shared" si="0"/>
        <v>6.5500000000000003E-2</v>
      </c>
      <c r="Y22" s="117">
        <f t="shared" si="0"/>
        <v>4.766666666666667E-2</v>
      </c>
      <c r="Z22" s="117">
        <f t="shared" si="0"/>
        <v>4.2166666666666665E-2</v>
      </c>
      <c r="AA22" s="117">
        <f t="shared" si="0"/>
        <v>2.583333333333333E-2</v>
      </c>
      <c r="AB22" s="117">
        <f t="shared" si="0"/>
        <v>2.5333333333333329E-2</v>
      </c>
      <c r="AC22" s="117">
        <f t="shared" si="0"/>
        <v>2.1666666666666667E-2</v>
      </c>
      <c r="AD22" s="117">
        <f t="shared" si="0"/>
        <v>2.3166666666666669E-2</v>
      </c>
      <c r="AE22" s="117">
        <f t="shared" si="0"/>
        <v>1.9E-2</v>
      </c>
    </row>
    <row r="23" spans="1:31" x14ac:dyDescent="0.25">
      <c r="A23" s="117"/>
    </row>
    <row r="24" spans="1:31" ht="27" customHeight="1" x14ac:dyDescent="0.25">
      <c r="A24" s="117"/>
    </row>
    <row r="25" spans="1:31" ht="22.6" x14ac:dyDescent="0.4">
      <c r="B25" s="122" t="s">
        <v>590</v>
      </c>
      <c r="C25" s="123" t="str">
        <f>Лист2!E10</f>
        <v>1a_t</v>
      </c>
    </row>
    <row r="26" spans="1:31" x14ac:dyDescent="0.25">
      <c r="A26" s="117"/>
    </row>
    <row r="27" spans="1:31" x14ac:dyDescent="0.25">
      <c r="A27" s="117"/>
    </row>
    <row r="28" spans="1:31" x14ac:dyDescent="0.25">
      <c r="A28" s="117"/>
    </row>
    <row r="29" spans="1:31" x14ac:dyDescent="0.25">
      <c r="A29" s="117"/>
    </row>
    <row r="30" spans="1:31" x14ac:dyDescent="0.25">
      <c r="A30" s="117"/>
    </row>
    <row r="31" spans="1:31" x14ac:dyDescent="0.25">
      <c r="A31" s="117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Переделка Лист 1</vt:lpstr>
      <vt:lpstr>Лист1 (2)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Arina</cp:lastModifiedBy>
  <dcterms:created xsi:type="dcterms:W3CDTF">2024-08-16T13:25:09Z</dcterms:created>
  <dcterms:modified xsi:type="dcterms:W3CDTF">2025-05-27T08:08:50Z</dcterms:modified>
</cp:coreProperties>
</file>