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Лист1!$C$2:$H$262</definedName>
    <definedName name="_xlnm.Print_Area" localSheetId="0">Лист1!$B$1:$G$377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109" i="1" l="1"/>
  <c r="E200" i="1" l="1"/>
  <c r="E119" i="1" l="1"/>
  <c r="F119" i="1" s="1"/>
  <c r="E264" i="1" l="1"/>
  <c r="F237" i="1"/>
  <c r="E220" i="1"/>
  <c r="E206" i="1"/>
  <c r="E154" i="1"/>
  <c r="E139" i="1"/>
  <c r="E129" i="1"/>
  <c r="E124" i="1"/>
  <c r="E93" i="1"/>
  <c r="E10" i="1"/>
  <c r="E268" i="1" l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267" i="1"/>
  <c r="G267" i="1" s="1"/>
  <c r="E266" i="1"/>
  <c r="G266" i="1" s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38" i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22" i="1"/>
  <c r="G222" i="1" s="1"/>
  <c r="E208" i="1"/>
  <c r="G208" i="1" s="1"/>
  <c r="E209" i="1"/>
  <c r="G209" i="1" s="1"/>
  <c r="E210" i="1"/>
  <c r="G210" i="1" s="1"/>
  <c r="E207" i="1"/>
  <c r="G207" i="1" s="1"/>
  <c r="E201" i="1"/>
  <c r="E193" i="1"/>
  <c r="G193" i="1" s="1"/>
  <c r="E194" i="1"/>
  <c r="G194" i="1" s="1"/>
  <c r="E195" i="1"/>
  <c r="G195" i="1" s="1"/>
  <c r="E196" i="1"/>
  <c r="G196" i="1" s="1"/>
  <c r="E192" i="1"/>
  <c r="G192" i="1" s="1"/>
  <c r="E183" i="1"/>
  <c r="G183" i="1" s="1"/>
  <c r="E184" i="1"/>
  <c r="G184" i="1" s="1"/>
  <c r="E185" i="1"/>
  <c r="G185" i="1" s="1"/>
  <c r="E186" i="1"/>
  <c r="G186" i="1" s="1"/>
  <c r="E187" i="1"/>
  <c r="G187" i="1" s="1"/>
  <c r="E182" i="1"/>
  <c r="G182" i="1" s="1"/>
  <c r="E175" i="1"/>
  <c r="G175" i="1" s="1"/>
  <c r="E176" i="1"/>
  <c r="G176" i="1" s="1"/>
  <c r="E177" i="1"/>
  <c r="G177" i="1" s="1"/>
  <c r="E178" i="1"/>
  <c r="G178" i="1" s="1"/>
  <c r="E179" i="1"/>
  <c r="G179" i="1" s="1"/>
  <c r="E174" i="1"/>
  <c r="G174" i="1" s="1"/>
  <c r="E166" i="1"/>
  <c r="G166" i="1" s="1"/>
  <c r="E167" i="1"/>
  <c r="G167" i="1" s="1"/>
  <c r="E168" i="1"/>
  <c r="G168" i="1" s="1"/>
  <c r="E169" i="1"/>
  <c r="G169" i="1" s="1"/>
  <c r="E165" i="1"/>
  <c r="G165" i="1" s="1"/>
  <c r="E159" i="1"/>
  <c r="G159" i="1" s="1"/>
  <c r="E160" i="1"/>
  <c r="G160" i="1" s="1"/>
  <c r="E161" i="1"/>
  <c r="G161" i="1" s="1"/>
  <c r="E162" i="1"/>
  <c r="G162" i="1" s="1"/>
  <c r="E158" i="1"/>
  <c r="G158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1" i="1"/>
  <c r="G141" i="1" s="1"/>
  <c r="E135" i="1"/>
  <c r="G135" i="1" s="1"/>
  <c r="E132" i="1"/>
  <c r="G132" i="1" s="1"/>
  <c r="E133" i="1"/>
  <c r="G133" i="1" s="1"/>
  <c r="E134" i="1"/>
  <c r="G134" i="1" s="1"/>
  <c r="E131" i="1"/>
  <c r="G131" i="1" s="1"/>
  <c r="E125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10" i="1"/>
  <c r="E111" i="1"/>
  <c r="E112" i="1"/>
  <c r="E113" i="1"/>
  <c r="E114" i="1"/>
  <c r="E115" i="1"/>
  <c r="E116" i="1"/>
  <c r="E117" i="1"/>
  <c r="E118" i="1"/>
  <c r="E120" i="1"/>
  <c r="E106" i="1"/>
  <c r="G106" i="1" s="1"/>
  <c r="E121" i="1"/>
  <c r="E96" i="1"/>
  <c r="G96" i="1" s="1"/>
  <c r="E95" i="1"/>
  <c r="G95" i="1" s="1"/>
  <c r="E88" i="1"/>
  <c r="G88" i="1" s="1"/>
  <c r="E89" i="1"/>
  <c r="G89" i="1" s="1"/>
  <c r="E90" i="1"/>
  <c r="G90" i="1" s="1"/>
  <c r="E87" i="1"/>
  <c r="G87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73" i="1"/>
  <c r="G73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12" i="1"/>
  <c r="G12" i="1" s="1"/>
  <c r="F201" i="1" l="1"/>
  <c r="F120" i="1" l="1"/>
  <c r="F121" i="1" l="1"/>
  <c r="F125" i="1" l="1"/>
  <c r="F110" i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<sst xmlns="http://schemas.openxmlformats.org/spreadsheetml/2006/main" count="683" uniqueCount="465">
  <si>
    <t>ПРАЙС-ЛИСТ</t>
  </si>
  <si>
    <t>испытательной лаборатории «МОСТДОРГЕОТРЕСТ»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</si>
  <si>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</si>
  <si>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</si>
  <si>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</si>
  <si>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Цена, 
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</si>
  <si>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</si>
  <si>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</si>
  <si>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</si>
  <si>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</si>
  <si>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</si>
  <si>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</si>
  <si>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</si>
  <si>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</si>
  <si>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</si>
  <si>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</si>
  <si>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</si>
  <si>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</si>
  <si>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</si>
  <si>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</si>
  <si>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</si>
  <si>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</si>
  <si>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</si>
  <si>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</si>
  <si>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</si>
  <si>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</si>
  <si>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</si>
  <si>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</si>
  <si>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</si>
  <si>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</si>
  <si>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</si>
  <si>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</si>
  <si>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</si>
  <si>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</si>
  <si>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</si>
  <si>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</si>
  <si>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</si>
  <si>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</si>
  <si>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</si>
  <si>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</si>
  <si>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</si>
  <si>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</si>
  <si>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</si>
  <si>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</si>
  <si>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</si>
  <si>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</si>
  <si>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</si>
  <si>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</si>
  <si>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</si>
  <si>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</si>
  <si>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</si>
  <si>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</si>
  <si>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</si>
  <si>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</si>
  <si>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</si>
  <si>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</si>
  <si>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</si>
  <si>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</si>
  <si>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</si>
  <si>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</si>
  <si>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</si>
  <si>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</si>
  <si>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</si>
  <si>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</si>
  <si>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</si>
  <si>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</si>
  <si>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</si>
  <si>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</si>
  <si>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</si>
  <si>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</si>
  <si>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</si>
  <si>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</si>
  <si>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</si>
  <si>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</si>
  <si>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</si>
  <si>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</si>
  <si>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</si>
  <si>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</si>
  <si>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</si>
  <si>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</si>
  <si>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</si>
  <si>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</si>
  <si>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</si>
  <si>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</si>
  <si>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</si>
  <si>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</si>
  <si>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</si>
  <si>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</si>
  <si>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</si>
  <si>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</si>
  <si>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</si>
  <si>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</si>
  <si>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</si>
  <si>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</si>
  <si>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</si>
  <si>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</si>
  <si>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</si>
  <si>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</si>
  <si>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</si>
  <si>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</si>
  <si>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</si>
  <si>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</si>
  <si>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</si>
  <si>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66/4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</si>
  <si>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</si>
  <si>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</si>
  <si>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</si>
  <si>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</si>
  <si>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</si>
  <si>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</si>
  <si>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</si>
  <si>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</si>
  <si>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</si>
  <si>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</si>
  <si>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</si>
  <si>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</si>
  <si>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</si>
  <si>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</si>
  <si>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</si>
  <si>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</si>
  <si>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</si>
  <si>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</si>
  <si>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</si>
  <si>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</si>
  <si>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</si>
  <si>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</si>
  <si>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</si>
  <si>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</si>
  <si>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</si>
  <si>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18,2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</si>
  <si>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</si>
  <si>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</si>
  <si>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</si>
  <si>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</si>
  <si>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</si>
  <si>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</si>
  <si>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</si>
  <si>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</si>
  <si>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</si>
  <si>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</si>
  <si>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</si>
  <si>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</si>
  <si>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</si>
  <si>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</si>
  <si>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</si>
  <si>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</si>
  <si>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</si>
  <si>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</si>
  <si>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</si>
  <si>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</si>
  <si>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</si>
  <si>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</si>
  <si>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</si>
  <si>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</si>
  <si>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</si>
  <si>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</si>
  <si>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</si>
  <si>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</si>
  <si>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</si>
  <si>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</si>
  <si>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</si>
  <si>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</si>
  <si>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</si>
  <si>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</si>
  <si>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</si>
  <si>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Утверждено генеральным директором  Череповским А.В.</t>
  </si>
  <si>
    <t>Определение параметров вибропрочности грунтов методом циклических трехосных сжатий.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</si>
  <si>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</si>
  <si>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</si>
  <si>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</si>
  <si>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</si>
  <si>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>64§13 + 65§10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</si>
  <si>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204"/>
      </rPr>
      <t xml:space="preserve"> 0,6 до 2,5 МПа</t>
    </r>
    <r>
      <rPr>
        <sz val="10"/>
        <rFont val="Arial"/>
        <family val="2"/>
        <charset val="1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</si>
  <si>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</si>
  <si>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</si>
  <si>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глинистых грунтов перед срезом.</t>
    </r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</si>
  <si>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</si>
  <si>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</si>
  <si>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</si>
  <si>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</si>
  <si>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</si>
  <si>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</si>
  <si>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</si>
  <si>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</si>
  <si>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</si>
  <si>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</si>
  <si>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</si>
  <si>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</si>
  <si>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</si>
  <si>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</si>
  <si>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</si>
  <si>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</si>
  <si>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</si>
  <si>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</si>
  <si>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</si>
  <si>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</si>
  <si>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</si>
  <si>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</si>
  <si>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</si>
  <si>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</si>
  <si>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</si>
  <si>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</si>
  <si>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</si>
  <si>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</si>
  <si>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</si>
  <si>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</si>
  <si>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</si>
  <si>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</si>
  <si>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</si>
  <si>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</si>
  <si>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</si>
  <si>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</si>
  <si>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4. Мерзлые грунты</t>
  </si>
  <si>
    <t>ДОПОЛНИТЕЛЬНЫЕ ОПЦИИ: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</si>
  <si>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</si>
  <si>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</si>
  <si>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</si>
  <si>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</si>
  <si>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</si>
  <si>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</si>
  <si>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</si>
  <si>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</si>
  <si>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</si>
  <si>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</si>
  <si>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</si>
  <si>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</si>
  <si>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</si>
  <si>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</si>
  <si>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</si>
  <si>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</si>
  <si>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</si>
  <si>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</si>
  <si>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</si>
  <si>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</si>
  <si>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</si>
  <si>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</si>
  <si>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</si>
  <si>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</si>
  <si>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</si>
  <si>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</si>
  <si>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</si>
  <si>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</si>
  <si>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</si>
  <si>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</si>
  <si>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</si>
  <si>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</si>
  <si>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</si>
  <si>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</si>
  <si>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</si>
  <si>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</si>
  <si>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</si>
  <si>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</si>
  <si>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</si>
  <si>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</si>
  <si>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</si>
  <si>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</si>
  <si>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t>Модуль жесткости при разгрузке/повторном нагружении (E</t>
    </r>
    <r>
      <rPr>
        <vertAlign val="subscript"/>
        <sz val="10"/>
        <rFont val="Arial"/>
        <family val="2"/>
        <charset val="204"/>
      </rPr>
      <t>ur</t>
    </r>
    <r>
      <rPr>
        <vertAlign val="superscript"/>
        <sz val="10"/>
        <rFont val="Arial"/>
        <family val="2"/>
        <charset val="204"/>
      </rPr>
      <t>ref</t>
    </r>
    <r>
      <rPr>
        <sz val="10"/>
        <rFont val="Arial"/>
        <family val="2"/>
        <charset val="1"/>
      </rPr>
      <t>), коэффициент Пуассона (ν) (с интерпретацией результатов)</t>
    </r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</si>
  <si>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</si>
  <si>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</si>
  <si>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</si>
  <si>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</si>
  <si>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</si>
  <si>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</si>
  <si>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</si>
  <si>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</si>
  <si>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</si>
  <si>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</si>
  <si>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</si>
  <si>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</si>
  <si>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</si>
  <si>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</si>
  <si>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</si>
  <si>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</si>
  <si>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</si>
  <si>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</si>
  <si>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</si>
  <si>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</si>
  <si>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</si>
  <si>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</si>
  <si>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</si>
  <si>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</si>
  <si>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</si>
  <si>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</si>
  <si>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</si>
  <si>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</si>
  <si>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</si>
  <si>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</si>
  <si>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</si>
  <si>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</si>
  <si>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</si>
  <si>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</si>
  <si>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</si>
  <si>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</si>
  <si>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</si>
  <si>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</si>
  <si>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</si>
  <si>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</si>
  <si>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</si>
  <si>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</si>
  <si>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</si>
  <si>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</si>
  <si>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</si>
  <si>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</si>
  <si>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</si>
  <si>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</si>
  <si>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</si>
  <si>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</si>
  <si>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</si>
  <si>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</si>
  <si>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</si>
  <si>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</si>
  <si>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5. Строительные материалы</t>
  </si>
  <si>
    <t>5.1. Строительные пески</t>
  </si>
  <si>
    <t>5.2. Гравий, щебень, ПГС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</si>
  <si>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</si>
  <si>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</si>
  <si>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</si>
  <si>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</si>
  <si>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</si>
  <si>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</si>
  <si>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</si>
  <si>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</si>
  <si>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</si>
  <si>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</si>
  <si>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</si>
  <si>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</si>
  <si>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</si>
  <si>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</si>
  <si>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</si>
  <si>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</si>
  <si>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</si>
  <si>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</si>
  <si>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Балласт</t>
  </si>
  <si>
    <t>Зерновой состав</t>
  </si>
  <si>
    <t xml:space="preserve">Определение истираемости </t>
  </si>
  <si>
    <t>1  образец</t>
  </si>
  <si>
    <t>ГОСТ 7392-2014</t>
  </si>
  <si>
    <r>
      <t>Модуль сдвига при  малых деформациях G</t>
    </r>
    <r>
      <rPr>
        <vertAlign val="subscript"/>
        <sz val="10"/>
        <color indexed="55"/>
        <rFont val="Arial"/>
        <family val="2"/>
        <charset val="204"/>
      </rPr>
      <t>0</t>
    </r>
    <r>
      <rPr>
        <vertAlign val="superscript"/>
        <sz val="10"/>
        <color indexed="55"/>
        <rFont val="Arial"/>
        <family val="2"/>
        <charset val="204"/>
      </rPr>
      <t xml:space="preserve">ref </t>
    </r>
    <r>
      <rPr>
        <sz val="10"/>
        <color indexed="55"/>
        <rFont val="Arial"/>
        <family val="2"/>
        <charset val="204"/>
      </rPr>
      <t xml:space="preserve">(резонансная колонка),  сдвиговые деформации γ0.7 </t>
    </r>
  </si>
  <si>
    <t>1.5. Определение характеристик прочности и деформируемости грунтов 
 методом трехосного сжатия</t>
  </si>
  <si>
    <t>1.6. Испытания грунтов в условиях динамического воздействия</t>
  </si>
  <si>
    <t>1.4. Исследования крупнообломочных  грунтов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</si>
  <si>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</si>
  <si>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Определение параметров виброползучести грунтов методом циклических трехосных сжатий (песчаные грунты)</t>
  </si>
  <si>
    <t>Цена с повыш. коэфф., 1,2
 руб.</t>
  </si>
  <si>
    <t>Скальные грунты</t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</si>
  <si>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</si>
  <si>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для прочных пород </t>
    </r>
    <r>
      <rPr>
        <b/>
        <sz val="12"/>
        <rFont val="Arial"/>
        <family val="2"/>
        <charset val="204"/>
      </rPr>
      <t>с выдачей паспорта прочности</t>
    </r>
  </si>
  <si>
    <t>Полный комплекс определений физических свойств и механической прочности для  пород средней прочности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</si>
  <si>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</si>
  <si>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rFont val="Arial"/>
        <family val="2"/>
        <charset val="204"/>
      </rPr>
      <t>с выдачей паспорта прочности</t>
    </r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</si>
  <si>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</si>
  <si>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</si>
  <si>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</si>
  <si>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</si>
  <si>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</si>
  <si>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</si>
  <si>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</si>
  <si>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</si>
  <si>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</si>
  <si>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</si>
  <si>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</si>
  <si>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</si>
  <si>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</si>
  <si>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</si>
  <si>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</si>
  <si>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</si>
  <si>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</si>
  <si>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</si>
  <si>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</si>
  <si>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</si>
  <si>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</si>
  <si>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</si>
  <si>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Скидка на испытания  в приборе трехосного сжатия - 75%</t>
  </si>
  <si>
    <t>Зерновой состав щебня и гравия и модуль крупности</t>
  </si>
  <si>
    <t xml:space="preserve"> 1 образец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</si>
  <si>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</si>
  <si>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</si>
  <si>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</si>
  <si>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</si>
  <si>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</si>
  <si>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</si>
  <si>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</si>
  <si>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</si>
  <si>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</si>
  <si>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</si>
  <si>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</si>
  <si>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</si>
  <si>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</si>
  <si>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</si>
  <si>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</si>
  <si>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</si>
  <si>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</si>
  <si>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</si>
  <si>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</si>
  <si>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</si>
  <si>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</si>
  <si>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</si>
  <si>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</si>
  <si>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</si>
  <si>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</si>
  <si>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</si>
  <si>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</si>
  <si>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</si>
  <si>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</si>
  <si>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</si>
  <si>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</si>
  <si>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</si>
  <si>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</si>
  <si>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</si>
  <si>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</si>
  <si>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</si>
  <si>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</si>
  <si>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1.8. Петрографический состав и определение названия грунта (в комплексе работ)</t>
  </si>
  <si>
    <r>
      <rPr>
        <b/>
        <sz val="10"/>
        <rFont val="Franklin Gothic Book"/>
        <charset val="204"/>
      </rPr>
      <t>1. Фотографии образцов после проведения испытаний</t>
    </r>
    <r>
      <rPr>
        <b/>
        <sz val="10"/>
        <color rgb="FFFF0000"/>
        <rFont val="Franklin Gothic Book"/>
        <charset val="204"/>
      </rPr>
      <t xml:space="preserve"> - дополнительно оплата 10% от соответствующего пункта СБЦ.</t>
    </r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</si>
  <si>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</si>
  <si>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</si>
  <si>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</si>
  <si>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</si>
  <si>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</si>
  <si>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</si>
  <si>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</si>
  <si>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</si>
  <si>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</si>
  <si>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</si>
  <si>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</si>
  <si>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</si>
  <si>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</si>
  <si>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</si>
  <si>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</si>
  <si>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</si>
  <si>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</si>
  <si>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r>
      <t>Комплекс определений физико - механических свойств грунта для высотных зданий (</t>
    </r>
    <r>
      <rPr>
        <b/>
        <sz val="14"/>
        <color rgb="FFFF0000"/>
        <rFont val="Calibri"/>
        <family val="2"/>
        <charset val="204"/>
      </rPr>
      <t>&gt;</t>
    </r>
    <r>
      <rPr>
        <b/>
        <sz val="14"/>
        <color rgb="FFFF0000"/>
        <rFont val="Century Gothic"/>
        <family val="2"/>
        <charset val="204"/>
      </rPr>
      <t>75 м) СП  267.1325800.2016 (п. 8.1.2.10)</t>
    </r>
  </si>
  <si>
    <t>Степень разложения торфа</t>
  </si>
  <si>
    <t>Зольность торфа</t>
  </si>
  <si>
    <t>69§6</t>
  </si>
  <si>
    <t>69§2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</si>
  <si>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</si>
  <si>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62§27+63/28 - 64§12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</si>
  <si>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</si>
  <si>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62§27+63§28 + 64§11 </t>
  </si>
  <si>
    <t>Коэффициент демпфирования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</si>
  <si>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</si>
  <si>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</si>
  <si>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</si>
  <si>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</si>
  <si>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</si>
  <si>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</si>
  <si>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</si>
  <si>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</si>
  <si>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</si>
  <si>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01.01.2025 г.</t>
  </si>
  <si>
    <t>Цена по СБЦ, 
руб.</t>
  </si>
  <si>
    <t xml:space="preserve">Цена со скидкой,
 руб. </t>
  </si>
  <si>
    <t>Цена со
скидкой,
 руб.</t>
  </si>
  <si>
    <t>Цена с повышающими коэфф.,
 руб.</t>
  </si>
  <si>
    <t xml:space="preserve">1.7. Получение исходных параметров для программных комплексов PLAXIS, MIDAS </t>
  </si>
  <si>
    <r>
      <t xml:space="preserve">Скидка  </t>
    </r>
    <r>
      <rPr>
        <sz val="8"/>
        <rFont val="Arial"/>
        <family val="2"/>
        <charset val="204"/>
      </rPr>
      <t xml:space="preserve">МОСТДОРГЕОТРЕСТ, в  % </t>
    </r>
  </si>
  <si>
    <t>66/5 х 1,8</t>
  </si>
  <si>
    <t>Пункт
по
«Справочнику базовых цен»  (СБЦ)</t>
  </si>
  <si>
    <t>1.3.1 Исследования физико-механических свойств скальных и полускальных грунтов</t>
  </si>
  <si>
    <t>1.3.2 Исследования механических свойств скальных грунтов в приборе трехосного сжатия и срезовом приборе</t>
  </si>
  <si>
    <t>Цена со
скидкой,
 руб</t>
  </si>
  <si>
    <t>Цена с повышающими коэфф., руб</t>
  </si>
  <si>
    <t>цены указаны без учета НДС 5%</t>
  </si>
  <si>
    <t>Цена по СБЦ с учетом  индекса изменения  сметной стоимости Минстроя России на IV кв 2024 г.: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</si>
</sst>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sz val="10"/>
      <color indexed="45"/>
      <name val="Arial"/>
      <family val="2"/>
      <charset val="1"/>
    </font>
    <font>
      <b/>
      <sz val="18"/>
      <name val="Arial"/>
      <family val="2"/>
      <charset val="1"/>
    </font>
    <font>
      <i/>
      <sz val="10"/>
      <name val="Arial"/>
      <family val="2"/>
      <charset val="1"/>
    </font>
    <font>
      <sz val="16"/>
      <color indexed="18"/>
      <name val="Arial"/>
      <family val="2"/>
      <charset val="1"/>
    </font>
    <font>
      <sz val="14"/>
      <color indexed="18"/>
      <name val="Arial"/>
      <family val="2"/>
      <charset val="1"/>
    </font>
    <font>
      <sz val="14"/>
      <color indexed="55"/>
      <name val="Arial"/>
      <family val="2"/>
      <charset val="1"/>
    </font>
    <font>
      <sz val="10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b/>
      <sz val="10"/>
      <color indexed="55"/>
      <name val="Arial"/>
      <family val="2"/>
      <charset val="1"/>
    </font>
    <font>
      <i/>
      <sz val="12"/>
      <name val="Arial"/>
      <family val="2"/>
      <charset val="1"/>
    </font>
    <font>
      <sz val="11"/>
      <color indexed="55"/>
      <name val="Arial"/>
      <family val="2"/>
      <charset val="1"/>
    </font>
    <font>
      <sz val="12"/>
      <name val="Arial"/>
      <family val="2"/>
      <charset val="1"/>
    </font>
    <font>
      <sz val="10"/>
      <name val="Arial Cyr"/>
      <family val="2"/>
      <charset val="204"/>
    </font>
    <font>
      <sz val="10"/>
      <color indexed="55"/>
      <name val="Arial"/>
      <family val="2"/>
      <charset val="1"/>
    </font>
    <font>
      <i/>
      <sz val="11"/>
      <name val="Arial"/>
      <family val="2"/>
      <charset val="1"/>
    </font>
    <font>
      <i/>
      <sz val="10"/>
      <color indexed="55"/>
      <name val="Arial"/>
      <family val="2"/>
      <charset val="1"/>
    </font>
    <font>
      <i/>
      <sz val="12"/>
      <color indexed="55"/>
      <name val="Arial"/>
      <family val="2"/>
      <charset val="1"/>
    </font>
    <font>
      <sz val="10"/>
      <name val="Arial"/>
      <family val="2"/>
      <charset val="1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2"/>
      <name val="Franklin Gothic Book"/>
      <family val="2"/>
      <charset val="204"/>
    </font>
    <font>
      <sz val="8"/>
      <name val="Arial"/>
      <family val="2"/>
      <charset val="204"/>
    </font>
    <font>
      <sz val="8"/>
      <name val="Franklin Gothic Book"/>
      <family val="2"/>
      <charset val="204"/>
    </font>
    <font>
      <i/>
      <sz val="14"/>
      <name val="Arial"/>
      <family val="2"/>
      <charset val="1"/>
    </font>
    <font>
      <vertAlign val="subscript"/>
      <sz val="10"/>
      <color indexed="55"/>
      <name val="Arial"/>
      <family val="2"/>
      <charset val="204"/>
    </font>
    <font>
      <vertAlign val="superscript"/>
      <sz val="10"/>
      <color indexed="55"/>
      <name val="Arial"/>
      <family val="2"/>
      <charset val="204"/>
    </font>
    <font>
      <b/>
      <sz val="12"/>
      <color rgb="FFFF0000"/>
      <name val="Franklin Gothic Book"/>
      <charset val="204"/>
    </font>
    <font>
      <b/>
      <sz val="20"/>
      <color rgb="FFFF0000"/>
      <name val="Franklin Gothic Book"/>
      <charset val="204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8"/>
      <name val="Franklin Gothic Book"/>
      <charset val="204"/>
    </font>
    <font>
      <sz val="12"/>
      <name val="Calibri"/>
      <family val="2"/>
      <charset val="204"/>
    </font>
    <font>
      <b/>
      <sz val="24"/>
      <color rgb="FFFF0000"/>
      <name val="Franklin Gothic Book"/>
      <charset val="204"/>
    </font>
    <font>
      <sz val="9"/>
      <name val="Arial"/>
      <family val="2"/>
      <charset val="1"/>
    </font>
    <font>
      <b/>
      <i/>
      <sz val="10"/>
      <color rgb="FFFF0000"/>
      <name val="Arial"/>
      <family val="2"/>
      <charset val="204"/>
    </font>
    <font>
      <b/>
      <sz val="12"/>
      <color rgb="FFFF0000"/>
      <name val="Century Gothic"/>
      <family val="2"/>
      <charset val="204"/>
    </font>
    <font>
      <b/>
      <sz val="18"/>
      <name val="Franklin Gothic Book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Franklin Gothic Book"/>
      <charset val="204"/>
    </font>
    <font>
      <b/>
      <sz val="11"/>
      <color rgb="FFFF0000"/>
      <name val="Franklin Gothic Book"/>
      <charset val="204"/>
    </font>
    <font>
      <b/>
      <sz val="10"/>
      <name val="Franklin Gothic Book"/>
      <charset val="204"/>
    </font>
    <font>
      <b/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204"/>
    </font>
    <font>
      <b/>
      <sz val="14"/>
      <color rgb="FFFF0000"/>
      <name val="Century Gothic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34"/>
        <bgColor indexed="23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89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32" fillId="0" borderId="0"/>
  </cellStyleXfs>
  <cellXfs count="38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0" fontId="0" fillId="0" borderId="3" xfId="0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 wrapText="1"/>
    </xf>
    <xf numFmtId="0" fontId="33" fillId="0" borderId="11" xfId="2" applyFont="1" applyBorder="1" applyAlignment="1">
      <alignment wrapText="1"/>
    </xf>
    <xf numFmtId="0" fontId="34" fillId="0" borderId="11" xfId="2" applyFont="1" applyBorder="1" applyAlignment="1">
      <alignment horizontal="center" vertical="center" wrapText="1"/>
    </xf>
    <xf numFmtId="0" fontId="35" fillId="0" borderId="11" xfId="2" applyFont="1" applyBorder="1" applyAlignment="1">
      <alignment horizontal="center" wrapText="1"/>
    </xf>
    <xf numFmtId="0" fontId="35" fillId="0" borderId="11" xfId="2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33" fillId="0" borderId="0" xfId="2" applyFont="1" applyAlignment="1">
      <alignment wrapText="1"/>
    </xf>
    <xf numFmtId="0" fontId="35" fillId="0" borderId="0" xfId="2" applyFont="1" applyAlignment="1">
      <alignment horizontal="center" wrapText="1"/>
    </xf>
    <xf numFmtId="164" fontId="33" fillId="0" borderId="0" xfId="2" applyNumberFormat="1" applyFont="1" applyAlignment="1">
      <alignment wrapText="1"/>
    </xf>
    <xf numFmtId="4" fontId="33" fillId="0" borderId="0" xfId="2" applyNumberFormat="1" applyFont="1" applyAlignment="1">
      <alignment wrapText="1"/>
    </xf>
    <xf numFmtId="0" fontId="39" fillId="0" borderId="18" xfId="2" applyFont="1" applyBorder="1" applyAlignment="1">
      <alignment horizontal="center" wrapText="1"/>
    </xf>
    <xf numFmtId="0" fontId="39" fillId="0" borderId="18" xfId="2" applyFont="1" applyBorder="1" applyAlignment="1">
      <alignment horizontal="left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4" fontId="42" fillId="0" borderId="9" xfId="0" applyNumberFormat="1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35" fillId="0" borderId="27" xfId="2" applyFont="1" applyBorder="1" applyAlignment="1">
      <alignment horizontal="center" wrapText="1"/>
    </xf>
    <xf numFmtId="0" fontId="0" fillId="6" borderId="32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164" fontId="0" fillId="0" borderId="35" xfId="0" applyNumberFormat="1" applyBorder="1" applyAlignment="1">
      <alignment horizontal="center" vertical="center" wrapText="1"/>
    </xf>
    <xf numFmtId="0" fontId="25" fillId="0" borderId="35" xfId="0" applyFont="1" applyBorder="1" applyAlignment="1">
      <alignment wrapText="1"/>
    </xf>
    <xf numFmtId="0" fontId="46" fillId="0" borderId="35" xfId="0" applyFont="1" applyBorder="1" applyAlignment="1">
      <alignment horizontal="left" vertical="center"/>
    </xf>
    <xf numFmtId="2" fontId="0" fillId="0" borderId="35" xfId="0" applyNumberFormat="1" applyBorder="1" applyAlignment="1">
      <alignment horizontal="center" vertical="center" wrapText="1"/>
    </xf>
    <xf numFmtId="0" fontId="0" fillId="6" borderId="36" xfId="0" applyFill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4" fontId="25" fillId="0" borderId="37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0" fontId="33" fillId="0" borderId="42" xfId="2" applyFont="1" applyBorder="1" applyAlignment="1">
      <alignment wrapText="1"/>
    </xf>
    <xf numFmtId="0" fontId="0" fillId="0" borderId="43" xfId="0" applyBorder="1" applyAlignment="1">
      <alignment vertical="top" wrapText="1"/>
    </xf>
    <xf numFmtId="164" fontId="0" fillId="0" borderId="43" xfId="0" applyNumberFormat="1" applyBorder="1" applyAlignment="1">
      <alignment vertical="top" wrapText="1"/>
    </xf>
    <xf numFmtId="2" fontId="0" fillId="0" borderId="43" xfId="0" applyNumberFormat="1" applyBorder="1" applyAlignment="1">
      <alignment vertical="top" wrapText="1"/>
    </xf>
    <xf numFmtId="0" fontId="0" fillId="6" borderId="47" xfId="0" applyFill="1" applyBorder="1" applyAlignment="1">
      <alignment horizontal="center" vertical="center" wrapText="1"/>
    </xf>
    <xf numFmtId="164" fontId="0" fillId="6" borderId="47" xfId="0" applyNumberForma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164" fontId="0" fillId="0" borderId="51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7" borderId="43" xfId="0" applyFill="1" applyBorder="1" applyAlignment="1">
      <alignment vertical="center" wrapText="1"/>
    </xf>
    <xf numFmtId="0" fontId="0" fillId="7" borderId="43" xfId="0" applyFill="1" applyBorder="1" applyAlignment="1">
      <alignment horizontal="center" vertical="center" wrapText="1"/>
    </xf>
    <xf numFmtId="164" fontId="0" fillId="7" borderId="43" xfId="0" applyNumberFormat="1" applyFill="1" applyBorder="1" applyAlignment="1">
      <alignment horizontal="center" vertical="center" wrapText="1"/>
    </xf>
    <xf numFmtId="4" fontId="0" fillId="7" borderId="43" xfId="0" applyNumberFormat="1" applyFill="1" applyBorder="1" applyAlignment="1">
      <alignment horizontal="center" vertical="center" wrapText="1"/>
    </xf>
    <xf numFmtId="4" fontId="0" fillId="0" borderId="0" xfId="0" applyNumberFormat="1"/>
    <xf numFmtId="0" fontId="33" fillId="0" borderId="57" xfId="2" applyFont="1" applyBorder="1" applyAlignment="1">
      <alignment wrapText="1"/>
    </xf>
    <xf numFmtId="0" fontId="0" fillId="0" borderId="57" xfId="0" applyBorder="1"/>
    <xf numFmtId="0" fontId="12" fillId="2" borderId="58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58" xfId="0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4" fontId="0" fillId="0" borderId="58" xfId="0" applyNumberFormat="1" applyBorder="1" applyAlignment="1">
      <alignment horizontal="center" vertical="center" wrapText="1"/>
    </xf>
    <xf numFmtId="0" fontId="25" fillId="0" borderId="26" xfId="2" applyFont="1" applyBorder="1" applyAlignment="1">
      <alignment wrapText="1"/>
    </xf>
    <xf numFmtId="0" fontId="25" fillId="0" borderId="11" xfId="2" applyFont="1" applyBorder="1" applyAlignment="1">
      <alignment wrapText="1"/>
    </xf>
    <xf numFmtId="0" fontId="25" fillId="0" borderId="33" xfId="2" applyFont="1" applyBorder="1" applyAlignment="1">
      <alignment wrapText="1"/>
    </xf>
    <xf numFmtId="0" fontId="25" fillId="0" borderId="25" xfId="2" applyFont="1" applyBorder="1" applyAlignment="1">
      <alignment wrapText="1"/>
    </xf>
    <xf numFmtId="0" fontId="25" fillId="0" borderId="27" xfId="2" applyFont="1" applyBorder="1" applyAlignment="1">
      <alignment wrapText="1"/>
    </xf>
    <xf numFmtId="2" fontId="25" fillId="0" borderId="11" xfId="2" applyNumberFormat="1" applyFont="1" applyBorder="1" applyAlignment="1">
      <alignment wrapText="1"/>
    </xf>
    <xf numFmtId="4" fontId="25" fillId="0" borderId="11" xfId="2" applyNumberFormat="1" applyFont="1" applyBorder="1" applyAlignment="1">
      <alignment wrapText="1"/>
    </xf>
    <xf numFmtId="164" fontId="25" fillId="0" borderId="11" xfId="2" applyNumberFormat="1" applyFont="1" applyBorder="1" applyAlignment="1">
      <alignment wrapText="1"/>
    </xf>
    <xf numFmtId="0" fontId="25" fillId="0" borderId="11" xfId="2" applyFont="1" applyBorder="1"/>
    <xf numFmtId="0" fontId="25" fillId="0" borderId="33" xfId="2" applyFont="1" applyBorder="1"/>
    <xf numFmtId="164" fontId="25" fillId="0" borderId="25" xfId="2" applyNumberFormat="1" applyFont="1" applyBorder="1" applyAlignment="1">
      <alignment wrapText="1"/>
    </xf>
    <xf numFmtId="164" fontId="25" fillId="0" borderId="27" xfId="2" applyNumberFormat="1" applyFont="1" applyBorder="1" applyAlignment="1">
      <alignment wrapText="1"/>
    </xf>
    <xf numFmtId="0" fontId="12" fillId="0" borderId="5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4" fontId="0" fillId="0" borderId="45" xfId="0" applyNumberFormat="1" applyBorder="1" applyAlignment="1">
      <alignment horizontal="center" vertical="center" wrapText="1"/>
    </xf>
    <xf numFmtId="4" fontId="0" fillId="0" borderId="60" xfId="0" applyNumberFormat="1" applyBorder="1" applyAlignment="1">
      <alignment horizontal="center" vertical="center" wrapText="1"/>
    </xf>
    <xf numFmtId="0" fontId="28" fillId="0" borderId="61" xfId="0" applyFont="1" applyBorder="1" applyAlignment="1">
      <alignment horizontal="left" wrapText="1"/>
    </xf>
    <xf numFmtId="0" fontId="12" fillId="0" borderId="61" xfId="0" applyFont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wrapText="1"/>
    </xf>
    <xf numFmtId="0" fontId="14" fillId="0" borderId="61" xfId="0" applyFont="1" applyBorder="1" applyAlignment="1">
      <alignment horizontal="center" vertical="top" wrapText="1"/>
    </xf>
    <xf numFmtId="0" fontId="28" fillId="0" borderId="61" xfId="0" applyFont="1" applyBorder="1" applyAlignment="1">
      <alignment horizontal="center" vertical="top" wrapText="1"/>
    </xf>
    <xf numFmtId="4" fontId="0" fillId="0" borderId="6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4" fontId="42" fillId="0" borderId="0" xfId="0" applyNumberFormat="1" applyFont="1" applyBorder="1" applyAlignment="1">
      <alignment horizontal="left"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left" vertical="center" wrapText="1"/>
    </xf>
    <xf numFmtId="4" fontId="25" fillId="0" borderId="62" xfId="0" applyNumberFormat="1" applyFont="1" applyBorder="1" applyAlignment="1">
      <alignment horizontal="righ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47" fillId="0" borderId="0" xfId="0" applyNumberFormat="1" applyFont="1" applyBorder="1" applyAlignment="1">
      <alignment horizontal="left" vertical="center" wrapText="1"/>
    </xf>
    <xf numFmtId="4" fontId="47" fillId="0" borderId="6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65" xfId="0" applyBorder="1" applyAlignment="1">
      <alignment horizontal="center" vertical="center" wrapText="1"/>
    </xf>
    <xf numFmtId="164" fontId="0" fillId="0" borderId="65" xfId="0" applyNumberFormat="1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6" borderId="68" xfId="0" applyFill="1" applyBorder="1" applyAlignment="1">
      <alignment horizontal="center" vertical="center" wrapText="1"/>
    </xf>
    <xf numFmtId="164" fontId="0" fillId="6" borderId="68" xfId="0" applyNumberFormat="1" applyFill="1" applyBorder="1" applyAlignment="1">
      <alignment horizontal="center" vertical="center" wrapText="1"/>
    </xf>
    <xf numFmtId="0" fontId="0" fillId="0" borderId="67" xfId="0" applyFill="1" applyBorder="1" applyAlignment="1">
      <alignment vertical="center" wrapText="1"/>
    </xf>
    <xf numFmtId="0" fontId="0" fillId="0" borderId="68" xfId="0" applyFill="1" applyBorder="1" applyAlignment="1">
      <alignment horizontal="center" vertical="center" wrapText="1"/>
    </xf>
    <xf numFmtId="164" fontId="0" fillId="0" borderId="68" xfId="0" applyNumberFormat="1" applyFill="1" applyBorder="1" applyAlignment="1">
      <alignment horizontal="center" vertical="center" wrapText="1"/>
    </xf>
    <xf numFmtId="0" fontId="0" fillId="6" borderId="68" xfId="0" applyFill="1" applyBorder="1" applyAlignment="1">
      <alignment vertical="center" wrapText="1"/>
    </xf>
    <xf numFmtId="0" fontId="14" fillId="0" borderId="31" xfId="0" applyFont="1" applyBorder="1" applyAlignment="1">
      <alignment horizontal="center" wrapText="1"/>
    </xf>
    <xf numFmtId="0" fontId="14" fillId="0" borderId="31" xfId="0" applyFont="1" applyBorder="1" applyAlignment="1">
      <alignment horizontal="center" vertical="top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164" fontId="0" fillId="0" borderId="69" xfId="0" applyNumberFormat="1" applyBorder="1" applyAlignment="1">
      <alignment horizontal="center" vertical="center" wrapText="1"/>
    </xf>
    <xf numFmtId="4" fontId="0" fillId="0" borderId="69" xfId="0" applyNumberFormat="1" applyBorder="1" applyAlignment="1">
      <alignment horizontal="center" vertical="center" wrapText="1"/>
    </xf>
    <xf numFmtId="0" fontId="0" fillId="0" borderId="0" xfId="0"/>
    <xf numFmtId="0" fontId="0" fillId="0" borderId="70" xfId="0" applyBorder="1" applyAlignment="1">
      <alignment vertical="center" wrapText="1"/>
    </xf>
    <xf numFmtId="0" fontId="0" fillId="0" borderId="70" xfId="0" applyBorder="1" applyAlignment="1">
      <alignment horizontal="center" vertical="center" wrapText="1"/>
    </xf>
    <xf numFmtId="164" fontId="0" fillId="0" borderId="70" xfId="0" applyNumberFormat="1" applyBorder="1" applyAlignment="1">
      <alignment horizontal="center" vertical="center" wrapText="1"/>
    </xf>
    <xf numFmtId="4" fontId="0" fillId="6" borderId="58" xfId="0" applyNumberForma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 wrapText="1"/>
    </xf>
    <xf numFmtId="4" fontId="0" fillId="0" borderId="71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59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2" borderId="73" xfId="0" applyFill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0" fillId="6" borderId="11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horizontal="center" vertical="center" wrapText="1"/>
    </xf>
    <xf numFmtId="4" fontId="0" fillId="0" borderId="71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164" fontId="0" fillId="0" borderId="51" xfId="0" applyNumberForma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72" xfId="0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 wrapText="1"/>
    </xf>
    <xf numFmtId="164" fontId="0" fillId="0" borderId="56" xfId="0" applyNumberFormat="1" applyFill="1" applyBorder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top" wrapText="1"/>
    </xf>
    <xf numFmtId="0" fontId="0" fillId="0" borderId="75" xfId="0" applyBorder="1" applyAlignment="1">
      <alignment wrapText="1"/>
    </xf>
    <xf numFmtId="0" fontId="0" fillId="0" borderId="75" xfId="0" applyBorder="1" applyAlignment="1">
      <alignment vertical="center" wrapText="1"/>
    </xf>
    <xf numFmtId="0" fontId="0" fillId="2" borderId="5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0" fillId="0" borderId="0" xfId="0"/>
    <xf numFmtId="0" fontId="0" fillId="2" borderId="76" xfId="0" applyFill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2" fontId="2" fillId="0" borderId="76" xfId="0" applyNumberFormat="1" applyFont="1" applyBorder="1" applyAlignment="1">
      <alignment horizontal="center" vertical="center" wrapText="1"/>
    </xf>
    <xf numFmtId="0" fontId="8" fillId="0" borderId="76" xfId="0" applyFont="1" applyBorder="1" applyAlignment="1">
      <alignment horizontal="left" vertical="center" wrapText="1"/>
    </xf>
    <xf numFmtId="2" fontId="0" fillId="0" borderId="76" xfId="0" applyNumberFormat="1" applyBorder="1" applyAlignment="1">
      <alignment vertical="top" wrapText="1"/>
    </xf>
    <xf numFmtId="0" fontId="14" fillId="0" borderId="76" xfId="0" applyFont="1" applyBorder="1" applyAlignment="1">
      <alignment horizontal="center" wrapText="1"/>
    </xf>
    <xf numFmtId="0" fontId="14" fillId="0" borderId="76" xfId="0" applyFont="1" applyBorder="1" applyAlignment="1">
      <alignment horizontal="center" vertical="top" wrapText="1"/>
    </xf>
    <xf numFmtId="2" fontId="0" fillId="0" borderId="77" xfId="0" applyNumberFormat="1" applyBorder="1" applyAlignment="1">
      <alignment horizontal="center" vertical="center" wrapText="1"/>
    </xf>
    <xf numFmtId="4" fontId="0" fillId="0" borderId="77" xfId="0" applyNumberFormat="1" applyBorder="1" applyAlignment="1">
      <alignment horizontal="center" vertical="center" wrapText="1"/>
    </xf>
    <xf numFmtId="4" fontId="25" fillId="0" borderId="76" xfId="0" applyNumberFormat="1" applyFont="1" applyBorder="1" applyAlignment="1">
      <alignment horizontal="left" vertical="center" wrapText="1"/>
    </xf>
    <xf numFmtId="0" fontId="14" fillId="0" borderId="79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/>
    </xf>
    <xf numFmtId="0" fontId="0" fillId="2" borderId="76" xfId="0" applyFont="1" applyFill="1" applyBorder="1" applyAlignment="1">
      <alignment horizontal="center" vertical="center" wrapText="1"/>
    </xf>
    <xf numFmtId="0" fontId="46" fillId="2" borderId="76" xfId="0" applyFont="1" applyFill="1" applyBorder="1" applyAlignment="1">
      <alignment horizontal="center" vertical="center" wrapText="1"/>
    </xf>
    <xf numFmtId="3" fontId="0" fillId="0" borderId="76" xfId="0" applyNumberFormat="1" applyBorder="1" applyAlignment="1">
      <alignment horizontal="center" vertical="center" wrapText="1"/>
    </xf>
    <xf numFmtId="3" fontId="0" fillId="6" borderId="58" xfId="0" applyNumberFormat="1" applyFill="1" applyBorder="1" applyAlignment="1">
      <alignment horizontal="center" vertical="center" wrapText="1"/>
    </xf>
    <xf numFmtId="1" fontId="0" fillId="0" borderId="76" xfId="0" applyNumberFormat="1" applyBorder="1" applyAlignment="1">
      <alignment horizontal="center" vertical="center" wrapText="1"/>
    </xf>
    <xf numFmtId="1" fontId="0" fillId="6" borderId="11" xfId="0" applyNumberFormat="1" applyFill="1" applyBorder="1" applyAlignment="1">
      <alignment horizontal="center" vertical="center" wrapText="1"/>
    </xf>
    <xf numFmtId="3" fontId="0" fillId="0" borderId="76" xfId="0" applyNumberFormat="1" applyFill="1" applyBorder="1" applyAlignment="1">
      <alignment horizontal="center" vertical="center" wrapText="1"/>
    </xf>
    <xf numFmtId="0" fontId="0" fillId="0" borderId="0" xfId="0"/>
    <xf numFmtId="3" fontId="25" fillId="0" borderId="76" xfId="2" applyNumberFormat="1" applyFont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4" fontId="44" fillId="0" borderId="74" xfId="2" applyNumberFormat="1" applyFont="1" applyBorder="1" applyAlignment="1">
      <alignment horizontal="center" vertical="center" wrapText="1"/>
    </xf>
    <xf numFmtId="4" fontId="44" fillId="0" borderId="74" xfId="0" applyNumberFormat="1" applyFont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0" fontId="0" fillId="2" borderId="88" xfId="0" applyFill="1" applyBorder="1" applyAlignment="1">
      <alignment horizontal="center" vertical="center" wrapText="1"/>
    </xf>
    <xf numFmtId="0" fontId="0" fillId="2" borderId="88" xfId="0" applyFont="1" applyFill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4" fontId="0" fillId="7" borderId="85" xfId="0" applyNumberFormat="1" applyFill="1" applyBorder="1" applyAlignment="1">
      <alignment horizontal="center" vertical="center" wrapText="1"/>
    </xf>
    <xf numFmtId="4" fontId="0" fillId="7" borderId="86" xfId="0" applyNumberFormat="1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2" borderId="87" xfId="0" applyFill="1" applyBorder="1" applyAlignment="1">
      <alignment horizontal="center" vertical="center" wrapText="1"/>
    </xf>
    <xf numFmtId="4" fontId="29" fillId="0" borderId="85" xfId="0" applyNumberFormat="1" applyFont="1" applyBorder="1" applyAlignment="1">
      <alignment horizontal="center" vertical="center" wrapText="1"/>
    </xf>
    <xf numFmtId="4" fontId="29" fillId="0" borderId="86" xfId="0" applyNumberFormat="1" applyFont="1" applyBorder="1" applyAlignment="1">
      <alignment horizontal="center" vertical="center" wrapText="1"/>
    </xf>
    <xf numFmtId="0" fontId="44" fillId="0" borderId="78" xfId="2" applyFont="1" applyBorder="1" applyAlignment="1">
      <alignment horizontal="center" vertical="center" wrapText="1"/>
    </xf>
    <xf numFmtId="0" fontId="44" fillId="0" borderId="77" xfId="2" applyFont="1" applyBorder="1" applyAlignment="1">
      <alignment horizontal="center" vertical="center" wrapText="1"/>
    </xf>
    <xf numFmtId="0" fontId="44" fillId="0" borderId="80" xfId="2" applyFont="1" applyBorder="1" applyAlignment="1">
      <alignment horizontal="center" vertical="center" wrapText="1"/>
    </xf>
    <xf numFmtId="164" fontId="33" fillId="0" borderId="78" xfId="2" applyNumberFormat="1" applyFont="1" applyBorder="1" applyAlignment="1">
      <alignment horizontal="center" wrapText="1"/>
    </xf>
    <xf numFmtId="164" fontId="33" fillId="0" borderId="77" xfId="2" applyNumberFormat="1" applyFont="1" applyBorder="1" applyAlignment="1">
      <alignment horizontal="center" wrapText="1"/>
    </xf>
    <xf numFmtId="164" fontId="33" fillId="0" borderId="80" xfId="2" applyNumberFormat="1" applyFont="1" applyBorder="1" applyAlignment="1">
      <alignment horizontal="center" wrapText="1"/>
    </xf>
    <xf numFmtId="4" fontId="0" fillId="0" borderId="78" xfId="0" applyNumberFormat="1" applyBorder="1" applyAlignment="1">
      <alignment horizontal="center" vertical="center" wrapText="1"/>
    </xf>
    <xf numFmtId="4" fontId="0" fillId="0" borderId="80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43" fillId="8" borderId="28" xfId="2" applyFont="1" applyFill="1" applyBorder="1" applyAlignment="1">
      <alignment horizontal="center" wrapText="1"/>
    </xf>
    <xf numFmtId="0" fontId="43" fillId="8" borderId="29" xfId="2" applyFont="1" applyFill="1" applyBorder="1" applyAlignment="1">
      <alignment horizontal="center" wrapText="1"/>
    </xf>
    <xf numFmtId="0" fontId="43" fillId="8" borderId="77" xfId="2" applyFont="1" applyFill="1" applyBorder="1" applyAlignment="1">
      <alignment horizontal="center" wrapText="1"/>
    </xf>
    <xf numFmtId="0" fontId="43" fillId="8" borderId="30" xfId="2" applyFont="1" applyFill="1" applyBorder="1" applyAlignment="1">
      <alignment horizontal="center" wrapText="1"/>
    </xf>
    <xf numFmtId="0" fontId="9" fillId="4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0" fillId="2" borderId="75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19" fillId="0" borderId="19" xfId="0" applyFont="1" applyBorder="1" applyAlignment="1">
      <alignment horizontal="center" vertical="center" wrapText="1"/>
    </xf>
    <xf numFmtId="0" fontId="49" fillId="9" borderId="44" xfId="2" applyFont="1" applyFill="1" applyBorder="1" applyAlignment="1">
      <alignment horizontal="center" wrapText="1"/>
    </xf>
    <xf numFmtId="0" fontId="49" fillId="9" borderId="45" xfId="2" applyFont="1" applyFill="1" applyBorder="1" applyAlignment="1">
      <alignment horizontal="center" wrapText="1"/>
    </xf>
    <xf numFmtId="0" fontId="49" fillId="9" borderId="77" xfId="2" applyFont="1" applyFill="1" applyBorder="1" applyAlignment="1">
      <alignment horizontal="center" wrapText="1"/>
    </xf>
    <xf numFmtId="0" fontId="49" fillId="9" borderId="46" xfId="2" applyFont="1" applyFill="1" applyBorder="1" applyAlignment="1">
      <alignment horizontal="center" wrapText="1"/>
    </xf>
    <xf numFmtId="0" fontId="52" fillId="0" borderId="20" xfId="2" applyFont="1" applyBorder="1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0" fillId="0" borderId="0" xfId="0"/>
    <xf numFmtId="0" fontId="53" fillId="0" borderId="20" xfId="2" applyFont="1" applyBorder="1" applyAlignment="1">
      <alignment horizontal="left" wrapText="1"/>
    </xf>
    <xf numFmtId="0" fontId="39" fillId="0" borderId="20" xfId="2" applyFont="1" applyBorder="1" applyAlignment="1">
      <alignment horizontal="left" wrapText="1"/>
    </xf>
    <xf numFmtId="0" fontId="43" fillId="8" borderId="27" xfId="2" applyFont="1" applyFill="1" applyBorder="1" applyAlignment="1">
      <alignment horizontal="center" wrapText="1"/>
    </xf>
    <xf numFmtId="0" fontId="43" fillId="8" borderId="76" xfId="2" applyFont="1" applyFill="1" applyBorder="1" applyAlignment="1">
      <alignment horizontal="center" wrapText="1"/>
    </xf>
    <xf numFmtId="164" fontId="0" fillId="0" borderId="71" xfId="0" applyNumberFormat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9" fillId="4" borderId="76" xfId="0" applyFont="1" applyFill="1" applyBorder="1" applyAlignment="1">
      <alignment horizontal="center" vertical="center"/>
    </xf>
    <xf numFmtId="0" fontId="40" fillId="0" borderId="18" xfId="2" applyFont="1" applyBorder="1" applyAlignment="1">
      <alignment horizontal="center" wrapText="1"/>
    </xf>
    <xf numFmtId="0" fontId="45" fillId="7" borderId="27" xfId="2" applyFont="1" applyFill="1" applyBorder="1" applyAlignment="1">
      <alignment horizontal="center" wrapText="1"/>
    </xf>
    <xf numFmtId="0" fontId="45" fillId="7" borderId="76" xfId="2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77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57" fillId="7" borderId="63" xfId="0" applyFont="1" applyFill="1" applyBorder="1" applyAlignment="1">
      <alignment horizontal="center" vertical="center" wrapText="1"/>
    </xf>
    <xf numFmtId="0" fontId="57" fillId="7" borderId="77" xfId="0" applyFont="1" applyFill="1" applyBorder="1" applyAlignment="1">
      <alignment horizontal="center" vertical="center" wrapText="1"/>
    </xf>
    <xf numFmtId="0" fontId="57" fillId="7" borderId="64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wrapText="1"/>
    </xf>
    <xf numFmtId="0" fontId="55" fillId="7" borderId="45" xfId="0" applyFont="1" applyFill="1" applyBorder="1" applyAlignment="1">
      <alignment horizontal="center" wrapText="1"/>
    </xf>
    <xf numFmtId="0" fontId="55" fillId="7" borderId="77" xfId="0" applyFont="1" applyFill="1" applyBorder="1" applyAlignment="1">
      <alignment horizontal="center" wrapText="1"/>
    </xf>
    <xf numFmtId="0" fontId="55" fillId="7" borderId="60" xfId="0" applyFont="1" applyFill="1" applyBorder="1" applyAlignment="1">
      <alignment horizontal="center" wrapText="1"/>
    </xf>
    <xf numFmtId="0" fontId="56" fillId="7" borderId="45" xfId="0" applyFont="1" applyFill="1" applyBorder="1" applyAlignment="1">
      <alignment horizontal="center" vertical="center" wrapText="1"/>
    </xf>
    <xf numFmtId="0" fontId="56" fillId="7" borderId="77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77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13" xfId="0" applyFont="1" applyFill="1" applyBorder="1" applyAlignment="1">
      <alignment horizontal="center" vertical="center" wrapText="1"/>
    </xf>
    <xf numFmtId="0" fontId="42" fillId="7" borderId="77" xfId="0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center" vertical="center" wrapText="1"/>
    </xf>
    <xf numFmtId="0" fontId="48" fillId="7" borderId="13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" fontId="36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4" fontId="0" fillId="0" borderId="81" xfId="0" applyNumberFormat="1" applyFill="1" applyBorder="1" applyAlignment="1">
      <alignment horizontal="center" vertical="center" wrapText="1"/>
    </xf>
    <xf numFmtId="4" fontId="0" fillId="0" borderId="82" xfId="0" applyNumberForma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showGridLines="0" tabSelected="1" view="pageBreakPreview" topLeftCell="A136" zoomScaleNormal="100" zoomScaleSheetLayoutView="100" workbookViewId="0">
      <selection activeCell="E267" sqref="E267"/>
    </sheetView>
  </sheetViews>
  <sheetFormatPr defaultRowHeight="12.75"/>
  <cols>
    <col min="1" max="1" width="5.7109375" customWidth="1"/>
    <col min="2" max="2" width="58.7109375" customWidth="1"/>
    <col min="3" max="3" width="14.28515625" customWidth="1"/>
    <col min="4" max="4" width="13.42578125" customWidth="1"/>
    <col min="5" max="5" width="17.28515625"/>
    <col min="6" max="6" width="16" style="244" customWidth="1"/>
    <col min="7" max="7" width="13.7109375" customWidth="1"/>
    <col min="8" max="8" width="20.5703125" customWidth="1"/>
  </cols>
  <sheetData>
    <row r="1" spans="1:8">
      <c r="E1" s="299"/>
      <c r="F1" s="299"/>
      <c r="G1" s="299"/>
    </row>
    <row r="2" spans="1:8" ht="25.5">
      <c r="A2" s="1"/>
      <c r="B2" s="347" t="s">
        <v>0</v>
      </c>
      <c r="C2" s="347"/>
      <c r="D2" s="347"/>
      <c r="E2" s="347"/>
      <c r="F2" s="347"/>
      <c r="G2" s="347"/>
      <c r="H2" s="2"/>
    </row>
    <row r="3" spans="1:8" ht="18.75" customHeight="1">
      <c r="A3" s="3"/>
      <c r="B3" s="348" t="s">
        <v>1</v>
      </c>
      <c r="C3" s="348"/>
      <c r="D3" s="348"/>
      <c r="E3" s="348"/>
      <c r="F3" s="348"/>
      <c r="G3" s="348"/>
      <c r="H3" s="2"/>
    </row>
    <row r="4" spans="1:8" ht="15.75" customHeight="1">
      <c r="A4" s="4"/>
      <c r="B4" s="349" t="s">
        <v>450</v>
      </c>
      <c r="C4" s="349"/>
      <c r="D4" s="349"/>
      <c r="E4" s="349"/>
      <c r="F4" s="349"/>
      <c r="G4" s="349"/>
      <c r="H4" s="2"/>
    </row>
    <row r="5" spans="1:8" ht="15.75" customHeight="1">
      <c r="A5" s="5"/>
      <c r="B5" s="350" t="s">
        <v>463</v>
      </c>
      <c r="C5" s="350"/>
      <c r="D5" s="350"/>
      <c r="E5" s="350"/>
      <c r="F5" s="350"/>
      <c r="G5" s="350"/>
      <c r="H5" s="2"/>
    </row>
    <row r="6" spans="1:8" ht="18.75" customHeight="1">
      <c r="A6" s="6"/>
      <c r="B6" s="351" t="s">
        <v>165</v>
      </c>
      <c r="C6" s="351"/>
      <c r="D6" s="351"/>
      <c r="E6" s="351"/>
      <c r="F6" s="351"/>
      <c r="G6" s="351"/>
      <c r="H6" s="2"/>
    </row>
    <row r="7" spans="1:8" ht="11.25" customHeight="1">
      <c r="A7" s="6"/>
      <c r="B7" s="6"/>
      <c r="C7" s="6"/>
      <c r="D7" s="6"/>
      <c r="E7" s="6"/>
      <c r="F7" s="6"/>
      <c r="G7" s="6"/>
      <c r="H7" s="2"/>
    </row>
    <row r="8" spans="1:8" ht="36" customHeight="1">
      <c r="A8" s="1"/>
      <c r="B8" s="304" t="s">
        <v>2</v>
      </c>
      <c r="C8" s="304"/>
      <c r="D8" s="304"/>
      <c r="E8" s="304"/>
      <c r="F8" s="304"/>
      <c r="G8" s="304"/>
      <c r="H8" s="2"/>
    </row>
    <row r="9" spans="1:8" ht="30" customHeight="1">
      <c r="A9" s="7"/>
      <c r="B9" s="352" t="s">
        <v>3</v>
      </c>
      <c r="C9" s="352"/>
      <c r="D9" s="352"/>
      <c r="E9" s="352"/>
      <c r="F9" s="352"/>
      <c r="G9" s="352"/>
      <c r="H9" s="2"/>
    </row>
    <row r="10" spans="1:8" ht="102">
      <c r="A10" s="8"/>
      <c r="B10" s="132" t="s">
        <v>4</v>
      </c>
      <c r="C10" s="133" t="s">
        <v>458</v>
      </c>
      <c r="D10" s="240" t="s">
        <v>451</v>
      </c>
      <c r="E10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" s="213" t="s">
        <v>456</v>
      </c>
      <c r="G10" s="133" t="s">
        <v>452</v>
      </c>
      <c r="H10" s="11"/>
    </row>
    <row r="11" spans="1:8" ht="16.5" customHeight="1">
      <c r="A11" s="12"/>
      <c r="B11" s="134">
        <v>1</v>
      </c>
      <c r="C11" s="135">
        <v>2</v>
      </c>
      <c r="D11" s="135">
        <v>3</v>
      </c>
      <c r="E11" s="135">
        <v>4</v>
      </c>
      <c r="F11" s="246">
        <v>5</v>
      </c>
      <c r="G11" s="135">
        <v>7</v>
      </c>
      <c r="H11" s="14"/>
    </row>
    <row r="12" spans="1:8" ht="14.25">
      <c r="A12" s="15"/>
      <c r="B12" s="136" t="s">
        <v>6</v>
      </c>
      <c r="C12" s="137" t="s">
        <v>7</v>
      </c>
      <c r="D12" s="138">
        <v>5.7</v>
      </c>
      <c r="E12" s="139">
        <f>D12*Лист2!$B$3</f>
        <v>405.89699999999999</v>
      </c>
      <c r="F12" s="261">
        <v>55</v>
      </c>
      <c r="G12" s="139">
        <f>E12-E12*F12/100</f>
        <v>182.65365</v>
      </c>
      <c r="H12" s="214"/>
    </row>
    <row r="13" spans="1:8" ht="14.25">
      <c r="A13" s="15"/>
      <c r="B13" s="136" t="s">
        <v>8</v>
      </c>
      <c r="C13" s="137" t="s">
        <v>9</v>
      </c>
      <c r="D13" s="138">
        <v>4</v>
      </c>
      <c r="E13" s="139">
        <f>D13*Лист2!$B$3</f>
        <v>284.83999999999997</v>
      </c>
      <c r="F13" s="261">
        <v>55</v>
      </c>
      <c r="G13" s="139">
        <f t="shared" ref="G13:G65" si="0">E13-E13*F13/100</f>
        <v>128.178</v>
      </c>
      <c r="H13" s="214"/>
    </row>
    <row r="14" spans="1:8" ht="14.25">
      <c r="A14" s="15"/>
      <c r="B14" s="136" t="s">
        <v>10</v>
      </c>
      <c r="C14" s="137" t="s">
        <v>11</v>
      </c>
      <c r="D14" s="138">
        <v>9.6999999999999993</v>
      </c>
      <c r="E14" s="139">
        <f>D14*Лист2!$B$3</f>
        <v>690.73699999999985</v>
      </c>
      <c r="F14" s="261">
        <v>55</v>
      </c>
      <c r="G14" s="139">
        <f t="shared" si="0"/>
        <v>310.83164999999997</v>
      </c>
      <c r="H14" s="214"/>
    </row>
    <row r="15" spans="1:8" ht="14.25">
      <c r="A15" s="15"/>
      <c r="B15" s="136" t="s">
        <v>12</v>
      </c>
      <c r="C15" s="137" t="s">
        <v>13</v>
      </c>
      <c r="D15" s="138">
        <v>7.2</v>
      </c>
      <c r="E15" s="139">
        <f>D15*Лист2!$B$3</f>
        <v>512.71199999999999</v>
      </c>
      <c r="F15" s="261">
        <v>55</v>
      </c>
      <c r="G15" s="139">
        <f t="shared" si="0"/>
        <v>230.72039999999998</v>
      </c>
      <c r="H15" s="214"/>
    </row>
    <row r="16" spans="1:8" ht="14.25">
      <c r="A16" s="15"/>
      <c r="B16" s="136" t="s">
        <v>14</v>
      </c>
      <c r="C16" s="137" t="s">
        <v>15</v>
      </c>
      <c r="D16" s="138">
        <v>18.2</v>
      </c>
      <c r="E16" s="139">
        <f>D16*Лист2!$B$3</f>
        <v>1296.0219999999999</v>
      </c>
      <c r="F16" s="261">
        <v>55</v>
      </c>
      <c r="G16" s="139">
        <f t="shared" si="0"/>
        <v>583.20990000000006</v>
      </c>
      <c r="H16" s="214"/>
    </row>
    <row r="17" spans="1:8" ht="14.25">
      <c r="A17" s="15"/>
      <c r="B17" s="136" t="s">
        <v>16</v>
      </c>
      <c r="C17" s="137" t="s">
        <v>17</v>
      </c>
      <c r="D17" s="138">
        <v>20.2</v>
      </c>
      <c r="E17" s="139">
        <f>D17*Лист2!$B$3</f>
        <v>1438.4419999999998</v>
      </c>
      <c r="F17" s="261">
        <v>55</v>
      </c>
      <c r="G17" s="139">
        <f t="shared" si="0"/>
        <v>647.2989</v>
      </c>
      <c r="H17" s="214"/>
    </row>
    <row r="18" spans="1:8" ht="25.5">
      <c r="A18" s="15"/>
      <c r="B18" s="136" t="s">
        <v>18</v>
      </c>
      <c r="C18" s="137" t="s">
        <v>19</v>
      </c>
      <c r="D18" s="138">
        <v>19.600000000000001</v>
      </c>
      <c r="E18" s="139">
        <f>D18*Лист2!$B$3</f>
        <v>1395.7159999999999</v>
      </c>
      <c r="F18" s="261">
        <v>55</v>
      </c>
      <c r="G18" s="139">
        <f t="shared" si="0"/>
        <v>628.07219999999995</v>
      </c>
      <c r="H18" s="214"/>
    </row>
    <row r="19" spans="1:8" ht="25.5">
      <c r="A19" s="15"/>
      <c r="B19" s="136" t="s">
        <v>20</v>
      </c>
      <c r="C19" s="137" t="s">
        <v>21</v>
      </c>
      <c r="D19" s="138">
        <v>13.7</v>
      </c>
      <c r="E19" s="139">
        <f>D19*Лист2!$B$3</f>
        <v>975.57699999999988</v>
      </c>
      <c r="F19" s="261">
        <v>55</v>
      </c>
      <c r="G19" s="139">
        <f t="shared" si="0"/>
        <v>439.00964999999997</v>
      </c>
      <c r="H19" s="214"/>
    </row>
    <row r="20" spans="1:8" ht="14.25">
      <c r="A20" s="15"/>
      <c r="B20" s="136" t="s">
        <v>22</v>
      </c>
      <c r="C20" s="137" t="s">
        <v>23</v>
      </c>
      <c r="D20" s="138">
        <v>7.1</v>
      </c>
      <c r="E20" s="139">
        <f>D20*Лист2!$B$3</f>
        <v>505.59099999999995</v>
      </c>
      <c r="F20" s="261">
        <v>55</v>
      </c>
      <c r="G20" s="139">
        <f t="shared" si="0"/>
        <v>227.51594999999998</v>
      </c>
      <c r="H20" s="214"/>
    </row>
    <row r="21" spans="1:8" ht="14.25">
      <c r="A21" s="15"/>
      <c r="B21" s="136" t="s">
        <v>24</v>
      </c>
      <c r="C21" s="137" t="s">
        <v>25</v>
      </c>
      <c r="D21" s="138">
        <v>5</v>
      </c>
      <c r="E21" s="139">
        <f>D21*Лист2!$B$3</f>
        <v>356.04999999999995</v>
      </c>
      <c r="F21" s="261">
        <v>55</v>
      </c>
      <c r="G21" s="139">
        <f t="shared" si="0"/>
        <v>160.2225</v>
      </c>
      <c r="H21" s="214"/>
    </row>
    <row r="22" spans="1:8" ht="38.25">
      <c r="A22" s="15"/>
      <c r="B22" s="136" t="s">
        <v>26</v>
      </c>
      <c r="C22" s="137" t="s">
        <v>27</v>
      </c>
      <c r="D22" s="138">
        <v>47.1</v>
      </c>
      <c r="E22" s="139">
        <f>D22*Лист2!$B$3</f>
        <v>3353.991</v>
      </c>
      <c r="F22" s="261">
        <v>55</v>
      </c>
      <c r="G22" s="139">
        <f t="shared" si="0"/>
        <v>1509.2959499999999</v>
      </c>
      <c r="H22" s="214"/>
    </row>
    <row r="23" spans="1:8" ht="25.5">
      <c r="A23" s="15"/>
      <c r="B23" s="136" t="s">
        <v>28</v>
      </c>
      <c r="C23" s="137" t="s">
        <v>29</v>
      </c>
      <c r="D23" s="138">
        <v>68.099999999999994</v>
      </c>
      <c r="E23" s="139">
        <f>D23*Лист2!$B$3</f>
        <v>4849.4009999999989</v>
      </c>
      <c r="F23" s="261">
        <v>55</v>
      </c>
      <c r="G23" s="139">
        <f t="shared" si="0"/>
        <v>2182.2304499999996</v>
      </c>
      <c r="H23" s="214"/>
    </row>
    <row r="24" spans="1:8" ht="14.25">
      <c r="A24" s="15"/>
      <c r="B24" s="136" t="s">
        <v>30</v>
      </c>
      <c r="C24" s="137" t="s">
        <v>31</v>
      </c>
      <c r="D24" s="138">
        <v>16.3</v>
      </c>
      <c r="E24" s="139">
        <f>D24*Лист2!$B$3</f>
        <v>1160.723</v>
      </c>
      <c r="F24" s="261">
        <v>55</v>
      </c>
      <c r="G24" s="139">
        <f t="shared" si="0"/>
        <v>522.32534999999996</v>
      </c>
      <c r="H24" s="214"/>
    </row>
    <row r="25" spans="1:8" s="178" customFormat="1" ht="14.25">
      <c r="A25" s="15"/>
      <c r="B25" s="136" t="s">
        <v>424</v>
      </c>
      <c r="C25" s="180" t="s">
        <v>425</v>
      </c>
      <c r="D25" s="181">
        <v>18.2</v>
      </c>
      <c r="E25" s="139">
        <f>D25*Лист2!$B$3</f>
        <v>1296.0219999999999</v>
      </c>
      <c r="F25" s="261">
        <v>55</v>
      </c>
      <c r="G25" s="139">
        <f t="shared" si="0"/>
        <v>583.20990000000006</v>
      </c>
      <c r="H25" s="214"/>
    </row>
    <row r="26" spans="1:8" ht="14.25">
      <c r="A26" s="15"/>
      <c r="B26" s="136" t="s">
        <v>32</v>
      </c>
      <c r="C26" s="137" t="s">
        <v>33</v>
      </c>
      <c r="D26" s="138">
        <v>13.5</v>
      </c>
      <c r="E26" s="139">
        <f>D26*Лист2!$B$3</f>
        <v>961.33499999999992</v>
      </c>
      <c r="F26" s="261">
        <v>55</v>
      </c>
      <c r="G26" s="139">
        <f t="shared" si="0"/>
        <v>432.60074999999995</v>
      </c>
      <c r="H26" s="214"/>
    </row>
    <row r="27" spans="1:8" ht="38.25">
      <c r="A27" s="15"/>
      <c r="B27" s="136" t="s">
        <v>34</v>
      </c>
      <c r="C27" s="137" t="s">
        <v>35</v>
      </c>
      <c r="D27" s="138">
        <v>135</v>
      </c>
      <c r="E27" s="139">
        <f>D27*Лист2!$B$3</f>
        <v>9613.3499999999985</v>
      </c>
      <c r="F27" s="261">
        <v>55</v>
      </c>
      <c r="G27" s="139">
        <f t="shared" si="0"/>
        <v>4326.0074999999997</v>
      </c>
      <c r="H27" s="214"/>
    </row>
    <row r="28" spans="1:8" ht="14.25">
      <c r="A28" s="15"/>
      <c r="B28" s="136" t="s">
        <v>36</v>
      </c>
      <c r="C28" s="137" t="s">
        <v>37</v>
      </c>
      <c r="D28" s="138">
        <v>225.5</v>
      </c>
      <c r="E28" s="139">
        <f>D28*Лист2!$B$3</f>
        <v>16057.854999999998</v>
      </c>
      <c r="F28" s="261">
        <v>55</v>
      </c>
      <c r="G28" s="139">
        <f t="shared" si="0"/>
        <v>7226.0347499999989</v>
      </c>
      <c r="H28" s="214"/>
    </row>
    <row r="29" spans="1:8" ht="38.25">
      <c r="A29" s="15"/>
      <c r="B29" s="136" t="s">
        <v>38</v>
      </c>
      <c r="C29" s="137" t="s">
        <v>39</v>
      </c>
      <c r="D29" s="138">
        <v>114.4</v>
      </c>
      <c r="E29" s="139">
        <f>D29*Лист2!$B$3</f>
        <v>8146.424</v>
      </c>
      <c r="F29" s="261">
        <v>55</v>
      </c>
      <c r="G29" s="139">
        <f t="shared" si="0"/>
        <v>3665.8908000000001</v>
      </c>
      <c r="H29" s="214"/>
    </row>
    <row r="30" spans="1:8" ht="51">
      <c r="A30" s="15"/>
      <c r="B30" s="136" t="s">
        <v>40</v>
      </c>
      <c r="C30" s="137" t="s">
        <v>41</v>
      </c>
      <c r="D30" s="138">
        <v>154.80000000000001</v>
      </c>
      <c r="E30" s="139">
        <f>D30*Лист2!$B$3</f>
        <v>11023.307999999999</v>
      </c>
      <c r="F30" s="261">
        <v>55</v>
      </c>
      <c r="G30" s="139">
        <f t="shared" si="0"/>
        <v>4960.4885999999997</v>
      </c>
      <c r="H30" s="214"/>
    </row>
    <row r="31" spans="1:8" ht="14.25">
      <c r="A31" s="15"/>
      <c r="B31" s="136" t="s">
        <v>36</v>
      </c>
      <c r="C31" s="137" t="s">
        <v>42</v>
      </c>
      <c r="D31" s="138">
        <v>264.7</v>
      </c>
      <c r="E31" s="139">
        <f>D31*Лист2!$B$3</f>
        <v>18849.286999999997</v>
      </c>
      <c r="F31" s="261">
        <v>55</v>
      </c>
      <c r="G31" s="139">
        <f t="shared" si="0"/>
        <v>8482.1791499999981</v>
      </c>
      <c r="H31" s="214"/>
    </row>
    <row r="32" spans="1:8" ht="51">
      <c r="A32" s="15"/>
      <c r="B32" s="136" t="s">
        <v>43</v>
      </c>
      <c r="C32" s="137" t="s">
        <v>44</v>
      </c>
      <c r="D32" s="138">
        <v>134.4</v>
      </c>
      <c r="E32" s="139">
        <f>D32*Лист2!$B$3</f>
        <v>9570.6239999999998</v>
      </c>
      <c r="F32" s="261">
        <v>55</v>
      </c>
      <c r="G32" s="139">
        <f t="shared" si="0"/>
        <v>4306.7808000000005</v>
      </c>
      <c r="H32" s="214"/>
    </row>
    <row r="33" spans="1:8" ht="51">
      <c r="A33" s="15"/>
      <c r="B33" s="136" t="s">
        <v>45</v>
      </c>
      <c r="C33" s="137" t="s">
        <v>46</v>
      </c>
      <c r="D33" s="138">
        <v>101.9</v>
      </c>
      <c r="E33" s="139">
        <f>D33*Лист2!$B$3</f>
        <v>7256.299</v>
      </c>
      <c r="F33" s="261">
        <v>55</v>
      </c>
      <c r="G33" s="139">
        <f t="shared" si="0"/>
        <v>3265.33455</v>
      </c>
      <c r="H33" s="214"/>
    </row>
    <row r="34" spans="1:8" ht="14.25">
      <c r="A34" s="15"/>
      <c r="B34" s="136" t="s">
        <v>251</v>
      </c>
      <c r="C34" s="137" t="s">
        <v>47</v>
      </c>
      <c r="D34" s="138">
        <v>147.5</v>
      </c>
      <c r="E34" s="139">
        <f>D34*Лист2!$B$3</f>
        <v>10503.474999999999</v>
      </c>
      <c r="F34" s="261">
        <v>55</v>
      </c>
      <c r="G34" s="139">
        <f t="shared" si="0"/>
        <v>4726.5637499999993</v>
      </c>
      <c r="H34" s="214"/>
    </row>
    <row r="35" spans="1:8" ht="25.5">
      <c r="A35" s="15"/>
      <c r="B35" s="136" t="s">
        <v>357</v>
      </c>
      <c r="C35" s="137" t="s">
        <v>358</v>
      </c>
      <c r="D35" s="138">
        <v>368.75</v>
      </c>
      <c r="E35" s="139">
        <f>D35*Лист2!$B$3</f>
        <v>26258.687499999996</v>
      </c>
      <c r="F35" s="261">
        <v>55</v>
      </c>
      <c r="G35" s="139">
        <f t="shared" si="0"/>
        <v>11816.409374999999</v>
      </c>
      <c r="H35" s="214"/>
    </row>
    <row r="36" spans="1:8" ht="38.25">
      <c r="A36" s="15"/>
      <c r="B36" s="136" t="s">
        <v>48</v>
      </c>
      <c r="C36" s="137" t="s">
        <v>49</v>
      </c>
      <c r="D36" s="138">
        <v>182.5</v>
      </c>
      <c r="E36" s="139">
        <f>D36*Лист2!$B$3</f>
        <v>12995.824999999999</v>
      </c>
      <c r="F36" s="261">
        <v>55</v>
      </c>
      <c r="G36" s="139">
        <f t="shared" si="0"/>
        <v>5848.1212500000001</v>
      </c>
      <c r="H36" s="214"/>
    </row>
    <row r="37" spans="1:8" ht="51">
      <c r="A37" s="15"/>
      <c r="B37" s="136" t="s">
        <v>50</v>
      </c>
      <c r="C37" s="137" t="s">
        <v>51</v>
      </c>
      <c r="D37" s="138">
        <v>129.6</v>
      </c>
      <c r="E37" s="139">
        <f>D37*Лист2!$B$3</f>
        <v>9228.8159999999989</v>
      </c>
      <c r="F37" s="261">
        <v>55</v>
      </c>
      <c r="G37" s="139">
        <f t="shared" si="0"/>
        <v>4152.9671999999991</v>
      </c>
      <c r="H37" s="214"/>
    </row>
    <row r="38" spans="1:8" ht="38.25">
      <c r="A38" s="15"/>
      <c r="B38" s="136" t="s">
        <v>52</v>
      </c>
      <c r="C38" s="137" t="s">
        <v>53</v>
      </c>
      <c r="D38" s="138">
        <v>201.5</v>
      </c>
      <c r="E38" s="139">
        <f>D38*Лист2!$B$3</f>
        <v>14348.814999999999</v>
      </c>
      <c r="F38" s="261">
        <v>55</v>
      </c>
      <c r="G38" s="139">
        <f t="shared" si="0"/>
        <v>6456.9667499999996</v>
      </c>
      <c r="H38" s="214"/>
    </row>
    <row r="39" spans="1:8" ht="38.25">
      <c r="A39" s="15"/>
      <c r="B39" s="136" t="s">
        <v>54</v>
      </c>
      <c r="C39" s="137" t="s">
        <v>55</v>
      </c>
      <c r="D39" s="138">
        <v>225</v>
      </c>
      <c r="E39" s="139">
        <f>D39*Лист2!$B$3</f>
        <v>16022.249999999998</v>
      </c>
      <c r="F39" s="261">
        <v>55</v>
      </c>
      <c r="G39" s="139">
        <f t="shared" si="0"/>
        <v>7210.0124999999989</v>
      </c>
      <c r="H39" s="214"/>
    </row>
    <row r="40" spans="1:8" ht="51">
      <c r="A40" s="15"/>
      <c r="B40" s="136" t="s">
        <v>56</v>
      </c>
      <c r="C40" s="137" t="s">
        <v>57</v>
      </c>
      <c r="D40" s="138">
        <v>193</v>
      </c>
      <c r="E40" s="139">
        <f>D40*Лист2!$B$3</f>
        <v>13743.529999999999</v>
      </c>
      <c r="F40" s="261">
        <v>55</v>
      </c>
      <c r="G40" s="139">
        <f t="shared" si="0"/>
        <v>6184.5884999999998</v>
      </c>
      <c r="H40" s="214"/>
    </row>
    <row r="41" spans="1:8" ht="14.25">
      <c r="A41" s="15"/>
      <c r="B41" s="136" t="s">
        <v>58</v>
      </c>
      <c r="C41" s="137" t="s">
        <v>59</v>
      </c>
      <c r="D41" s="138">
        <v>314.60000000000002</v>
      </c>
      <c r="E41" s="139">
        <f>D41*Лист2!$B$3</f>
        <v>22402.666000000001</v>
      </c>
      <c r="F41" s="261">
        <v>55</v>
      </c>
      <c r="G41" s="139">
        <f t="shared" si="0"/>
        <v>10081.199699999999</v>
      </c>
      <c r="H41" s="214"/>
    </row>
    <row r="42" spans="1:8" ht="51">
      <c r="A42" s="15"/>
      <c r="B42" s="136" t="s">
        <v>60</v>
      </c>
      <c r="C42" s="137" t="s">
        <v>61</v>
      </c>
      <c r="D42" s="138">
        <v>178.1</v>
      </c>
      <c r="E42" s="139">
        <f>D42*Лист2!$B$3</f>
        <v>12682.500999999998</v>
      </c>
      <c r="F42" s="261">
        <v>55</v>
      </c>
      <c r="G42" s="139">
        <f t="shared" si="0"/>
        <v>5707.1254499999986</v>
      </c>
      <c r="H42" s="214"/>
    </row>
    <row r="43" spans="1:8" ht="63.75">
      <c r="A43" s="15"/>
      <c r="B43" s="136" t="s">
        <v>62</v>
      </c>
      <c r="C43" s="137" t="s">
        <v>63</v>
      </c>
      <c r="D43" s="138">
        <v>220.2</v>
      </c>
      <c r="E43" s="139">
        <f>D43*Лист2!$B$3</f>
        <v>15680.441999999997</v>
      </c>
      <c r="F43" s="261">
        <v>55</v>
      </c>
      <c r="G43" s="139">
        <f t="shared" si="0"/>
        <v>7056.1988999999994</v>
      </c>
      <c r="H43" s="214"/>
    </row>
    <row r="44" spans="1:8" ht="14.25">
      <c r="A44" s="15"/>
      <c r="B44" s="136" t="s">
        <v>36</v>
      </c>
      <c r="C44" s="137" t="s">
        <v>64</v>
      </c>
      <c r="D44" s="138">
        <v>353.6</v>
      </c>
      <c r="E44" s="139">
        <f>D44*Лист2!$B$3</f>
        <v>25179.856</v>
      </c>
      <c r="F44" s="261">
        <v>55</v>
      </c>
      <c r="G44" s="139">
        <f t="shared" si="0"/>
        <v>11330.9352</v>
      </c>
      <c r="H44" s="214"/>
    </row>
    <row r="45" spans="1:8" ht="38.25">
      <c r="A45" s="15"/>
      <c r="B45" s="136" t="s">
        <v>65</v>
      </c>
      <c r="C45" s="137" t="s">
        <v>66</v>
      </c>
      <c r="D45" s="138">
        <v>199.8</v>
      </c>
      <c r="E45" s="139">
        <f>D45*Лист2!$B$3</f>
        <v>14227.758</v>
      </c>
      <c r="F45" s="261">
        <v>55</v>
      </c>
      <c r="G45" s="139">
        <f t="shared" si="0"/>
        <v>6402.4911000000002</v>
      </c>
      <c r="H45" s="214"/>
    </row>
    <row r="46" spans="1:8" ht="14.25">
      <c r="A46" s="15"/>
      <c r="B46" s="136" t="s">
        <v>67</v>
      </c>
      <c r="C46" s="137" t="s">
        <v>46</v>
      </c>
      <c r="D46" s="138">
        <v>101.9</v>
      </c>
      <c r="E46" s="139">
        <f>D46*Лист2!$B$3</f>
        <v>7256.299</v>
      </c>
      <c r="F46" s="261">
        <v>55</v>
      </c>
      <c r="G46" s="139">
        <f t="shared" si="0"/>
        <v>3265.33455</v>
      </c>
      <c r="H46" s="214"/>
    </row>
    <row r="47" spans="1:8" ht="25.5">
      <c r="A47" s="15"/>
      <c r="B47" s="136" t="s">
        <v>68</v>
      </c>
      <c r="C47" s="137" t="s">
        <v>69</v>
      </c>
      <c r="D47" s="138">
        <v>8.6999999999999993</v>
      </c>
      <c r="E47" s="139">
        <f>D47*Лист2!$B$3</f>
        <v>619.52699999999993</v>
      </c>
      <c r="F47" s="261">
        <v>55</v>
      </c>
      <c r="G47" s="139">
        <f t="shared" si="0"/>
        <v>278.78715</v>
      </c>
      <c r="H47" s="214"/>
    </row>
    <row r="48" spans="1:8" ht="14.25">
      <c r="A48" s="15"/>
      <c r="B48" s="136" t="s">
        <v>70</v>
      </c>
      <c r="C48" s="137" t="s">
        <v>71</v>
      </c>
      <c r="D48" s="138">
        <v>14.4</v>
      </c>
      <c r="E48" s="139">
        <f>D48*Лист2!$B$3</f>
        <v>1025.424</v>
      </c>
      <c r="F48" s="261">
        <v>55</v>
      </c>
      <c r="G48" s="139">
        <f t="shared" si="0"/>
        <v>461.44079999999997</v>
      </c>
      <c r="H48" s="214"/>
    </row>
    <row r="49" spans="1:8" ht="38.25">
      <c r="A49" s="15"/>
      <c r="B49" s="136" t="s">
        <v>428</v>
      </c>
      <c r="C49" s="137" t="s">
        <v>72</v>
      </c>
      <c r="D49" s="138">
        <v>26.9</v>
      </c>
      <c r="E49" s="139">
        <f>D49*Лист2!$B$3</f>
        <v>1915.5489999999998</v>
      </c>
      <c r="F49" s="261">
        <v>55</v>
      </c>
      <c r="G49" s="139">
        <f t="shared" si="0"/>
        <v>861.99704999999972</v>
      </c>
      <c r="H49" s="214"/>
    </row>
    <row r="50" spans="1:8" s="178" customFormat="1" ht="38.25">
      <c r="A50" s="15"/>
      <c r="B50" s="136" t="s">
        <v>429</v>
      </c>
      <c r="C50" s="137" t="s">
        <v>426</v>
      </c>
      <c r="D50" s="181">
        <v>37.5</v>
      </c>
      <c r="E50" s="139">
        <f>D50*Лист2!$B$3</f>
        <v>2670.3749999999995</v>
      </c>
      <c r="F50" s="261">
        <v>55</v>
      </c>
      <c r="G50" s="139">
        <f t="shared" si="0"/>
        <v>1201.6687499999998</v>
      </c>
      <c r="H50" s="214"/>
    </row>
    <row r="51" spans="1:8" s="179" customFormat="1" ht="14.25">
      <c r="A51" s="15"/>
      <c r="B51" s="182" t="s">
        <v>427</v>
      </c>
      <c r="C51" s="137" t="s">
        <v>72</v>
      </c>
      <c r="D51" s="138">
        <v>26.9</v>
      </c>
      <c r="E51" s="139">
        <f>D51*Лист2!$B$3</f>
        <v>1915.5489999999998</v>
      </c>
      <c r="F51" s="261">
        <v>55</v>
      </c>
      <c r="G51" s="139">
        <f t="shared" si="0"/>
        <v>861.99704999999972</v>
      </c>
      <c r="H51" s="214"/>
    </row>
    <row r="52" spans="1:8" ht="14.25">
      <c r="A52" s="15"/>
      <c r="B52" s="136" t="s">
        <v>314</v>
      </c>
      <c r="C52" s="137" t="s">
        <v>315</v>
      </c>
      <c r="D52" s="138">
        <v>8.6</v>
      </c>
      <c r="E52" s="139">
        <f>D52*Лист2!$B$3</f>
        <v>612.40599999999995</v>
      </c>
      <c r="F52" s="261">
        <v>55</v>
      </c>
      <c r="G52" s="139">
        <f t="shared" si="0"/>
        <v>275.58269999999999</v>
      </c>
      <c r="H52" s="214"/>
    </row>
    <row r="53" spans="1:8" ht="89.25">
      <c r="A53" s="15"/>
      <c r="B53" s="90" t="s">
        <v>167</v>
      </c>
      <c r="C53" s="117" t="s">
        <v>183</v>
      </c>
      <c r="D53" s="118">
        <v>200.3</v>
      </c>
      <c r="E53" s="201">
        <f>D53*Лист2!$B$3</f>
        <v>14263.362999999999</v>
      </c>
      <c r="F53" s="262">
        <v>55</v>
      </c>
      <c r="G53" s="201">
        <f t="shared" si="0"/>
        <v>6418.5133499999993</v>
      </c>
      <c r="H53" s="214"/>
    </row>
    <row r="54" spans="1:8" ht="63.75">
      <c r="A54" s="15"/>
      <c r="B54" s="58" t="s">
        <v>168</v>
      </c>
      <c r="C54" s="117" t="s">
        <v>184</v>
      </c>
      <c r="D54" s="118">
        <v>221.1</v>
      </c>
      <c r="E54" s="201">
        <f>D54*Лист2!$B$3</f>
        <v>15744.530999999999</v>
      </c>
      <c r="F54" s="262">
        <v>55</v>
      </c>
      <c r="G54" s="201">
        <f t="shared" si="0"/>
        <v>7085.0389500000001</v>
      </c>
      <c r="H54" s="214"/>
    </row>
    <row r="55" spans="1:8" s="184" customFormat="1" ht="89.25">
      <c r="A55" s="15"/>
      <c r="B55" s="190" t="s">
        <v>436</v>
      </c>
      <c r="C55" s="185" t="s">
        <v>437</v>
      </c>
      <c r="D55" s="186">
        <v>227.5</v>
      </c>
      <c r="E55" s="201">
        <f>D55*Лист2!$B$3</f>
        <v>16200.274999999998</v>
      </c>
      <c r="F55" s="262">
        <v>55</v>
      </c>
      <c r="G55" s="201">
        <f t="shared" si="0"/>
        <v>7290.1237499999988</v>
      </c>
      <c r="H55" s="214"/>
    </row>
    <row r="56" spans="1:8" s="184" customFormat="1" ht="89.25">
      <c r="A56" s="15"/>
      <c r="B56" s="190" t="s">
        <v>438</v>
      </c>
      <c r="C56" s="185" t="s">
        <v>439</v>
      </c>
      <c r="D56" s="186">
        <v>248.3</v>
      </c>
      <c r="E56" s="201">
        <f>D56*Лист2!$B$3</f>
        <v>17681.442999999999</v>
      </c>
      <c r="F56" s="262">
        <v>55</v>
      </c>
      <c r="G56" s="201">
        <f t="shared" si="0"/>
        <v>7956.6493499999997</v>
      </c>
      <c r="H56" s="214"/>
    </row>
    <row r="57" spans="1:8" ht="89.25">
      <c r="A57" s="15"/>
      <c r="B57" s="58" t="s">
        <v>172</v>
      </c>
      <c r="C57" s="117" t="s">
        <v>185</v>
      </c>
      <c r="D57" s="118">
        <v>321.89999999999998</v>
      </c>
      <c r="E57" s="201">
        <f>D57*Лист2!$B$3</f>
        <v>22922.498999999996</v>
      </c>
      <c r="F57" s="262">
        <v>55</v>
      </c>
      <c r="G57" s="201">
        <f t="shared" si="0"/>
        <v>10315.124549999999</v>
      </c>
      <c r="H57" s="214"/>
    </row>
    <row r="58" spans="1:8" ht="63.75">
      <c r="A58" s="15"/>
      <c r="B58" s="58" t="s">
        <v>173</v>
      </c>
      <c r="C58" s="117" t="s">
        <v>186</v>
      </c>
      <c r="D58" s="118">
        <v>342.7</v>
      </c>
      <c r="E58" s="201">
        <f>D58*Лист2!$B$3</f>
        <v>24403.666999999998</v>
      </c>
      <c r="F58" s="262">
        <v>55</v>
      </c>
      <c r="G58" s="201">
        <f t="shared" si="0"/>
        <v>10981.650149999999</v>
      </c>
      <c r="H58" s="214"/>
    </row>
    <row r="59" spans="1:8" ht="51">
      <c r="A59" s="15"/>
      <c r="B59" s="58" t="s">
        <v>169</v>
      </c>
      <c r="C59" s="117" t="s">
        <v>187</v>
      </c>
      <c r="D59" s="118">
        <v>131.80000000000001</v>
      </c>
      <c r="E59" s="201">
        <f>D59*Лист2!$B$3</f>
        <v>9385.4779999999992</v>
      </c>
      <c r="F59" s="262">
        <v>55</v>
      </c>
      <c r="G59" s="201">
        <f t="shared" si="0"/>
        <v>4223.4650999999994</v>
      </c>
      <c r="H59" s="214"/>
    </row>
    <row r="60" spans="1:8" ht="38.25">
      <c r="A60" s="15"/>
      <c r="B60" s="58" t="s">
        <v>170</v>
      </c>
      <c r="C60" s="117" t="s">
        <v>188</v>
      </c>
      <c r="D60" s="118">
        <v>149.4</v>
      </c>
      <c r="E60" s="201">
        <f>D60*Лист2!$B$3</f>
        <v>10638.773999999999</v>
      </c>
      <c r="F60" s="262">
        <v>55</v>
      </c>
      <c r="G60" s="201">
        <f t="shared" si="0"/>
        <v>4787.4483</v>
      </c>
      <c r="H60" s="214"/>
    </row>
    <row r="61" spans="1:8" ht="51">
      <c r="A61" s="15"/>
      <c r="B61" s="58" t="s">
        <v>174</v>
      </c>
      <c r="C61" s="117" t="s">
        <v>189</v>
      </c>
      <c r="D61" s="118">
        <v>222.3</v>
      </c>
      <c r="E61" s="201">
        <f>D61*Лист2!$B$3</f>
        <v>15829.983</v>
      </c>
      <c r="F61" s="262">
        <v>55</v>
      </c>
      <c r="G61" s="201">
        <f t="shared" si="0"/>
        <v>7123.4923500000004</v>
      </c>
      <c r="H61" s="214"/>
    </row>
    <row r="62" spans="1:8" ht="38.25">
      <c r="A62" s="15"/>
      <c r="B62" s="99" t="s">
        <v>175</v>
      </c>
      <c r="C62" s="117" t="s">
        <v>190</v>
      </c>
      <c r="D62" s="118">
        <v>239.9</v>
      </c>
      <c r="E62" s="201">
        <f>D62*Лист2!$B$3</f>
        <v>17083.278999999999</v>
      </c>
      <c r="F62" s="262">
        <v>55</v>
      </c>
      <c r="G62" s="201">
        <f t="shared" si="0"/>
        <v>7687.4755499999992</v>
      </c>
      <c r="H62" s="214"/>
    </row>
    <row r="63" spans="1:8" s="184" customFormat="1" ht="14.25">
      <c r="A63" s="15"/>
      <c r="B63" s="187" t="s">
        <v>432</v>
      </c>
      <c r="C63" s="188" t="s">
        <v>434</v>
      </c>
      <c r="D63" s="189">
        <v>4.9000000000000004</v>
      </c>
      <c r="E63" s="139">
        <f>D63*Лист2!$B$3</f>
        <v>348.92899999999997</v>
      </c>
      <c r="F63" s="261">
        <v>55</v>
      </c>
      <c r="G63" s="139">
        <f t="shared" si="0"/>
        <v>157.01804999999999</v>
      </c>
      <c r="H63" s="214"/>
    </row>
    <row r="64" spans="1:8" s="184" customFormat="1" ht="14.25">
      <c r="A64" s="15"/>
      <c r="B64" s="187" t="s">
        <v>433</v>
      </c>
      <c r="C64" s="188" t="s">
        <v>435</v>
      </c>
      <c r="D64" s="189">
        <v>7.7</v>
      </c>
      <c r="E64" s="139">
        <f>D64*Лист2!$B$3</f>
        <v>548.31700000000001</v>
      </c>
      <c r="F64" s="261">
        <v>55</v>
      </c>
      <c r="G64" s="139">
        <f t="shared" si="0"/>
        <v>246.74264999999997</v>
      </c>
      <c r="H64" s="214"/>
    </row>
    <row r="65" spans="1:8" ht="14.25">
      <c r="A65" s="15"/>
      <c r="B65" s="94" t="s">
        <v>250</v>
      </c>
      <c r="C65" s="97" t="s">
        <v>324</v>
      </c>
      <c r="D65" s="95">
        <v>69.8</v>
      </c>
      <c r="E65" s="139">
        <f>D65*Лист2!$B$3</f>
        <v>4970.4579999999996</v>
      </c>
      <c r="F65" s="261">
        <v>55</v>
      </c>
      <c r="G65" s="139">
        <f t="shared" si="0"/>
        <v>2236.7060999999994</v>
      </c>
      <c r="H65" s="214"/>
    </row>
    <row r="66" spans="1:8" ht="38.25">
      <c r="A66" s="15"/>
      <c r="B66" s="96" t="s">
        <v>325</v>
      </c>
      <c r="C66" s="97"/>
      <c r="D66" s="95"/>
      <c r="E66" s="139"/>
      <c r="F66" s="247"/>
      <c r="G66" s="98">
        <v>6000</v>
      </c>
      <c r="H66" s="14"/>
    </row>
    <row r="67" spans="1:8" s="2" customFormat="1" ht="14.25">
      <c r="A67" s="108"/>
      <c r="B67" s="109" t="s">
        <v>249</v>
      </c>
      <c r="C67" s="110"/>
      <c r="D67" s="111"/>
      <c r="E67" s="112"/>
      <c r="F67" s="248"/>
      <c r="G67" s="112">
        <v>6000</v>
      </c>
      <c r="H67" s="14"/>
    </row>
    <row r="68" spans="1:8" ht="51" customHeight="1">
      <c r="A68" s="15"/>
      <c r="B68" s="353" t="s">
        <v>158</v>
      </c>
      <c r="C68" s="354"/>
      <c r="D68" s="354"/>
      <c r="E68" s="354"/>
      <c r="F68" s="355"/>
      <c r="G68" s="356"/>
      <c r="H68" s="14"/>
    </row>
    <row r="69" spans="1:8" ht="6.75" customHeight="1">
      <c r="A69" s="16"/>
      <c r="B69" s="57"/>
      <c r="C69" s="57"/>
      <c r="D69" s="57"/>
      <c r="E69" s="57"/>
      <c r="F69" s="249"/>
      <c r="G69" s="57"/>
      <c r="H69" s="2"/>
    </row>
    <row r="70" spans="1:8" ht="30" customHeight="1">
      <c r="A70" s="7"/>
      <c r="B70" s="311" t="s">
        <v>73</v>
      </c>
      <c r="C70" s="311"/>
      <c r="D70" s="311"/>
      <c r="E70" s="311"/>
      <c r="F70" s="311"/>
      <c r="G70" s="311"/>
      <c r="H70" s="2"/>
    </row>
    <row r="71" spans="1:8" ht="102">
      <c r="A71" s="8"/>
      <c r="B71" s="202" t="s">
        <v>4</v>
      </c>
      <c r="C71" s="133" t="s">
        <v>458</v>
      </c>
      <c r="D71" s="240" t="s">
        <v>451</v>
      </c>
      <c r="E71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71" s="213" t="s">
        <v>456</v>
      </c>
      <c r="G71" s="133" t="s">
        <v>452</v>
      </c>
      <c r="H71" s="11"/>
    </row>
    <row r="72" spans="1:8" ht="15">
      <c r="A72" s="18"/>
      <c r="B72" s="203">
        <v>1</v>
      </c>
      <c r="C72" s="203">
        <v>2</v>
      </c>
      <c r="D72" s="203">
        <v>3</v>
      </c>
      <c r="E72" s="203">
        <v>4</v>
      </c>
      <c r="F72" s="246">
        <v>5</v>
      </c>
      <c r="G72" s="135">
        <v>7</v>
      </c>
      <c r="H72" s="14"/>
    </row>
    <row r="73" spans="1:8" ht="14.25">
      <c r="A73" s="15"/>
      <c r="B73" s="204" t="s">
        <v>75</v>
      </c>
      <c r="C73" s="205" t="s">
        <v>76</v>
      </c>
      <c r="D73" s="206">
        <v>45.5</v>
      </c>
      <c r="E73" s="207">
        <f>D73*Лист2!$B$3</f>
        <v>3240.0549999999998</v>
      </c>
      <c r="F73" s="263">
        <v>55</v>
      </c>
      <c r="G73" s="207">
        <f>E73-E73*F73/100</f>
        <v>1458.0247499999998</v>
      </c>
      <c r="H73" s="214"/>
    </row>
    <row r="74" spans="1:8" ht="25.5">
      <c r="A74" s="15"/>
      <c r="B74" s="204" t="s">
        <v>77</v>
      </c>
      <c r="C74" s="205" t="s">
        <v>78</v>
      </c>
      <c r="D74" s="206">
        <v>40</v>
      </c>
      <c r="E74" s="207">
        <f>D74*Лист2!$B$3</f>
        <v>2848.3999999999996</v>
      </c>
      <c r="F74" s="263">
        <v>55</v>
      </c>
      <c r="G74" s="207">
        <f t="shared" ref="G74:G90" si="1">E74-E74*F74/100</f>
        <v>1281.78</v>
      </c>
      <c r="H74" s="214"/>
    </row>
    <row r="75" spans="1:8" ht="14.25">
      <c r="A75" s="15"/>
      <c r="B75" s="204" t="s">
        <v>8</v>
      </c>
      <c r="C75" s="205" t="s">
        <v>79</v>
      </c>
      <c r="D75" s="206">
        <v>1.9</v>
      </c>
      <c r="E75" s="207">
        <f>D75*Лист2!$B$3</f>
        <v>135.29899999999998</v>
      </c>
      <c r="F75" s="263">
        <v>55</v>
      </c>
      <c r="G75" s="207">
        <f t="shared" si="1"/>
        <v>60.88454999999999</v>
      </c>
      <c r="H75" s="214"/>
    </row>
    <row r="76" spans="1:8" ht="14.25">
      <c r="A76" s="15"/>
      <c r="B76" s="204" t="s">
        <v>6</v>
      </c>
      <c r="C76" s="205" t="s">
        <v>80</v>
      </c>
      <c r="D76" s="206">
        <v>2.9</v>
      </c>
      <c r="E76" s="207">
        <f>D76*Лист2!$B$3</f>
        <v>206.50899999999999</v>
      </c>
      <c r="F76" s="263">
        <v>55</v>
      </c>
      <c r="G76" s="207">
        <f t="shared" si="1"/>
        <v>92.929049999999989</v>
      </c>
      <c r="H76" s="214"/>
    </row>
    <row r="77" spans="1:8" ht="14.25">
      <c r="A77" s="15"/>
      <c r="B77" s="204" t="s">
        <v>81</v>
      </c>
      <c r="C77" s="205" t="s">
        <v>82</v>
      </c>
      <c r="D77" s="206">
        <v>3.4</v>
      </c>
      <c r="E77" s="207">
        <f>D77*Лист2!$B$3</f>
        <v>242.11399999999998</v>
      </c>
      <c r="F77" s="263">
        <v>55</v>
      </c>
      <c r="G77" s="207">
        <f t="shared" si="1"/>
        <v>108.9513</v>
      </c>
      <c r="H77" s="214"/>
    </row>
    <row r="78" spans="1:8" ht="14.25">
      <c r="A78" s="15"/>
      <c r="B78" s="204" t="s">
        <v>83</v>
      </c>
      <c r="C78" s="205" t="s">
        <v>84</v>
      </c>
      <c r="D78" s="206">
        <v>16.2</v>
      </c>
      <c r="E78" s="207">
        <f>D78*Лист2!$B$3</f>
        <v>1153.6019999999999</v>
      </c>
      <c r="F78" s="263">
        <v>55</v>
      </c>
      <c r="G78" s="207">
        <f t="shared" si="1"/>
        <v>519.12089999999989</v>
      </c>
      <c r="H78" s="214"/>
    </row>
    <row r="79" spans="1:8" ht="25.5">
      <c r="A79" s="15"/>
      <c r="B79" s="204" t="s">
        <v>85</v>
      </c>
      <c r="C79" s="205" t="s">
        <v>23</v>
      </c>
      <c r="D79" s="206">
        <v>7.1</v>
      </c>
      <c r="E79" s="207">
        <f>D79*Лист2!$B$3</f>
        <v>505.59099999999995</v>
      </c>
      <c r="F79" s="263">
        <v>55</v>
      </c>
      <c r="G79" s="207">
        <f t="shared" si="1"/>
        <v>227.51594999999998</v>
      </c>
      <c r="H79" s="214"/>
    </row>
    <row r="80" spans="1:8" ht="25.5">
      <c r="A80" s="15"/>
      <c r="B80" s="204" t="s">
        <v>20</v>
      </c>
      <c r="C80" s="205" t="s">
        <v>21</v>
      </c>
      <c r="D80" s="206">
        <v>13.7</v>
      </c>
      <c r="E80" s="207">
        <f>D80*Лист2!$B$3</f>
        <v>975.57699999999988</v>
      </c>
      <c r="F80" s="263">
        <v>55</v>
      </c>
      <c r="G80" s="207">
        <f t="shared" si="1"/>
        <v>439.00964999999997</v>
      </c>
      <c r="H80" s="214"/>
    </row>
    <row r="81" spans="1:8" ht="38.25">
      <c r="A81" s="15"/>
      <c r="B81" s="204" t="s">
        <v>86</v>
      </c>
      <c r="C81" s="205" t="s">
        <v>87</v>
      </c>
      <c r="D81" s="206">
        <v>94.6</v>
      </c>
      <c r="E81" s="207">
        <f>D81*Лист2!$B$3</f>
        <v>6736.4659999999994</v>
      </c>
      <c r="F81" s="263">
        <v>55</v>
      </c>
      <c r="G81" s="207">
        <f t="shared" si="1"/>
        <v>3031.4097000000002</v>
      </c>
      <c r="H81" s="214"/>
    </row>
    <row r="82" spans="1:8" ht="14.25">
      <c r="A82" s="15"/>
      <c r="B82" s="204" t="s">
        <v>58</v>
      </c>
      <c r="C82" s="205" t="s">
        <v>88</v>
      </c>
      <c r="D82" s="206">
        <v>145.4</v>
      </c>
      <c r="E82" s="207">
        <f>D82*Лист2!$B$3</f>
        <v>10353.933999999999</v>
      </c>
      <c r="F82" s="263">
        <v>55</v>
      </c>
      <c r="G82" s="207">
        <f t="shared" si="1"/>
        <v>4659.2702999999992</v>
      </c>
      <c r="H82" s="214"/>
    </row>
    <row r="83" spans="1:8" ht="38.25">
      <c r="A83" s="15"/>
      <c r="B83" s="204" t="s">
        <v>89</v>
      </c>
      <c r="C83" s="205" t="s">
        <v>90</v>
      </c>
      <c r="D83" s="206">
        <v>82.1</v>
      </c>
      <c r="E83" s="207">
        <f>D83*Лист2!$B$3</f>
        <v>5846.3409999999994</v>
      </c>
      <c r="F83" s="263">
        <v>55</v>
      </c>
      <c r="G83" s="207">
        <f t="shared" si="1"/>
        <v>2630.8534500000001</v>
      </c>
      <c r="H83" s="214"/>
    </row>
    <row r="84" spans="1:8" ht="14.25">
      <c r="A84" s="15"/>
      <c r="B84" s="204" t="s">
        <v>58</v>
      </c>
      <c r="C84" s="205" t="s">
        <v>91</v>
      </c>
      <c r="D84" s="206">
        <v>97.3</v>
      </c>
      <c r="E84" s="207">
        <f>D84*Лист2!$B$3</f>
        <v>6928.7329999999993</v>
      </c>
      <c r="F84" s="263">
        <v>55</v>
      </c>
      <c r="G84" s="207">
        <f t="shared" si="1"/>
        <v>3117.92985</v>
      </c>
      <c r="H84" s="214"/>
    </row>
    <row r="85" spans="1:8" ht="38.25">
      <c r="A85" s="15"/>
      <c r="B85" s="204" t="s">
        <v>92</v>
      </c>
      <c r="C85" s="205" t="s">
        <v>93</v>
      </c>
      <c r="D85" s="206">
        <v>125.9</v>
      </c>
      <c r="E85" s="207">
        <f>D85*Лист2!$B$3</f>
        <v>8965.3389999999999</v>
      </c>
      <c r="F85" s="263">
        <v>55</v>
      </c>
      <c r="G85" s="207">
        <f t="shared" si="1"/>
        <v>4034.4025499999998</v>
      </c>
      <c r="H85" s="214"/>
    </row>
    <row r="86" spans="1:8" ht="14.25">
      <c r="A86" s="15"/>
      <c r="B86" s="204" t="s">
        <v>94</v>
      </c>
      <c r="C86" s="205" t="s">
        <v>95</v>
      </c>
      <c r="D86" s="206">
        <v>10.5</v>
      </c>
      <c r="E86" s="207">
        <f>D86*Лист2!$B$3</f>
        <v>747.70499999999993</v>
      </c>
      <c r="F86" s="263">
        <v>55</v>
      </c>
      <c r="G86" s="207">
        <f t="shared" si="1"/>
        <v>336.46724999999998</v>
      </c>
      <c r="H86" s="214"/>
    </row>
    <row r="87" spans="1:8" ht="51">
      <c r="A87" s="15"/>
      <c r="B87" s="58" t="s">
        <v>176</v>
      </c>
      <c r="C87" s="59" t="s">
        <v>171</v>
      </c>
      <c r="D87" s="60">
        <v>136.4</v>
      </c>
      <c r="E87" s="61">
        <f>D87*Лист2!$B$3</f>
        <v>9713.0439999999999</v>
      </c>
      <c r="F87" s="264">
        <v>55</v>
      </c>
      <c r="G87" s="215">
        <f t="shared" si="1"/>
        <v>4370.8697999999995</v>
      </c>
      <c r="H87" s="214"/>
    </row>
    <row r="88" spans="1:8" ht="51">
      <c r="A88" s="15"/>
      <c r="B88" s="58" t="s">
        <v>177</v>
      </c>
      <c r="C88" s="59" t="s">
        <v>180</v>
      </c>
      <c r="D88" s="60">
        <v>195.1</v>
      </c>
      <c r="E88" s="61">
        <f>D88*Лист2!$B$3</f>
        <v>13893.070999999998</v>
      </c>
      <c r="F88" s="264">
        <v>55</v>
      </c>
      <c r="G88" s="215">
        <f t="shared" si="1"/>
        <v>6251.8819499999991</v>
      </c>
      <c r="H88" s="214"/>
    </row>
    <row r="89" spans="1:8" ht="51">
      <c r="A89" s="15"/>
      <c r="B89" s="58" t="s">
        <v>178</v>
      </c>
      <c r="C89" s="59" t="s">
        <v>181</v>
      </c>
      <c r="D89" s="60">
        <v>105.1</v>
      </c>
      <c r="E89" s="61">
        <f>D89*Лист2!$B$3</f>
        <v>7484.1709999999994</v>
      </c>
      <c r="F89" s="264">
        <v>55</v>
      </c>
      <c r="G89" s="215">
        <f t="shared" si="1"/>
        <v>3367.8769499999999</v>
      </c>
      <c r="H89" s="214"/>
    </row>
    <row r="90" spans="1:8" ht="51">
      <c r="A90" s="19"/>
      <c r="B90" s="58" t="s">
        <v>179</v>
      </c>
      <c r="C90" s="59" t="s">
        <v>182</v>
      </c>
      <c r="D90" s="60">
        <v>155.9</v>
      </c>
      <c r="E90" s="61">
        <f>D90*Лист2!$B$3</f>
        <v>11101.638999999999</v>
      </c>
      <c r="F90" s="264">
        <v>55</v>
      </c>
      <c r="G90" s="215">
        <f t="shared" si="1"/>
        <v>4995.7375499999998</v>
      </c>
      <c r="H90" s="214"/>
    </row>
    <row r="91" spans="1:8" ht="14.25">
      <c r="A91" s="19"/>
      <c r="B91" s="15"/>
      <c r="C91" s="47"/>
      <c r="D91" s="48"/>
      <c r="E91" s="48"/>
      <c r="F91" s="48"/>
      <c r="G91" s="48"/>
      <c r="H91" s="2"/>
    </row>
    <row r="92" spans="1:8" ht="30" customHeight="1">
      <c r="A92" s="7"/>
      <c r="B92" s="310" t="s">
        <v>459</v>
      </c>
      <c r="C92" s="310"/>
      <c r="D92" s="310"/>
      <c r="E92" s="310"/>
      <c r="F92" s="310"/>
      <c r="G92" s="310"/>
      <c r="H92" s="2"/>
    </row>
    <row r="93" spans="1:8" ht="102">
      <c r="A93" s="23"/>
      <c r="B93" s="258" t="s">
        <v>4</v>
      </c>
      <c r="C93" s="133" t="s">
        <v>458</v>
      </c>
      <c r="D93" s="259" t="s">
        <v>451</v>
      </c>
      <c r="E93" s="245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93" s="245" t="s">
        <v>456</v>
      </c>
      <c r="G93" s="260" t="s">
        <v>461</v>
      </c>
      <c r="H93" s="2"/>
    </row>
    <row r="94" spans="1:8" ht="14.25">
      <c r="A94" s="24"/>
      <c r="B94" s="256">
        <v>1</v>
      </c>
      <c r="C94" s="256">
        <v>2</v>
      </c>
      <c r="D94" s="256">
        <v>3</v>
      </c>
      <c r="E94" s="256">
        <v>4</v>
      </c>
      <c r="F94" s="257">
        <v>5</v>
      </c>
      <c r="G94" s="257">
        <v>7</v>
      </c>
      <c r="H94" s="14"/>
    </row>
    <row r="95" spans="1:8" ht="14.25">
      <c r="A95" s="15"/>
      <c r="B95" s="91" t="s">
        <v>6</v>
      </c>
      <c r="C95" s="92" t="s">
        <v>96</v>
      </c>
      <c r="D95" s="93">
        <v>6</v>
      </c>
      <c r="E95" s="207">
        <f>D95*Лист2!$B$3</f>
        <v>427.26</v>
      </c>
      <c r="F95" s="261">
        <v>55</v>
      </c>
      <c r="G95" s="124">
        <f>E95-E95*F95/100</f>
        <v>192.267</v>
      </c>
      <c r="H95" s="214"/>
    </row>
    <row r="96" spans="1:8" ht="14.25">
      <c r="A96" s="15"/>
      <c r="B96" s="91" t="s">
        <v>8</v>
      </c>
      <c r="C96" s="92" t="s">
        <v>97</v>
      </c>
      <c r="D96" s="92">
        <v>1.9</v>
      </c>
      <c r="E96" s="207">
        <f>D96*Лист2!$B$3</f>
        <v>135.29899999999998</v>
      </c>
      <c r="F96" s="261">
        <v>55</v>
      </c>
      <c r="G96" s="124">
        <f t="shared" ref="G96:G106" si="2">E96-E96*F96/100</f>
        <v>60.88454999999999</v>
      </c>
      <c r="H96" s="214"/>
    </row>
    <row r="97" spans="1:8" ht="14.25">
      <c r="A97" s="15"/>
      <c r="B97" s="91" t="s">
        <v>98</v>
      </c>
      <c r="C97" s="92" t="s">
        <v>99</v>
      </c>
      <c r="D97" s="92">
        <v>8</v>
      </c>
      <c r="E97" s="207">
        <f>D97*Лист2!$B$3</f>
        <v>569.67999999999995</v>
      </c>
      <c r="F97" s="261">
        <v>55</v>
      </c>
      <c r="G97" s="124">
        <f t="shared" si="2"/>
        <v>256.35599999999999</v>
      </c>
      <c r="H97" s="214"/>
    </row>
    <row r="98" spans="1:8" ht="25.5">
      <c r="A98" s="15"/>
      <c r="B98" s="91" t="s">
        <v>347</v>
      </c>
      <c r="C98" s="92" t="s">
        <v>100</v>
      </c>
      <c r="D98" s="93">
        <v>122.2</v>
      </c>
      <c r="E98" s="207">
        <f>D98*Лист2!$B$3</f>
        <v>8701.8619999999992</v>
      </c>
      <c r="F98" s="261">
        <v>55</v>
      </c>
      <c r="G98" s="124">
        <f t="shared" si="2"/>
        <v>3915.8378999999995</v>
      </c>
      <c r="H98" s="214"/>
    </row>
    <row r="99" spans="1:8" ht="25.5">
      <c r="A99" s="15"/>
      <c r="B99" s="91" t="s">
        <v>318</v>
      </c>
      <c r="C99" s="92" t="s">
        <v>319</v>
      </c>
      <c r="D99" s="93">
        <v>147</v>
      </c>
      <c r="E99" s="207">
        <f>D99*Лист2!$B$3</f>
        <v>10467.869999999999</v>
      </c>
      <c r="F99" s="261">
        <v>55</v>
      </c>
      <c r="G99" s="124">
        <f t="shared" si="2"/>
        <v>4710.5414999999994</v>
      </c>
      <c r="H99" s="214"/>
    </row>
    <row r="100" spans="1:8" ht="57">
      <c r="A100" s="15"/>
      <c r="B100" s="216" t="s">
        <v>345</v>
      </c>
      <c r="C100" s="217" t="s">
        <v>100</v>
      </c>
      <c r="D100" s="218">
        <v>122.2</v>
      </c>
      <c r="E100" s="219">
        <f>D100*Лист2!$B$3</f>
        <v>8701.8619999999992</v>
      </c>
      <c r="F100" s="265">
        <v>15</v>
      </c>
      <c r="G100" s="124">
        <f t="shared" si="2"/>
        <v>7396.582699999999</v>
      </c>
      <c r="H100" s="214"/>
    </row>
    <row r="101" spans="1:8" ht="44.25">
      <c r="A101" s="15"/>
      <c r="B101" s="216" t="s">
        <v>346</v>
      </c>
      <c r="C101" s="217" t="s">
        <v>319</v>
      </c>
      <c r="D101" s="218">
        <v>147</v>
      </c>
      <c r="E101" s="219">
        <f>D101*Лист2!$B$3</f>
        <v>10467.869999999999</v>
      </c>
      <c r="F101" s="265">
        <v>15</v>
      </c>
      <c r="G101" s="124">
        <f t="shared" si="2"/>
        <v>8897.6894999999986</v>
      </c>
      <c r="H101" s="214"/>
    </row>
    <row r="102" spans="1:8" ht="51">
      <c r="A102" s="15"/>
      <c r="B102" s="216" t="s">
        <v>317</v>
      </c>
      <c r="C102" s="217" t="s">
        <v>316</v>
      </c>
      <c r="D102" s="218">
        <v>167.3</v>
      </c>
      <c r="E102" s="219">
        <f>D102*Лист2!$B$3</f>
        <v>11913.432999999999</v>
      </c>
      <c r="F102" s="265">
        <v>55</v>
      </c>
      <c r="G102" s="124">
        <f t="shared" si="2"/>
        <v>5361.0448499999993</v>
      </c>
      <c r="H102" s="214"/>
    </row>
    <row r="103" spans="1:8" ht="38.25">
      <c r="A103" s="15"/>
      <c r="B103" s="216" t="s">
        <v>320</v>
      </c>
      <c r="C103" s="217" t="s">
        <v>321</v>
      </c>
      <c r="D103" s="218">
        <v>208.5</v>
      </c>
      <c r="E103" s="219">
        <f>D103*Лист2!$B$3</f>
        <v>14847.284999999998</v>
      </c>
      <c r="F103" s="265">
        <v>55</v>
      </c>
      <c r="G103" s="124">
        <f t="shared" si="2"/>
        <v>6681.2782499999985</v>
      </c>
      <c r="H103" s="214"/>
    </row>
    <row r="104" spans="1:8" ht="63.75">
      <c r="A104" s="15"/>
      <c r="B104" s="216" t="s">
        <v>348</v>
      </c>
      <c r="C104" s="217" t="s">
        <v>316</v>
      </c>
      <c r="D104" s="218">
        <v>167.3</v>
      </c>
      <c r="E104" s="219">
        <f>D104*Лист2!$B$3</f>
        <v>11913.432999999999</v>
      </c>
      <c r="F104" s="265">
        <v>15</v>
      </c>
      <c r="G104" s="124">
        <f t="shared" si="2"/>
        <v>10126.418049999998</v>
      </c>
      <c r="H104" s="214"/>
    </row>
    <row r="105" spans="1:8" ht="63.75">
      <c r="A105" s="15"/>
      <c r="B105" s="216" t="s">
        <v>349</v>
      </c>
      <c r="C105" s="217" t="s">
        <v>321</v>
      </c>
      <c r="D105" s="218">
        <v>208.5</v>
      </c>
      <c r="E105" s="219">
        <f>D105*Лист2!$B$3</f>
        <v>14847.284999999998</v>
      </c>
      <c r="F105" s="265">
        <v>15</v>
      </c>
      <c r="G105" s="124">
        <f t="shared" si="2"/>
        <v>12620.192249999998</v>
      </c>
      <c r="H105" s="214"/>
    </row>
    <row r="106" spans="1:8" s="266" customFormat="1" ht="25.5">
      <c r="A106" s="15"/>
      <c r="B106" s="228" t="s">
        <v>360</v>
      </c>
      <c r="C106" s="229" t="s">
        <v>206</v>
      </c>
      <c r="D106" s="230">
        <v>92.6</v>
      </c>
      <c r="E106" s="219">
        <f>D106*Лист2!$B$3</f>
        <v>6594.0459999999994</v>
      </c>
      <c r="F106" s="265">
        <v>45</v>
      </c>
      <c r="G106" s="124">
        <f t="shared" si="2"/>
        <v>3626.7253000000001</v>
      </c>
      <c r="H106" s="214"/>
    </row>
    <row r="107" spans="1:8" s="266" customFormat="1" ht="14.25">
      <c r="A107" s="15"/>
      <c r="B107" s="268"/>
      <c r="C107" s="269"/>
      <c r="D107" s="270"/>
      <c r="E107" s="271"/>
      <c r="F107" s="272"/>
      <c r="G107" s="271"/>
      <c r="H107" s="14"/>
    </row>
    <row r="108" spans="1:8" s="266" customFormat="1" ht="30" customHeight="1">
      <c r="A108" s="15"/>
      <c r="B108" s="310" t="s">
        <v>460</v>
      </c>
      <c r="C108" s="310"/>
      <c r="D108" s="310"/>
      <c r="E108" s="310"/>
      <c r="F108" s="310"/>
      <c r="G108" s="310"/>
      <c r="H108" s="14"/>
    </row>
    <row r="109" spans="1:8" s="266" customFormat="1" ht="102">
      <c r="A109" s="15"/>
      <c r="B109" s="258" t="s">
        <v>4</v>
      </c>
      <c r="C109" s="133" t="s">
        <v>458</v>
      </c>
      <c r="D109" s="259" t="s">
        <v>451</v>
      </c>
      <c r="E109" s="245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9" s="385" t="s">
        <v>462</v>
      </c>
      <c r="G109" s="386"/>
      <c r="H109" s="14"/>
    </row>
    <row r="110" spans="1:8" ht="25.5">
      <c r="A110" s="15"/>
      <c r="B110" s="220" t="s">
        <v>351</v>
      </c>
      <c r="C110" s="217" t="s">
        <v>100</v>
      </c>
      <c r="D110" s="218">
        <v>122.2</v>
      </c>
      <c r="E110" s="219">
        <f>D110*Лист2!$B$3</f>
        <v>8701.8619999999992</v>
      </c>
      <c r="F110" s="383">
        <f>E110*4</f>
        <v>34807.447999999997</v>
      </c>
      <c r="G110" s="384"/>
      <c r="H110" s="14"/>
    </row>
    <row r="111" spans="1:8" ht="25.5">
      <c r="A111" s="15"/>
      <c r="B111" s="220" t="s">
        <v>352</v>
      </c>
      <c r="C111" s="217" t="s">
        <v>319</v>
      </c>
      <c r="D111" s="218">
        <v>147</v>
      </c>
      <c r="E111" s="219">
        <f>D111*Лист2!$B$3</f>
        <v>10467.869999999999</v>
      </c>
      <c r="F111" s="383">
        <f>E111*4</f>
        <v>41871.479999999996</v>
      </c>
      <c r="G111" s="384"/>
      <c r="H111" s="14"/>
    </row>
    <row r="112" spans="1:8" ht="76.5">
      <c r="A112" s="15"/>
      <c r="B112" s="221" t="s">
        <v>363</v>
      </c>
      <c r="C112" s="217" t="s">
        <v>316</v>
      </c>
      <c r="D112" s="222">
        <v>167.3</v>
      </c>
      <c r="E112" s="219">
        <f>D112*Лист2!$B$3</f>
        <v>11913.432999999999</v>
      </c>
      <c r="F112" s="383">
        <f>E112*3</f>
        <v>35740.298999999999</v>
      </c>
      <c r="G112" s="384"/>
      <c r="H112" s="14"/>
    </row>
    <row r="113" spans="1:9" ht="76.5">
      <c r="A113" s="15"/>
      <c r="B113" s="221" t="s">
        <v>364</v>
      </c>
      <c r="C113" s="223" t="s">
        <v>321</v>
      </c>
      <c r="D113" s="222">
        <v>208.5</v>
      </c>
      <c r="E113" s="219">
        <f>D113*Лист2!$B$3</f>
        <v>14847.284999999998</v>
      </c>
      <c r="F113" s="383">
        <f>E113*3</f>
        <v>44541.854999999996</v>
      </c>
      <c r="G113" s="384"/>
      <c r="H113" s="14"/>
    </row>
    <row r="114" spans="1:9" ht="76.5">
      <c r="A114" s="15"/>
      <c r="B114" s="224" t="s">
        <v>361</v>
      </c>
      <c r="C114" s="217" t="s">
        <v>316</v>
      </c>
      <c r="D114" s="222">
        <v>167.3</v>
      </c>
      <c r="E114" s="219">
        <f>D114*Лист2!$B$3</f>
        <v>11913.432999999999</v>
      </c>
      <c r="F114" s="383">
        <f>E114*3.5</f>
        <v>41697.015499999994</v>
      </c>
      <c r="G114" s="384"/>
      <c r="H114" s="14"/>
    </row>
    <row r="115" spans="1:9" ht="76.5">
      <c r="A115" s="15"/>
      <c r="B115" s="221" t="s">
        <v>362</v>
      </c>
      <c r="C115" s="223" t="s">
        <v>321</v>
      </c>
      <c r="D115" s="222">
        <v>208.5</v>
      </c>
      <c r="E115" s="219">
        <f>D115*Лист2!$B$3</f>
        <v>14847.284999999998</v>
      </c>
      <c r="F115" s="383">
        <f>E115*3.5</f>
        <v>51965.49749999999</v>
      </c>
      <c r="G115" s="384"/>
      <c r="H115" s="14"/>
    </row>
    <row r="116" spans="1:9" ht="38.25">
      <c r="A116" s="15"/>
      <c r="B116" s="225" t="s">
        <v>365</v>
      </c>
      <c r="C116" s="217" t="s">
        <v>316</v>
      </c>
      <c r="D116" s="222">
        <v>167.3</v>
      </c>
      <c r="E116" s="219">
        <f>D116*Лист2!$B$3</f>
        <v>11913.432999999999</v>
      </c>
      <c r="F116" s="383">
        <f>E116*1.2</f>
        <v>14296.119599999998</v>
      </c>
      <c r="G116" s="384"/>
      <c r="H116" s="14"/>
      <c r="I116" s="129"/>
    </row>
    <row r="117" spans="1:9" ht="38.25">
      <c r="A117" s="15"/>
      <c r="B117" s="225" t="s">
        <v>366</v>
      </c>
      <c r="C117" s="223" t="s">
        <v>321</v>
      </c>
      <c r="D117" s="222">
        <v>208.5</v>
      </c>
      <c r="E117" s="219">
        <f>D117*Лист2!$B$3</f>
        <v>14847.284999999998</v>
      </c>
      <c r="F117" s="383">
        <f>E117*1.2</f>
        <v>17816.741999999998</v>
      </c>
      <c r="G117" s="384"/>
      <c r="H117" s="14"/>
    </row>
    <row r="118" spans="1:9" ht="14.25">
      <c r="A118" s="15"/>
      <c r="B118" s="226" t="s">
        <v>359</v>
      </c>
      <c r="C118" s="217" t="s">
        <v>319</v>
      </c>
      <c r="D118" s="218">
        <v>147</v>
      </c>
      <c r="E118" s="219">
        <f>D118*Лист2!$B$3</f>
        <v>10467.869999999999</v>
      </c>
      <c r="F118" s="383">
        <f>E118*3.3</f>
        <v>34543.970999999998</v>
      </c>
      <c r="G118" s="384"/>
      <c r="H118" s="14"/>
    </row>
    <row r="119" spans="1:9" s="210" customFormat="1" ht="14.25">
      <c r="A119" s="15"/>
      <c r="B119" s="227" t="s">
        <v>449</v>
      </c>
      <c r="C119" s="217" t="s">
        <v>319</v>
      </c>
      <c r="D119" s="218">
        <v>147</v>
      </c>
      <c r="E119" s="219">
        <f>D119*Лист2!$B$3</f>
        <v>10467.869999999999</v>
      </c>
      <c r="F119" s="383">
        <f>E119*3.3</f>
        <v>34543.970999999998</v>
      </c>
      <c r="G119" s="384"/>
      <c r="H119" s="14"/>
    </row>
    <row r="120" spans="1:9" ht="14.25">
      <c r="A120" s="15"/>
      <c r="B120" s="226" t="s">
        <v>368</v>
      </c>
      <c r="C120" s="217" t="s">
        <v>319</v>
      </c>
      <c r="D120" s="218">
        <v>147</v>
      </c>
      <c r="E120" s="219">
        <f>D120*Лист2!$B$3</f>
        <v>10467.869999999999</v>
      </c>
      <c r="F120" s="383">
        <f>E120*5</f>
        <v>52339.349999999991</v>
      </c>
      <c r="G120" s="384"/>
      <c r="H120" s="14"/>
    </row>
    <row r="121" spans="1:9" ht="51">
      <c r="A121" s="15"/>
      <c r="B121" s="228" t="s">
        <v>367</v>
      </c>
      <c r="C121" s="229" t="s">
        <v>206</v>
      </c>
      <c r="D121" s="230">
        <v>92.6</v>
      </c>
      <c r="E121" s="219">
        <f>D121*Лист2!$B$3</f>
        <v>6594.0459999999994</v>
      </c>
      <c r="F121" s="383">
        <f>E121*2</f>
        <v>13188.091999999999</v>
      </c>
      <c r="G121" s="384"/>
      <c r="H121" s="14"/>
    </row>
    <row r="122" spans="1:9" s="275" customFormat="1" ht="14.25">
      <c r="A122" s="273"/>
      <c r="B122" s="268"/>
      <c r="C122" s="269"/>
      <c r="D122" s="270"/>
      <c r="E122" s="271"/>
      <c r="F122" s="271"/>
      <c r="G122" s="271"/>
      <c r="H122" s="274"/>
    </row>
    <row r="123" spans="1:9" ht="25.5" customHeight="1">
      <c r="A123" s="15"/>
      <c r="B123" s="311" t="s">
        <v>340</v>
      </c>
      <c r="C123" s="311"/>
      <c r="D123" s="311"/>
      <c r="E123" s="311"/>
      <c r="F123" s="311"/>
      <c r="G123" s="311"/>
      <c r="H123" s="14"/>
    </row>
    <row r="124" spans="1:9" ht="102">
      <c r="A124" s="15"/>
      <c r="B124" s="9" t="s">
        <v>4</v>
      </c>
      <c r="C124" s="10" t="s">
        <v>74</v>
      </c>
      <c r="D124" s="10" t="s">
        <v>5</v>
      </c>
      <c r="E124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4" s="281" t="s">
        <v>343</v>
      </c>
      <c r="G124" s="282"/>
      <c r="H124" s="14"/>
    </row>
    <row r="125" spans="1:9" ht="63.75">
      <c r="A125" s="15"/>
      <c r="B125" s="125" t="s">
        <v>341</v>
      </c>
      <c r="C125" s="126" t="s">
        <v>103</v>
      </c>
      <c r="D125" s="127">
        <v>741.4</v>
      </c>
      <c r="E125" s="128">
        <f>D125*Лист2!$B$3</f>
        <v>52795.093999999997</v>
      </c>
      <c r="F125" s="283">
        <f>E125*1.2</f>
        <v>63354.112799999995</v>
      </c>
      <c r="G125" s="284"/>
      <c r="H125" s="14"/>
    </row>
    <row r="126" spans="1:9" ht="15" customHeight="1">
      <c r="A126" s="19"/>
      <c r="B126" s="114"/>
      <c r="C126" s="114"/>
      <c r="D126" s="115"/>
      <c r="E126" s="116"/>
      <c r="F126" s="250"/>
      <c r="G126" s="114"/>
      <c r="H126" s="2"/>
    </row>
    <row r="127" spans="1:9" ht="34.35" customHeight="1">
      <c r="A127" s="25"/>
      <c r="B127" s="311" t="s">
        <v>338</v>
      </c>
      <c r="C127" s="311"/>
      <c r="D127" s="311"/>
      <c r="E127" s="311"/>
      <c r="F127" s="311"/>
      <c r="G127" s="311"/>
      <c r="H127" s="26"/>
    </row>
    <row r="128" spans="1:9" ht="34.35" customHeight="1">
      <c r="A128" s="25"/>
      <c r="B128" s="319" t="s">
        <v>372</v>
      </c>
      <c r="C128" s="320"/>
      <c r="D128" s="320"/>
      <c r="E128" s="320"/>
      <c r="F128" s="320"/>
      <c r="G128" s="321"/>
      <c r="H128" s="26"/>
    </row>
    <row r="129" spans="1:8" ht="102">
      <c r="A129" s="8"/>
      <c r="B129" s="9" t="s">
        <v>4</v>
      </c>
      <c r="C129" s="133" t="s">
        <v>458</v>
      </c>
      <c r="D129" s="240" t="s">
        <v>451</v>
      </c>
      <c r="E129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9" s="213" t="s">
        <v>456</v>
      </c>
      <c r="G129" s="10" t="s">
        <v>453</v>
      </c>
    </row>
    <row r="130" spans="1:8" ht="15">
      <c r="A130" s="18"/>
      <c r="B130" s="13">
        <v>1</v>
      </c>
      <c r="C130" s="13">
        <v>2</v>
      </c>
      <c r="D130" s="13">
        <v>3</v>
      </c>
      <c r="E130" s="13">
        <v>4</v>
      </c>
      <c r="F130" s="13">
        <v>5</v>
      </c>
      <c r="G130" s="13">
        <v>7</v>
      </c>
      <c r="H130" s="14"/>
    </row>
    <row r="131" spans="1:8" ht="63.75">
      <c r="A131" s="18"/>
      <c r="B131" s="49" t="s">
        <v>163</v>
      </c>
      <c r="C131" s="43" t="s">
        <v>103</v>
      </c>
      <c r="D131" s="51">
        <v>741.4</v>
      </c>
      <c r="E131" s="207">
        <f>D131*Лист2!$B$3</f>
        <v>52795.093999999997</v>
      </c>
      <c r="F131" s="261">
        <v>75</v>
      </c>
      <c r="G131" s="75">
        <f>E131-E131*F131/100</f>
        <v>13198.773499999996</v>
      </c>
      <c r="H131" s="214"/>
    </row>
    <row r="132" spans="1:8" ht="63.75">
      <c r="A132" s="18"/>
      <c r="B132" s="49" t="s">
        <v>164</v>
      </c>
      <c r="C132" s="50" t="s">
        <v>148</v>
      </c>
      <c r="D132" s="51">
        <v>411.9</v>
      </c>
      <c r="E132" s="207">
        <f>D132*Лист2!$B$3</f>
        <v>29331.398999999998</v>
      </c>
      <c r="F132" s="261">
        <v>75</v>
      </c>
      <c r="G132" s="75">
        <f t="shared" ref="G132:G135" si="3">E132-E132*F132/100</f>
        <v>7332.8497500000012</v>
      </c>
      <c r="H132" s="214"/>
    </row>
    <row r="133" spans="1:8" ht="63.75">
      <c r="A133" s="27"/>
      <c r="B133" s="66" t="s">
        <v>101</v>
      </c>
      <c r="C133" s="43" t="s">
        <v>102</v>
      </c>
      <c r="D133" s="43">
        <v>167.7</v>
      </c>
      <c r="E133" s="207">
        <f>D133*Лист2!$B$3</f>
        <v>11941.916999999998</v>
      </c>
      <c r="F133" s="261">
        <v>75</v>
      </c>
      <c r="G133" s="75">
        <f t="shared" si="3"/>
        <v>2985.4792500000003</v>
      </c>
      <c r="H133" s="214"/>
    </row>
    <row r="134" spans="1:8" ht="76.5">
      <c r="A134" s="28"/>
      <c r="B134" s="49" t="s">
        <v>160</v>
      </c>
      <c r="C134" s="50" t="s">
        <v>142</v>
      </c>
      <c r="D134" s="51">
        <v>376.5</v>
      </c>
      <c r="E134" s="207">
        <f>D134*Лист2!$B$3</f>
        <v>26810.564999999999</v>
      </c>
      <c r="F134" s="261">
        <v>75</v>
      </c>
      <c r="G134" s="75">
        <f t="shared" si="3"/>
        <v>6702.6412499999969</v>
      </c>
      <c r="H134" s="214"/>
    </row>
    <row r="135" spans="1:8" ht="51">
      <c r="A135" s="28"/>
      <c r="B135" s="49" t="s">
        <v>161</v>
      </c>
      <c r="C135" s="50" t="s">
        <v>162</v>
      </c>
      <c r="D135" s="51">
        <v>87.5</v>
      </c>
      <c r="E135" s="207">
        <f>D135*Лист2!$B$3</f>
        <v>6230.8749999999991</v>
      </c>
      <c r="F135" s="261">
        <v>75</v>
      </c>
      <c r="G135" s="75">
        <f t="shared" si="3"/>
        <v>1557.71875</v>
      </c>
      <c r="H135" s="214"/>
    </row>
    <row r="136" spans="1:8" ht="16.5" customHeight="1">
      <c r="A136" s="28"/>
      <c r="B136" s="313"/>
      <c r="C136" s="314"/>
      <c r="D136" s="314"/>
      <c r="E136" s="314"/>
      <c r="F136" s="314"/>
      <c r="G136" s="315"/>
      <c r="H136" s="14"/>
    </row>
    <row r="137" spans="1:8" ht="16.5" customHeight="1">
      <c r="A137" s="28"/>
      <c r="B137" s="316"/>
      <c r="C137" s="317"/>
      <c r="D137" s="317"/>
      <c r="E137" s="317"/>
      <c r="F137" s="317"/>
      <c r="G137" s="318"/>
      <c r="H137" s="14"/>
    </row>
    <row r="138" spans="1:8" ht="18">
      <c r="A138" s="25"/>
      <c r="B138" s="312" t="s">
        <v>339</v>
      </c>
      <c r="C138" s="312"/>
      <c r="D138" s="312"/>
      <c r="E138" s="312"/>
      <c r="F138" s="312"/>
      <c r="G138" s="312"/>
      <c r="H138" s="2"/>
    </row>
    <row r="139" spans="1:8" ht="102">
      <c r="A139" s="23"/>
      <c r="B139" s="158" t="s">
        <v>4</v>
      </c>
      <c r="C139" s="133" t="s">
        <v>458</v>
      </c>
      <c r="D139" s="240" t="s">
        <v>451</v>
      </c>
      <c r="E139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39" s="213" t="s">
        <v>456</v>
      </c>
      <c r="G139" s="10" t="s">
        <v>453</v>
      </c>
      <c r="H139" s="2"/>
    </row>
    <row r="140" spans="1:8" ht="15">
      <c r="A140" s="29"/>
      <c r="B140" s="159">
        <v>1</v>
      </c>
      <c r="C140" s="160">
        <v>2</v>
      </c>
      <c r="D140" s="160">
        <v>3</v>
      </c>
      <c r="E140" s="159">
        <v>4</v>
      </c>
      <c r="F140" s="251"/>
      <c r="G140" s="159">
        <v>6</v>
      </c>
      <c r="H140" s="2"/>
    </row>
    <row r="141" spans="1:8" ht="39">
      <c r="A141" s="29"/>
      <c r="B141" s="156" t="s">
        <v>375</v>
      </c>
      <c r="C141" s="161" t="s">
        <v>103</v>
      </c>
      <c r="D141" s="161">
        <v>741.4</v>
      </c>
      <c r="E141" s="207">
        <f>D141*Лист2!$B$3</f>
        <v>52795.093999999997</v>
      </c>
      <c r="F141" s="261">
        <v>55</v>
      </c>
      <c r="G141" s="162">
        <f>E141-E141*F141/100</f>
        <v>23757.792299999997</v>
      </c>
      <c r="H141" s="231"/>
    </row>
    <row r="142" spans="1:8" ht="39">
      <c r="A142" s="29"/>
      <c r="B142" s="156" t="s">
        <v>376</v>
      </c>
      <c r="C142" s="161" t="s">
        <v>148</v>
      </c>
      <c r="D142" s="161">
        <v>741.4</v>
      </c>
      <c r="E142" s="207">
        <f>D142*Лист2!$B$3</f>
        <v>52795.093999999997</v>
      </c>
      <c r="F142" s="261">
        <v>55</v>
      </c>
      <c r="G142" s="162">
        <f t="shared" ref="G142:G147" si="4">E142-E142*F142/100</f>
        <v>23757.792299999997</v>
      </c>
      <c r="H142" s="231"/>
    </row>
    <row r="143" spans="1:8" ht="25.5">
      <c r="A143" s="30"/>
      <c r="B143" s="157" t="s">
        <v>416</v>
      </c>
      <c r="C143" s="119" t="s">
        <v>103</v>
      </c>
      <c r="D143" s="120">
        <v>741.4</v>
      </c>
      <c r="E143" s="207">
        <f>D143*Лист2!$B$3</f>
        <v>52795.093999999997</v>
      </c>
      <c r="F143" s="261">
        <v>55</v>
      </c>
      <c r="G143" s="162">
        <f t="shared" si="4"/>
        <v>23757.792299999997</v>
      </c>
      <c r="H143" s="231"/>
    </row>
    <row r="144" spans="1:8" ht="25.5">
      <c r="A144" s="30"/>
      <c r="B144" s="157" t="s">
        <v>342</v>
      </c>
      <c r="C144" s="121" t="s">
        <v>457</v>
      </c>
      <c r="D144" s="120">
        <v>741.4</v>
      </c>
      <c r="E144" s="207">
        <f>D144*Лист2!$B$3</f>
        <v>52795.093999999997</v>
      </c>
      <c r="F144" s="261">
        <v>55</v>
      </c>
      <c r="G144" s="162">
        <f t="shared" si="4"/>
        <v>23757.792299999997</v>
      </c>
      <c r="H144" s="231"/>
    </row>
    <row r="145" spans="1:8" ht="25.5">
      <c r="A145" s="30"/>
      <c r="B145" s="157" t="s">
        <v>166</v>
      </c>
      <c r="C145" s="119" t="s">
        <v>103</v>
      </c>
      <c r="D145" s="120">
        <v>741.4</v>
      </c>
      <c r="E145" s="207">
        <f>D145*Лист2!$B$3</f>
        <v>52795.093999999997</v>
      </c>
      <c r="F145" s="261">
        <v>55</v>
      </c>
      <c r="G145" s="162">
        <f t="shared" si="4"/>
        <v>23757.792299999997</v>
      </c>
      <c r="H145" s="231"/>
    </row>
    <row r="146" spans="1:8" ht="14.25">
      <c r="A146" s="30"/>
      <c r="B146" s="157" t="s">
        <v>440</v>
      </c>
      <c r="C146" s="119" t="s">
        <v>103</v>
      </c>
      <c r="D146" s="120">
        <v>741.4</v>
      </c>
      <c r="E146" s="207">
        <f>D146*Лист2!$B$3</f>
        <v>52795.093999999997</v>
      </c>
      <c r="F146" s="261">
        <v>55</v>
      </c>
      <c r="G146" s="162">
        <f t="shared" si="4"/>
        <v>23757.792299999997</v>
      </c>
      <c r="H146" s="231"/>
    </row>
    <row r="147" spans="1:8" ht="14.25">
      <c r="A147" s="30"/>
      <c r="B147" s="157" t="s">
        <v>330</v>
      </c>
      <c r="C147" s="119" t="s">
        <v>103</v>
      </c>
      <c r="D147" s="120">
        <v>741.4</v>
      </c>
      <c r="E147" s="207">
        <f>D147*Лист2!$B$3</f>
        <v>52795.093999999997</v>
      </c>
      <c r="F147" s="261">
        <v>55</v>
      </c>
      <c r="G147" s="162">
        <f t="shared" si="4"/>
        <v>23757.792299999997</v>
      </c>
      <c r="H147" s="231"/>
    </row>
    <row r="148" spans="1:8" ht="15">
      <c r="A148" s="16"/>
      <c r="B148" s="298" t="s">
        <v>104</v>
      </c>
      <c r="C148" s="298"/>
      <c r="D148" s="298"/>
      <c r="E148" s="298"/>
      <c r="F148" s="298"/>
      <c r="G148" s="298"/>
      <c r="H148" s="2"/>
    </row>
    <row r="149" spans="1:8" ht="15">
      <c r="A149" s="16"/>
      <c r="B149" s="298"/>
      <c r="C149" s="298"/>
      <c r="D149" s="298"/>
      <c r="E149" s="298"/>
      <c r="F149" s="298"/>
      <c r="G149" s="298"/>
      <c r="H149" s="2"/>
    </row>
    <row r="150" spans="1:8" ht="12" customHeight="1">
      <c r="A150" s="16"/>
      <c r="B150" s="17"/>
      <c r="C150" s="17"/>
      <c r="D150" s="17"/>
      <c r="E150" s="17"/>
      <c r="F150" s="241"/>
      <c r="G150" s="17"/>
      <c r="H150" s="2"/>
    </row>
    <row r="151" spans="1:8" ht="15">
      <c r="A151" s="16"/>
      <c r="B151" s="56"/>
      <c r="C151" s="56"/>
      <c r="D151" s="56"/>
      <c r="E151" s="56"/>
      <c r="F151" s="56"/>
      <c r="G151" s="56"/>
      <c r="H151" s="2"/>
    </row>
    <row r="152" spans="1:8" ht="15">
      <c r="A152" s="16"/>
      <c r="B152" s="322" t="s">
        <v>455</v>
      </c>
      <c r="C152" s="322"/>
      <c r="D152" s="322"/>
      <c r="E152" s="322"/>
      <c r="F152" s="322"/>
      <c r="G152" s="322"/>
      <c r="H152" s="2"/>
    </row>
    <row r="153" spans="1:8" ht="18" customHeight="1">
      <c r="A153" s="16"/>
      <c r="B153" s="323"/>
      <c r="C153" s="323"/>
      <c r="D153" s="323"/>
      <c r="E153" s="323"/>
      <c r="F153" s="323"/>
      <c r="G153" s="323"/>
      <c r="H153" s="2"/>
    </row>
    <row r="154" spans="1:8" ht="102">
      <c r="A154" s="16"/>
      <c r="B154" s="278" t="s">
        <v>4</v>
      </c>
      <c r="C154" s="279" t="s">
        <v>458</v>
      </c>
      <c r="D154" s="280" t="s">
        <v>451</v>
      </c>
      <c r="E154" s="279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54" s="279" t="s">
        <v>456</v>
      </c>
      <c r="G154" s="279" t="s">
        <v>453</v>
      </c>
      <c r="H154" s="2"/>
    </row>
    <row r="155" spans="1:8" ht="12" customHeight="1">
      <c r="A155" s="16"/>
      <c r="B155" s="54">
        <v>1</v>
      </c>
      <c r="C155" s="55">
        <v>2</v>
      </c>
      <c r="D155" s="55">
        <v>3</v>
      </c>
      <c r="E155" s="55">
        <v>4</v>
      </c>
      <c r="F155" s="252">
        <v>5</v>
      </c>
      <c r="G155" s="54">
        <v>7</v>
      </c>
      <c r="H155" s="2"/>
    </row>
    <row r="156" spans="1:8" ht="18">
      <c r="A156" s="16"/>
      <c r="B156" s="360" t="s">
        <v>414</v>
      </c>
      <c r="C156" s="361"/>
      <c r="D156" s="361"/>
      <c r="E156" s="361"/>
      <c r="F156" s="362"/>
      <c r="G156" s="363"/>
      <c r="H156" s="2"/>
    </row>
    <row r="157" spans="1:8" ht="12" customHeight="1">
      <c r="A157" s="16"/>
      <c r="B157" s="366" t="s">
        <v>215</v>
      </c>
      <c r="C157" s="367"/>
      <c r="D157" s="367"/>
      <c r="E157" s="367"/>
      <c r="F157" s="368"/>
      <c r="G157" s="369"/>
      <c r="H157" s="2"/>
    </row>
    <row r="158" spans="1:8" ht="12" customHeight="1">
      <c r="A158" s="16"/>
      <c r="B158" s="74" t="s">
        <v>252</v>
      </c>
      <c r="C158" s="43" t="s">
        <v>35</v>
      </c>
      <c r="D158" s="75">
        <v>135</v>
      </c>
      <c r="E158" s="207">
        <f>D158*Лист2!$B$3</f>
        <v>9613.3499999999985</v>
      </c>
      <c r="F158" s="261">
        <v>55</v>
      </c>
      <c r="G158" s="75">
        <f>E158-E158*F158/100</f>
        <v>4326.0074999999997</v>
      </c>
      <c r="H158" s="231"/>
    </row>
    <row r="159" spans="1:8" ht="63.75">
      <c r="A159" s="16"/>
      <c r="B159" s="66" t="s">
        <v>254</v>
      </c>
      <c r="C159" s="43" t="s">
        <v>51</v>
      </c>
      <c r="D159" s="43">
        <v>129.6</v>
      </c>
      <c r="E159" s="207">
        <f>D159*Лист2!$B$3</f>
        <v>9228.8159999999989</v>
      </c>
      <c r="F159" s="261">
        <v>55</v>
      </c>
      <c r="G159" s="75">
        <f t="shared" ref="G159:G162" si="5">E159-E159*F159/100</f>
        <v>4152.9671999999991</v>
      </c>
      <c r="H159" s="231"/>
    </row>
    <row r="160" spans="1:8" ht="38.25">
      <c r="A160" s="16"/>
      <c r="B160" s="44" t="s">
        <v>253</v>
      </c>
      <c r="C160" s="45" t="s">
        <v>219</v>
      </c>
      <c r="D160" s="45">
        <v>247.13</v>
      </c>
      <c r="E160" s="207">
        <f>D160*Лист2!$B$3</f>
        <v>17598.127299999996</v>
      </c>
      <c r="F160" s="261">
        <v>70</v>
      </c>
      <c r="G160" s="75">
        <f t="shared" si="5"/>
        <v>5279.4381899999971</v>
      </c>
      <c r="H160" s="231"/>
    </row>
    <row r="161" spans="1:8" ht="51">
      <c r="A161" s="16"/>
      <c r="B161" s="46" t="s">
        <v>417</v>
      </c>
      <c r="C161" s="45" t="s">
        <v>103</v>
      </c>
      <c r="D161" s="45">
        <v>741.4</v>
      </c>
      <c r="E161" s="207">
        <f>D161*Лист2!$B$3</f>
        <v>52795.093999999997</v>
      </c>
      <c r="F161" s="261">
        <v>70</v>
      </c>
      <c r="G161" s="75">
        <f t="shared" si="5"/>
        <v>15838.528200000001</v>
      </c>
      <c r="H161" s="231"/>
    </row>
    <row r="162" spans="1:8" ht="28.5">
      <c r="A162" s="16"/>
      <c r="B162" s="46" t="s">
        <v>256</v>
      </c>
      <c r="C162" s="45" t="s">
        <v>216</v>
      </c>
      <c r="D162" s="45">
        <v>247.13</v>
      </c>
      <c r="E162" s="207">
        <f>D162*Лист2!$B$3</f>
        <v>17598.127299999996</v>
      </c>
      <c r="F162" s="261">
        <v>70</v>
      </c>
      <c r="G162" s="75">
        <f t="shared" si="5"/>
        <v>5279.4381899999971</v>
      </c>
      <c r="H162" s="231"/>
    </row>
    <row r="163" spans="1:8" ht="15">
      <c r="A163" s="16"/>
      <c r="B163" s="82"/>
      <c r="C163" s="80"/>
      <c r="D163" s="80"/>
      <c r="E163" s="81"/>
      <c r="F163" s="253"/>
      <c r="G163" s="83"/>
      <c r="H163" s="2"/>
    </row>
    <row r="164" spans="1:8" ht="15">
      <c r="A164" s="16"/>
      <c r="B164" s="370" t="s">
        <v>217</v>
      </c>
      <c r="C164" s="371"/>
      <c r="D164" s="371"/>
      <c r="E164" s="371"/>
      <c r="F164" s="372"/>
      <c r="G164" s="373"/>
      <c r="H164" s="2"/>
    </row>
    <row r="165" spans="1:8" ht="15" customHeight="1">
      <c r="A165" s="16"/>
      <c r="B165" s="74" t="s">
        <v>252</v>
      </c>
      <c r="C165" s="67" t="s">
        <v>87</v>
      </c>
      <c r="D165" s="67">
        <v>94.6</v>
      </c>
      <c r="E165" s="207">
        <f>D165*Лист2!$B$3</f>
        <v>6736.4659999999994</v>
      </c>
      <c r="F165" s="261">
        <v>55</v>
      </c>
      <c r="G165" s="76">
        <f>E165-E165*F165/100</f>
        <v>3031.4097000000002</v>
      </c>
      <c r="H165" s="231"/>
    </row>
    <row r="166" spans="1:8" ht="51">
      <c r="A166" s="16"/>
      <c r="B166" s="66" t="s">
        <v>257</v>
      </c>
      <c r="C166" s="67" t="s">
        <v>90</v>
      </c>
      <c r="D166" s="67">
        <v>82.1</v>
      </c>
      <c r="E166" s="207">
        <f>D166*Лист2!$B$3</f>
        <v>5846.3409999999994</v>
      </c>
      <c r="F166" s="261">
        <v>55</v>
      </c>
      <c r="G166" s="76">
        <f t="shared" ref="G166:G169" si="6">E166-E166*F166/100</f>
        <v>2630.8534500000001</v>
      </c>
      <c r="H166" s="231"/>
    </row>
    <row r="167" spans="1:8" ht="38.25">
      <c r="A167" s="16"/>
      <c r="B167" s="44" t="s">
        <v>258</v>
      </c>
      <c r="C167" s="67" t="s">
        <v>220</v>
      </c>
      <c r="D167" s="67">
        <v>137.30000000000001</v>
      </c>
      <c r="E167" s="207">
        <f>D167*Лист2!$B$3</f>
        <v>9777.1329999999998</v>
      </c>
      <c r="F167" s="261">
        <v>70</v>
      </c>
      <c r="G167" s="76">
        <f t="shared" si="6"/>
        <v>2933.1399000000001</v>
      </c>
      <c r="H167" s="231"/>
    </row>
    <row r="168" spans="1:8" ht="51">
      <c r="A168" s="16"/>
      <c r="B168" s="46" t="s">
        <v>417</v>
      </c>
      <c r="C168" s="67" t="s">
        <v>148</v>
      </c>
      <c r="D168" s="67">
        <v>411.9</v>
      </c>
      <c r="E168" s="207">
        <f>D168*Лист2!$B$3</f>
        <v>29331.398999999998</v>
      </c>
      <c r="F168" s="261">
        <v>70</v>
      </c>
      <c r="G168" s="76">
        <f t="shared" si="6"/>
        <v>8799.4196999999986</v>
      </c>
      <c r="H168" s="231"/>
    </row>
    <row r="169" spans="1:8" ht="25.5">
      <c r="A169" s="16"/>
      <c r="B169" s="46" t="s">
        <v>259</v>
      </c>
      <c r="C169" s="67" t="s">
        <v>218</v>
      </c>
      <c r="D169" s="67">
        <v>137.30000000000001</v>
      </c>
      <c r="E169" s="207">
        <f>D169*Лист2!$B$3</f>
        <v>9777.1329999999998</v>
      </c>
      <c r="F169" s="261">
        <v>70</v>
      </c>
      <c r="G169" s="76">
        <f t="shared" si="6"/>
        <v>2933.1399000000001</v>
      </c>
      <c r="H169" s="231"/>
    </row>
    <row r="170" spans="1:8" ht="15">
      <c r="A170" s="16"/>
      <c r="B170" s="77"/>
      <c r="C170" s="78"/>
      <c r="D170" s="78"/>
      <c r="E170" s="79"/>
      <c r="F170" s="79"/>
      <c r="G170" s="84"/>
      <c r="H170" s="2"/>
    </row>
    <row r="171" spans="1:8" ht="15">
      <c r="A171" s="16"/>
      <c r="B171" s="77"/>
      <c r="C171" s="78"/>
      <c r="D171" s="78"/>
      <c r="E171" s="79"/>
      <c r="F171" s="79"/>
      <c r="G171" s="84"/>
      <c r="H171" s="2"/>
    </row>
    <row r="172" spans="1:8" ht="18">
      <c r="A172" s="16"/>
      <c r="B172" s="364" t="s">
        <v>415</v>
      </c>
      <c r="C172" s="364"/>
      <c r="D172" s="364"/>
      <c r="E172" s="364"/>
      <c r="F172" s="365"/>
      <c r="G172" s="364"/>
      <c r="H172" s="2"/>
    </row>
    <row r="173" spans="1:8" ht="15">
      <c r="A173" s="16"/>
      <c r="B173" s="366" t="s">
        <v>215</v>
      </c>
      <c r="C173" s="367"/>
      <c r="D173" s="367"/>
      <c r="E173" s="367"/>
      <c r="F173" s="368"/>
      <c r="G173" s="369"/>
      <c r="H173" s="2"/>
    </row>
    <row r="174" spans="1:8" ht="15">
      <c r="A174" s="16"/>
      <c r="B174" s="74" t="s">
        <v>252</v>
      </c>
      <c r="C174" s="43" t="s">
        <v>35</v>
      </c>
      <c r="D174" s="75">
        <v>135</v>
      </c>
      <c r="E174" s="207">
        <f>D174*Лист2!$B$3</f>
        <v>9613.3499999999985</v>
      </c>
      <c r="F174" s="261">
        <v>55</v>
      </c>
      <c r="G174" s="75">
        <f>E174-E174*F174/100</f>
        <v>4326.0074999999997</v>
      </c>
      <c r="H174" s="231"/>
    </row>
    <row r="175" spans="1:8" ht="63.75">
      <c r="A175" s="16"/>
      <c r="B175" s="66" t="s">
        <v>254</v>
      </c>
      <c r="C175" s="43" t="s">
        <v>51</v>
      </c>
      <c r="D175" s="43">
        <v>129.6</v>
      </c>
      <c r="E175" s="207">
        <f>D175*Лист2!$B$3</f>
        <v>9228.8159999999989</v>
      </c>
      <c r="F175" s="261">
        <v>55</v>
      </c>
      <c r="G175" s="75">
        <f t="shared" ref="G175:G179" si="7">E175-E175*F175/100</f>
        <v>4152.9671999999991</v>
      </c>
      <c r="H175" s="231"/>
    </row>
    <row r="176" spans="1:8" ht="38.25">
      <c r="A176" s="16"/>
      <c r="B176" s="44" t="s">
        <v>253</v>
      </c>
      <c r="C176" s="45" t="s">
        <v>219</v>
      </c>
      <c r="D176" s="45">
        <v>247.13</v>
      </c>
      <c r="E176" s="207">
        <f>D176*Лист2!$B$3</f>
        <v>17598.127299999996</v>
      </c>
      <c r="F176" s="261">
        <v>70</v>
      </c>
      <c r="G176" s="75">
        <f t="shared" si="7"/>
        <v>5279.4381899999971</v>
      </c>
      <c r="H176" s="231"/>
    </row>
    <row r="177" spans="1:8" ht="51">
      <c r="A177" s="16"/>
      <c r="B177" s="46" t="s">
        <v>418</v>
      </c>
      <c r="C177" s="45" t="s">
        <v>103</v>
      </c>
      <c r="D177" s="45">
        <v>741.4</v>
      </c>
      <c r="E177" s="207">
        <f>D177*Лист2!$B$3</f>
        <v>52795.093999999997</v>
      </c>
      <c r="F177" s="261">
        <v>70</v>
      </c>
      <c r="G177" s="75">
        <f t="shared" si="7"/>
        <v>15838.528200000001</v>
      </c>
      <c r="H177" s="231"/>
    </row>
    <row r="178" spans="1:8" ht="28.5">
      <c r="A178" s="16"/>
      <c r="B178" s="46" t="s">
        <v>256</v>
      </c>
      <c r="C178" s="45" t="s">
        <v>216</v>
      </c>
      <c r="D178" s="45">
        <v>247.13</v>
      </c>
      <c r="E178" s="207">
        <f>D178*Лист2!$B$3</f>
        <v>17598.127299999996</v>
      </c>
      <c r="F178" s="261">
        <v>70</v>
      </c>
      <c r="G178" s="75">
        <f t="shared" si="7"/>
        <v>5279.4381899999971</v>
      </c>
      <c r="H178" s="231"/>
    </row>
    <row r="179" spans="1:8" ht="28.5">
      <c r="A179" s="16"/>
      <c r="B179" s="46" t="s">
        <v>337</v>
      </c>
      <c r="C179" s="67" t="s">
        <v>331</v>
      </c>
      <c r="D179" s="67">
        <v>741.4</v>
      </c>
      <c r="E179" s="207">
        <f>D179*Лист2!$B$3</f>
        <v>52795.093999999997</v>
      </c>
      <c r="F179" s="261">
        <v>55</v>
      </c>
      <c r="G179" s="75">
        <f t="shared" si="7"/>
        <v>23757.792299999997</v>
      </c>
      <c r="H179" s="231"/>
    </row>
    <row r="180" spans="1:8" ht="15">
      <c r="A180" s="16"/>
      <c r="B180" s="77"/>
      <c r="C180" s="78"/>
      <c r="D180" s="78"/>
      <c r="E180" s="79"/>
      <c r="F180" s="79"/>
      <c r="G180" s="84"/>
      <c r="H180" s="2"/>
    </row>
    <row r="181" spans="1:8" ht="15">
      <c r="A181" s="16"/>
      <c r="B181" s="370" t="s">
        <v>217</v>
      </c>
      <c r="C181" s="371"/>
      <c r="D181" s="371"/>
      <c r="E181" s="371"/>
      <c r="F181" s="372"/>
      <c r="G181" s="373"/>
      <c r="H181" s="2"/>
    </row>
    <row r="182" spans="1:8" ht="15">
      <c r="A182" s="16"/>
      <c r="B182" s="74" t="s">
        <v>252</v>
      </c>
      <c r="C182" s="67" t="s">
        <v>87</v>
      </c>
      <c r="D182" s="67">
        <v>94.6</v>
      </c>
      <c r="E182" s="207">
        <f>D182*Лист2!$B$3</f>
        <v>6736.4659999999994</v>
      </c>
      <c r="F182" s="261">
        <v>55</v>
      </c>
      <c r="G182" s="76">
        <f>E182-E182*F182/100</f>
        <v>3031.4097000000002</v>
      </c>
      <c r="H182" s="231"/>
    </row>
    <row r="183" spans="1:8" ht="51">
      <c r="A183" s="16"/>
      <c r="B183" s="66" t="s">
        <v>257</v>
      </c>
      <c r="C183" s="67" t="s">
        <v>90</v>
      </c>
      <c r="D183" s="67">
        <v>82.1</v>
      </c>
      <c r="E183" s="207">
        <f>D183*Лист2!$B$3</f>
        <v>5846.3409999999994</v>
      </c>
      <c r="F183" s="261">
        <v>55</v>
      </c>
      <c r="G183" s="76">
        <f t="shared" ref="G183:G187" si="8">E183-E183*F183/100</f>
        <v>2630.8534500000001</v>
      </c>
      <c r="H183" s="231"/>
    </row>
    <row r="184" spans="1:8" ht="38.25">
      <c r="A184" s="16"/>
      <c r="B184" s="44" t="s">
        <v>258</v>
      </c>
      <c r="C184" s="67" t="s">
        <v>220</v>
      </c>
      <c r="D184" s="67">
        <v>137.30000000000001</v>
      </c>
      <c r="E184" s="207">
        <f>D184*Лист2!$B$3</f>
        <v>9777.1329999999998</v>
      </c>
      <c r="F184" s="261">
        <v>70</v>
      </c>
      <c r="G184" s="76">
        <f t="shared" si="8"/>
        <v>2933.1399000000001</v>
      </c>
      <c r="H184" s="231"/>
    </row>
    <row r="185" spans="1:8" ht="51">
      <c r="A185" s="16"/>
      <c r="B185" s="46" t="s">
        <v>255</v>
      </c>
      <c r="C185" s="67" t="s">
        <v>148</v>
      </c>
      <c r="D185" s="67">
        <v>411.9</v>
      </c>
      <c r="E185" s="207">
        <f>D185*Лист2!$B$3</f>
        <v>29331.398999999998</v>
      </c>
      <c r="F185" s="261">
        <v>70</v>
      </c>
      <c r="G185" s="76">
        <f t="shared" si="8"/>
        <v>8799.4196999999986</v>
      </c>
      <c r="H185" s="231"/>
    </row>
    <row r="186" spans="1:8" ht="25.5">
      <c r="A186" s="16"/>
      <c r="B186" s="46" t="s">
        <v>419</v>
      </c>
      <c r="C186" s="67" t="s">
        <v>218</v>
      </c>
      <c r="D186" s="67">
        <v>137.30000000000001</v>
      </c>
      <c r="E186" s="207">
        <f>D186*Лист2!$B$3</f>
        <v>9777.1329999999998</v>
      </c>
      <c r="F186" s="261">
        <v>70</v>
      </c>
      <c r="G186" s="76">
        <f t="shared" si="8"/>
        <v>2933.1399000000001</v>
      </c>
      <c r="H186" s="231"/>
    </row>
    <row r="187" spans="1:8" ht="28.5">
      <c r="A187" s="16"/>
      <c r="B187" s="46" t="s">
        <v>337</v>
      </c>
      <c r="C187" s="67" t="s">
        <v>331</v>
      </c>
      <c r="D187" s="67">
        <v>741.4</v>
      </c>
      <c r="E187" s="207">
        <f>D187*Лист2!$B$3</f>
        <v>52795.093999999997</v>
      </c>
      <c r="F187" s="261">
        <v>55</v>
      </c>
      <c r="G187" s="76">
        <f t="shared" si="8"/>
        <v>23757.792299999997</v>
      </c>
      <c r="H187" s="231"/>
    </row>
    <row r="188" spans="1:8" ht="15">
      <c r="A188" s="16"/>
      <c r="B188" s="77"/>
      <c r="C188" s="78"/>
      <c r="D188" s="78"/>
      <c r="E188" s="79"/>
      <c r="F188" s="79"/>
      <c r="G188" s="84"/>
      <c r="H188" s="2"/>
    </row>
    <row r="189" spans="1:8" ht="15">
      <c r="A189" s="16"/>
      <c r="B189" s="152"/>
      <c r="C189" s="153"/>
      <c r="D189" s="153"/>
      <c r="E189" s="154"/>
      <c r="F189" s="254"/>
      <c r="G189" s="155"/>
      <c r="H189" s="2"/>
    </row>
    <row r="190" spans="1:8" ht="15">
      <c r="A190" s="16"/>
      <c r="B190" s="102"/>
      <c r="C190" s="103"/>
      <c r="D190" s="103"/>
      <c r="E190" s="104"/>
      <c r="F190" s="253"/>
      <c r="G190" s="105"/>
      <c r="H190" s="2"/>
    </row>
    <row r="191" spans="1:8" ht="38.25" customHeight="1">
      <c r="A191" s="16"/>
      <c r="B191" s="374" t="s">
        <v>326</v>
      </c>
      <c r="C191" s="374"/>
      <c r="D191" s="374"/>
      <c r="E191" s="374"/>
      <c r="F191" s="375"/>
      <c r="G191" s="376"/>
      <c r="H191" s="2"/>
    </row>
    <row r="192" spans="1:8" ht="15" customHeight="1">
      <c r="A192" s="16"/>
      <c r="B192" s="100" t="s">
        <v>252</v>
      </c>
      <c r="C192" s="43" t="s">
        <v>35</v>
      </c>
      <c r="D192" s="75">
        <v>135</v>
      </c>
      <c r="E192" s="207">
        <f>D192*Лист2!$B$3</f>
        <v>9613.3499999999985</v>
      </c>
      <c r="F192" s="261">
        <v>55</v>
      </c>
      <c r="G192" s="106">
        <f>E192-E192*F192/100</f>
        <v>4326.0074999999997</v>
      </c>
      <c r="H192" s="231"/>
    </row>
    <row r="193" spans="1:8" ht="38.25">
      <c r="A193" s="16"/>
      <c r="B193" s="44" t="s">
        <v>253</v>
      </c>
      <c r="C193" s="45" t="s">
        <v>219</v>
      </c>
      <c r="D193" s="45">
        <v>247.13</v>
      </c>
      <c r="E193" s="207">
        <f>D193*Лист2!$B$3</f>
        <v>17598.127299999996</v>
      </c>
      <c r="F193" s="261">
        <v>70</v>
      </c>
      <c r="G193" s="106">
        <f t="shared" ref="G193:G196" si="9">E193-E193*F193/100</f>
        <v>5279.4381899999971</v>
      </c>
      <c r="H193" s="231"/>
    </row>
    <row r="194" spans="1:8" ht="25.5">
      <c r="A194" s="16"/>
      <c r="B194" s="46" t="s">
        <v>327</v>
      </c>
      <c r="C194" s="45" t="s">
        <v>328</v>
      </c>
      <c r="D194" s="45">
        <v>494.27</v>
      </c>
      <c r="E194" s="207">
        <f>D194*Лист2!$B$3</f>
        <v>35196.966699999997</v>
      </c>
      <c r="F194" s="261">
        <v>70</v>
      </c>
      <c r="G194" s="106">
        <f t="shared" si="9"/>
        <v>10559.09001</v>
      </c>
      <c r="H194" s="231"/>
    </row>
    <row r="195" spans="1:8" ht="51">
      <c r="A195" s="16"/>
      <c r="B195" s="100" t="s">
        <v>329</v>
      </c>
      <c r="C195" s="101" t="s">
        <v>55</v>
      </c>
      <c r="D195" s="101">
        <v>225</v>
      </c>
      <c r="E195" s="207">
        <f>D195*Лист2!$B$3</f>
        <v>16022.249999999998</v>
      </c>
      <c r="F195" s="261">
        <v>55</v>
      </c>
      <c r="G195" s="106">
        <f t="shared" si="9"/>
        <v>7210.0124999999989</v>
      </c>
      <c r="H195" s="231"/>
    </row>
    <row r="196" spans="1:8" ht="38.25">
      <c r="A196" s="16"/>
      <c r="B196" s="100" t="s">
        <v>369</v>
      </c>
      <c r="C196" s="101" t="s">
        <v>370</v>
      </c>
      <c r="D196" s="101">
        <v>199.2</v>
      </c>
      <c r="E196" s="207">
        <f>D196*Лист2!$B$3</f>
        <v>14185.031999999997</v>
      </c>
      <c r="F196" s="261">
        <v>55</v>
      </c>
      <c r="G196" s="106">
        <f t="shared" si="9"/>
        <v>6383.2643999999982</v>
      </c>
      <c r="H196" s="231"/>
    </row>
    <row r="197" spans="1:8" ht="12" customHeight="1">
      <c r="A197" s="16"/>
      <c r="B197" s="17"/>
      <c r="C197" s="17"/>
      <c r="D197" s="17"/>
      <c r="E197" s="17"/>
      <c r="F197" s="241"/>
      <c r="G197" s="107"/>
      <c r="H197" s="2"/>
    </row>
    <row r="198" spans="1:8" ht="12" customHeight="1">
      <c r="A198" s="16"/>
      <c r="B198" s="17"/>
      <c r="C198" s="17"/>
      <c r="D198" s="17"/>
      <c r="E198" s="17"/>
      <c r="F198" s="241"/>
      <c r="G198" s="107"/>
      <c r="H198" s="2"/>
    </row>
    <row r="199" spans="1:8" ht="20.100000000000001" customHeight="1">
      <c r="A199" s="16"/>
      <c r="B199" s="374" t="s">
        <v>344</v>
      </c>
      <c r="C199" s="374"/>
      <c r="D199" s="374"/>
      <c r="E199" s="374"/>
      <c r="F199" s="375"/>
      <c r="G199" s="376"/>
      <c r="H199" s="2"/>
    </row>
    <row r="200" spans="1:8" s="212" customFormat="1" ht="102">
      <c r="A200" s="16"/>
      <c r="B200" s="52" t="s">
        <v>4</v>
      </c>
      <c r="C200" s="133" t="s">
        <v>458</v>
      </c>
      <c r="D200" s="53" t="s">
        <v>5</v>
      </c>
      <c r="E200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0" s="285" t="s">
        <v>454</v>
      </c>
      <c r="G200" s="286"/>
      <c r="H200" s="211"/>
    </row>
    <row r="201" spans="1:8" ht="12" customHeight="1">
      <c r="A201" s="16"/>
      <c r="B201" s="91" t="s">
        <v>350</v>
      </c>
      <c r="C201" s="92" t="s">
        <v>316</v>
      </c>
      <c r="D201" s="123">
        <v>167.3</v>
      </c>
      <c r="E201" s="207">
        <f>D201*Лист2!$B$3</f>
        <v>11913.432999999999</v>
      </c>
      <c r="F201" s="287">
        <f>E201*3.5</f>
        <v>41697.015499999994</v>
      </c>
      <c r="G201" s="288"/>
      <c r="H201" s="2"/>
    </row>
    <row r="202" spans="1:8" s="164" customFormat="1" ht="12" customHeight="1">
      <c r="A202" s="16"/>
      <c r="B202" s="165"/>
      <c r="C202" s="166"/>
      <c r="D202" s="167"/>
      <c r="E202" s="168"/>
      <c r="F202" s="168"/>
      <c r="G202" s="169"/>
      <c r="H202" s="163"/>
    </row>
    <row r="203" spans="1:8" s="164" customFormat="1" ht="12" customHeight="1">
      <c r="A203" s="16"/>
      <c r="B203" s="165"/>
      <c r="C203" s="166"/>
      <c r="D203" s="167"/>
      <c r="E203" s="168"/>
      <c r="F203" s="168"/>
      <c r="G203" s="169"/>
      <c r="H203" s="163"/>
    </row>
    <row r="204" spans="1:8" s="164" customFormat="1" ht="12" customHeight="1">
      <c r="A204" s="16"/>
      <c r="B204" s="165"/>
      <c r="C204" s="166"/>
      <c r="D204" s="167"/>
      <c r="E204" s="168"/>
      <c r="F204" s="168"/>
      <c r="G204" s="169"/>
      <c r="H204" s="163"/>
    </row>
    <row r="205" spans="1:8" s="164" customFormat="1" ht="45.75" customHeight="1">
      <c r="A205" s="16"/>
      <c r="B205" s="357" t="s">
        <v>431</v>
      </c>
      <c r="C205" s="357"/>
      <c r="D205" s="357"/>
      <c r="E205" s="357"/>
      <c r="F205" s="358"/>
      <c r="G205" s="359"/>
      <c r="H205" s="163"/>
    </row>
    <row r="206" spans="1:8" s="164" customFormat="1" ht="102">
      <c r="A206" s="16"/>
      <c r="B206" s="9" t="s">
        <v>4</v>
      </c>
      <c r="C206" s="133" t="s">
        <v>458</v>
      </c>
      <c r="D206" s="240" t="s">
        <v>451</v>
      </c>
      <c r="E206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6" s="213" t="s">
        <v>456</v>
      </c>
      <c r="G206" s="133" t="s">
        <v>452</v>
      </c>
      <c r="H206" s="163"/>
    </row>
    <row r="207" spans="1:8" s="164" customFormat="1" ht="51">
      <c r="A207" s="16"/>
      <c r="B207" s="238" t="s">
        <v>423</v>
      </c>
      <c r="C207" s="171" t="s">
        <v>55</v>
      </c>
      <c r="D207" s="172">
        <v>225</v>
      </c>
      <c r="E207" s="207">
        <f>D207*Лист2!$B$3</f>
        <v>16022.249999999998</v>
      </c>
      <c r="F207" s="261">
        <v>55</v>
      </c>
      <c r="G207" s="174">
        <f>E207-E207*F207/100</f>
        <v>7210.0124999999989</v>
      </c>
      <c r="H207" s="231"/>
    </row>
    <row r="208" spans="1:8" s="164" customFormat="1" ht="25.5">
      <c r="A208" s="16"/>
      <c r="B208" s="238" t="s">
        <v>420</v>
      </c>
      <c r="C208" s="171" t="s">
        <v>370</v>
      </c>
      <c r="D208" s="172">
        <v>199.2</v>
      </c>
      <c r="E208" s="207">
        <f>D208*Лист2!$B$3</f>
        <v>14185.031999999997</v>
      </c>
      <c r="F208" s="261">
        <v>55</v>
      </c>
      <c r="G208" s="174">
        <f t="shared" ref="G208:G210" si="10">E208-E208*F208/100</f>
        <v>6383.2643999999982</v>
      </c>
      <c r="H208" s="231"/>
    </row>
    <row r="209" spans="1:8" s="164" customFormat="1" ht="25.5">
      <c r="A209" s="16"/>
      <c r="B209" s="239" t="s">
        <v>421</v>
      </c>
      <c r="C209" s="171" t="s">
        <v>103</v>
      </c>
      <c r="D209" s="172">
        <v>741.4</v>
      </c>
      <c r="E209" s="207">
        <f>D209*Лист2!$B$3</f>
        <v>52795.093999999997</v>
      </c>
      <c r="F209" s="261">
        <v>75</v>
      </c>
      <c r="G209" s="174">
        <f t="shared" si="10"/>
        <v>13198.773499999996</v>
      </c>
      <c r="H209" s="231"/>
    </row>
    <row r="210" spans="1:8" ht="12" customHeight="1">
      <c r="A210" s="16"/>
      <c r="B210" s="239" t="s">
        <v>422</v>
      </c>
      <c r="C210" s="171" t="s">
        <v>102</v>
      </c>
      <c r="D210" s="172">
        <v>167.7</v>
      </c>
      <c r="E210" s="207">
        <f>D210*Лист2!$B$3</f>
        <v>11941.916999999998</v>
      </c>
      <c r="F210" s="261">
        <v>75</v>
      </c>
      <c r="G210" s="174">
        <f t="shared" si="10"/>
        <v>2985.4792500000003</v>
      </c>
      <c r="H210" s="231"/>
    </row>
    <row r="211" spans="1:8" ht="12" customHeight="1">
      <c r="A211" s="16"/>
      <c r="B211" s="170"/>
      <c r="C211" s="171"/>
      <c r="D211" s="172"/>
      <c r="E211" s="173"/>
      <c r="F211" s="255"/>
      <c r="G211" s="177"/>
      <c r="H211" s="2"/>
    </row>
    <row r="212" spans="1:8" s="164" customFormat="1" ht="12" customHeight="1">
      <c r="A212" s="16"/>
      <c r="B212" s="165"/>
      <c r="C212" s="166"/>
      <c r="D212" s="167"/>
      <c r="E212" s="175"/>
      <c r="F212" s="175"/>
      <c r="G212" s="176"/>
      <c r="H212" s="163"/>
    </row>
    <row r="213" spans="1:8" s="164" customFormat="1" ht="12" customHeight="1">
      <c r="A213" s="16"/>
      <c r="B213" s="165"/>
      <c r="C213" s="166"/>
      <c r="D213" s="167"/>
      <c r="E213" s="175"/>
      <c r="F213" s="175"/>
      <c r="G213" s="176"/>
      <c r="H213" s="163"/>
    </row>
    <row r="214" spans="1:8" ht="33.75" customHeight="1">
      <c r="A214" s="16"/>
      <c r="B214" s="380" t="s">
        <v>412</v>
      </c>
      <c r="C214" s="381"/>
      <c r="D214" s="381"/>
      <c r="E214" s="381"/>
      <c r="F214" s="382"/>
      <c r="G214" s="381"/>
      <c r="H214" s="2"/>
    </row>
    <row r="215" spans="1:8" ht="26.25" customHeight="1">
      <c r="A215" s="16"/>
      <c r="B215" s="122" t="s">
        <v>444</v>
      </c>
      <c r="C215" s="377" t="s">
        <v>443</v>
      </c>
      <c r="D215" s="378"/>
      <c r="E215" s="378"/>
      <c r="F215" s="379"/>
      <c r="G215" s="378"/>
      <c r="H215" s="2"/>
    </row>
    <row r="216" spans="1:8" ht="12" customHeight="1">
      <c r="A216" s="16"/>
      <c r="B216" s="17"/>
      <c r="C216" s="17"/>
      <c r="D216" s="17"/>
      <c r="E216" s="17"/>
      <c r="F216" s="241"/>
      <c r="G216" s="17"/>
      <c r="H216" s="2"/>
    </row>
    <row r="217" spans="1:8" ht="12" customHeight="1">
      <c r="A217" s="16"/>
      <c r="B217" s="17"/>
      <c r="C217" s="17"/>
      <c r="D217" s="17"/>
      <c r="E217" s="17"/>
      <c r="F217" s="241"/>
      <c r="G217" s="17"/>
      <c r="H217" s="2"/>
    </row>
    <row r="218" spans="1:8" ht="12" customHeight="1">
      <c r="A218" s="16"/>
      <c r="B218" s="17"/>
      <c r="C218" s="17"/>
      <c r="D218" s="17"/>
      <c r="E218" s="17"/>
      <c r="F218" s="241"/>
      <c r="G218" s="17"/>
      <c r="H218" s="2"/>
    </row>
    <row r="219" spans="1:8" ht="36" customHeight="1">
      <c r="A219" s="1"/>
      <c r="B219" s="304" t="s">
        <v>105</v>
      </c>
      <c r="C219" s="304"/>
      <c r="D219" s="304"/>
      <c r="E219" s="304"/>
      <c r="F219" s="304"/>
      <c r="G219" s="304"/>
      <c r="H219" s="2"/>
    </row>
    <row r="220" spans="1:8" ht="102">
      <c r="A220" s="23"/>
      <c r="B220" s="9" t="s">
        <v>4</v>
      </c>
      <c r="C220" s="133" t="s">
        <v>458</v>
      </c>
      <c r="D220" s="240" t="s">
        <v>451</v>
      </c>
      <c r="E220" s="133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20" s="213" t="s">
        <v>456</v>
      </c>
      <c r="G220" s="133" t="s">
        <v>452</v>
      </c>
      <c r="H220" s="2"/>
    </row>
    <row r="221" spans="1:8" ht="14.25" customHeight="1">
      <c r="A221" s="31"/>
      <c r="B221" s="191">
        <v>1</v>
      </c>
      <c r="C221" s="192">
        <v>2</v>
      </c>
      <c r="D221" s="192">
        <v>3</v>
      </c>
      <c r="E221" s="192">
        <v>4</v>
      </c>
      <c r="F221" s="252">
        <v>5</v>
      </c>
      <c r="G221" s="54">
        <v>7</v>
      </c>
      <c r="H221" s="2"/>
    </row>
    <row r="222" spans="1:8" ht="25.5">
      <c r="A222" s="19"/>
      <c r="B222" s="193" t="s">
        <v>106</v>
      </c>
      <c r="C222" s="194" t="s">
        <v>107</v>
      </c>
      <c r="D222" s="195">
        <v>125.9</v>
      </c>
      <c r="E222" s="207">
        <f>D222*Лист2!$B$3</f>
        <v>8965.3389999999999</v>
      </c>
      <c r="F222" s="261">
        <v>55</v>
      </c>
      <c r="G222" s="196">
        <f>E222-E222*F222/100</f>
        <v>4034.4025499999998</v>
      </c>
      <c r="H222" s="231"/>
    </row>
    <row r="223" spans="1:8" s="197" customFormat="1" ht="25.5">
      <c r="A223" s="19"/>
      <c r="B223" s="198" t="s">
        <v>445</v>
      </c>
      <c r="C223" s="199" t="s">
        <v>446</v>
      </c>
      <c r="D223" s="200">
        <v>104.4</v>
      </c>
      <c r="E223" s="207">
        <f>D223*Лист2!$B$3</f>
        <v>7434.3239999999996</v>
      </c>
      <c r="F223" s="261">
        <v>55</v>
      </c>
      <c r="G223" s="196">
        <f t="shared" ref="G223:G232" si="11">E223-E223*F223/100</f>
        <v>3345.4457999999995</v>
      </c>
      <c r="H223" s="231"/>
    </row>
    <row r="224" spans="1:8" ht="14.25">
      <c r="A224" s="19"/>
      <c r="B224" s="193" t="s">
        <v>108</v>
      </c>
      <c r="C224" s="194" t="s">
        <v>109</v>
      </c>
      <c r="D224" s="195">
        <v>3.8</v>
      </c>
      <c r="E224" s="207">
        <f>D224*Лист2!$B$3</f>
        <v>270.59799999999996</v>
      </c>
      <c r="F224" s="261">
        <v>55</v>
      </c>
      <c r="G224" s="196">
        <f t="shared" si="11"/>
        <v>121.76909999999998</v>
      </c>
      <c r="H224" s="231"/>
    </row>
    <row r="225" spans="1:8" ht="14.25">
      <c r="A225" s="19"/>
      <c r="B225" s="193" t="s">
        <v>110</v>
      </c>
      <c r="C225" s="194" t="s">
        <v>111</v>
      </c>
      <c r="D225" s="195">
        <v>58.3</v>
      </c>
      <c r="E225" s="207">
        <f>D225*Лист2!$B$3</f>
        <v>4151.5429999999997</v>
      </c>
      <c r="F225" s="261">
        <v>55</v>
      </c>
      <c r="G225" s="196">
        <f t="shared" si="11"/>
        <v>1868.1943499999998</v>
      </c>
      <c r="H225" s="231"/>
    </row>
    <row r="226" spans="1:8" ht="14.25">
      <c r="A226" s="19"/>
      <c r="B226" s="193" t="s">
        <v>112</v>
      </c>
      <c r="C226" s="194" t="s">
        <v>113</v>
      </c>
      <c r="D226" s="195">
        <v>21.5</v>
      </c>
      <c r="E226" s="207">
        <f>D226*Лист2!$B$3</f>
        <v>1531.0149999999999</v>
      </c>
      <c r="F226" s="261">
        <v>55</v>
      </c>
      <c r="G226" s="196">
        <f t="shared" si="11"/>
        <v>688.95674999999994</v>
      </c>
      <c r="H226" s="231"/>
    </row>
    <row r="227" spans="1:8" ht="25.5">
      <c r="A227" s="19"/>
      <c r="B227" s="193" t="s">
        <v>114</v>
      </c>
      <c r="C227" s="194" t="s">
        <v>99</v>
      </c>
      <c r="D227" s="195">
        <v>8</v>
      </c>
      <c r="E227" s="207">
        <f>D227*Лист2!$B$3</f>
        <v>569.67999999999995</v>
      </c>
      <c r="F227" s="261">
        <v>55</v>
      </c>
      <c r="G227" s="196">
        <f t="shared" si="11"/>
        <v>256.35599999999999</v>
      </c>
      <c r="H227" s="231"/>
    </row>
    <row r="228" spans="1:8" ht="25.5">
      <c r="A228" s="19"/>
      <c r="B228" s="193" t="s">
        <v>115</v>
      </c>
      <c r="C228" s="194" t="s">
        <v>116</v>
      </c>
      <c r="D228" s="195">
        <v>20.5</v>
      </c>
      <c r="E228" s="207">
        <f>D228*Лист2!$B$3</f>
        <v>1459.8049999999998</v>
      </c>
      <c r="F228" s="261">
        <v>55</v>
      </c>
      <c r="G228" s="196">
        <f t="shared" si="11"/>
        <v>656.91224999999986</v>
      </c>
      <c r="H228" s="231"/>
    </row>
    <row r="229" spans="1:8" ht="14.25">
      <c r="A229" s="19"/>
      <c r="B229" s="193" t="s">
        <v>117</v>
      </c>
      <c r="C229" s="194" t="s">
        <v>118</v>
      </c>
      <c r="D229" s="195">
        <v>25.4</v>
      </c>
      <c r="E229" s="207">
        <f>D229*Лист2!$B$3</f>
        <v>1808.7339999999997</v>
      </c>
      <c r="F229" s="261">
        <v>55</v>
      </c>
      <c r="G229" s="196">
        <f t="shared" si="11"/>
        <v>813.93029999999987</v>
      </c>
      <c r="H229" s="231"/>
    </row>
    <row r="230" spans="1:8" ht="14.25">
      <c r="A230" s="19"/>
      <c r="B230" s="193" t="s">
        <v>119</v>
      </c>
      <c r="C230" s="194" t="s">
        <v>120</v>
      </c>
      <c r="D230" s="195">
        <v>18.2</v>
      </c>
      <c r="E230" s="207">
        <f>D230*Лист2!$B$3</f>
        <v>1296.0219999999999</v>
      </c>
      <c r="F230" s="261">
        <v>55</v>
      </c>
      <c r="G230" s="196">
        <f t="shared" si="11"/>
        <v>583.20990000000006</v>
      </c>
      <c r="H230" s="231"/>
    </row>
    <row r="231" spans="1:8" ht="14.25">
      <c r="A231" s="19"/>
      <c r="B231" s="193" t="s">
        <v>314</v>
      </c>
      <c r="C231" s="194" t="s">
        <v>353</v>
      </c>
      <c r="D231" s="195">
        <v>8.6</v>
      </c>
      <c r="E231" s="207">
        <f>D231*Лист2!$B$3</f>
        <v>612.40599999999995</v>
      </c>
      <c r="F231" s="261">
        <v>55</v>
      </c>
      <c r="G231" s="196">
        <f t="shared" si="11"/>
        <v>275.58269999999999</v>
      </c>
      <c r="H231" s="231"/>
    </row>
    <row r="232" spans="1:8" s="183" customFormat="1" ht="14.25">
      <c r="A232" s="19"/>
      <c r="B232" s="193" t="s">
        <v>245</v>
      </c>
      <c r="C232" s="194" t="s">
        <v>430</v>
      </c>
      <c r="D232" s="195">
        <v>10.9</v>
      </c>
      <c r="E232" s="207">
        <f>D232*Лист2!$B$3</f>
        <v>776.18899999999996</v>
      </c>
      <c r="F232" s="261">
        <v>55</v>
      </c>
      <c r="G232" s="196">
        <f t="shared" si="11"/>
        <v>349.28505000000001</v>
      </c>
      <c r="H232" s="231"/>
    </row>
    <row r="233" spans="1:8" ht="27.6" customHeight="1">
      <c r="A233" s="32"/>
      <c r="B233" s="298" t="s">
        <v>121</v>
      </c>
      <c r="C233" s="298"/>
      <c r="D233" s="298"/>
      <c r="E233" s="298"/>
      <c r="F233" s="298"/>
      <c r="G233" s="298"/>
      <c r="H233" s="2"/>
    </row>
    <row r="234" spans="1:8" ht="15" customHeight="1">
      <c r="A234" s="32"/>
      <c r="B234" s="32"/>
      <c r="C234" s="19"/>
      <c r="D234" s="20"/>
      <c r="E234" s="21"/>
      <c r="F234" s="21"/>
      <c r="G234" s="22"/>
      <c r="H234" s="2"/>
    </row>
    <row r="235" spans="1:8" ht="15" customHeight="1">
      <c r="A235" s="32"/>
      <c r="B235" s="32"/>
      <c r="C235" s="19"/>
      <c r="D235" s="20"/>
      <c r="E235" s="21"/>
      <c r="F235" s="21"/>
      <c r="G235" s="22"/>
      <c r="H235" s="2"/>
    </row>
    <row r="236" spans="1:8" ht="36" customHeight="1">
      <c r="A236" s="7"/>
      <c r="B236" s="305" t="s">
        <v>122</v>
      </c>
      <c r="C236" s="305"/>
      <c r="D236" s="306"/>
      <c r="E236" s="306"/>
      <c r="F236" s="306"/>
      <c r="G236" s="306"/>
      <c r="H236" s="2"/>
    </row>
    <row r="237" spans="1:8" ht="114.75" customHeight="1">
      <c r="A237" s="23"/>
      <c r="B237" s="202" t="s">
        <v>4</v>
      </c>
      <c r="C237" s="133" t="s">
        <v>458</v>
      </c>
      <c r="D237" s="307" t="s">
        <v>451</v>
      </c>
      <c r="E237" s="307"/>
      <c r="F237" s="308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G237" s="309"/>
      <c r="H237" s="14"/>
    </row>
    <row r="238" spans="1:8" ht="25.5">
      <c r="A238" s="15"/>
      <c r="B238" s="204" t="s">
        <v>123</v>
      </c>
      <c r="C238" s="208" t="s">
        <v>124</v>
      </c>
      <c r="D238" s="297" t="s">
        <v>125</v>
      </c>
      <c r="E238" s="297"/>
      <c r="F238" s="295">
        <f>D238*Лист2!$B$3</f>
        <v>498.46999999999997</v>
      </c>
      <c r="G238" s="296"/>
      <c r="H238" s="14"/>
    </row>
    <row r="239" spans="1:8" ht="25.5">
      <c r="A239" s="15"/>
      <c r="B239" s="204" t="s">
        <v>126</v>
      </c>
      <c r="C239" s="208" t="s">
        <v>9</v>
      </c>
      <c r="D239" s="297" t="s">
        <v>127</v>
      </c>
      <c r="E239" s="297"/>
      <c r="F239" s="295">
        <f>D239*Лист2!$B$3</f>
        <v>284.83999999999997</v>
      </c>
      <c r="G239" s="296"/>
      <c r="H239" s="14"/>
    </row>
    <row r="240" spans="1:8" ht="14.25">
      <c r="A240" s="15"/>
      <c r="B240" s="204" t="s">
        <v>128</v>
      </c>
      <c r="C240" s="208" t="s">
        <v>17</v>
      </c>
      <c r="D240" s="297">
        <v>20.2</v>
      </c>
      <c r="E240" s="297"/>
      <c r="F240" s="295">
        <f>D240*Лист2!$B$3</f>
        <v>1438.4419999999998</v>
      </c>
      <c r="G240" s="296"/>
      <c r="H240" s="14"/>
    </row>
    <row r="241" spans="1:8" ht="14.25">
      <c r="A241" s="15"/>
      <c r="B241" s="204" t="s">
        <v>130</v>
      </c>
      <c r="C241" s="208" t="s">
        <v>13</v>
      </c>
      <c r="D241" s="297" t="s">
        <v>131</v>
      </c>
      <c r="E241" s="297"/>
      <c r="F241" s="295">
        <f>D241*Лист2!$B$3</f>
        <v>512.71199999999999</v>
      </c>
      <c r="G241" s="296"/>
      <c r="H241" s="14"/>
    </row>
    <row r="242" spans="1:8" ht="25.5">
      <c r="A242" s="15"/>
      <c r="B242" s="204" t="s">
        <v>132</v>
      </c>
      <c r="C242" s="208" t="s">
        <v>19</v>
      </c>
      <c r="D242" s="297">
        <v>19.600000000000001</v>
      </c>
      <c r="E242" s="297"/>
      <c r="F242" s="295">
        <f>D242*Лист2!$B$3</f>
        <v>1395.7159999999999</v>
      </c>
      <c r="G242" s="296"/>
      <c r="H242" s="14"/>
    </row>
    <row r="243" spans="1:8" ht="38.25">
      <c r="A243" s="15"/>
      <c r="B243" s="204" t="s">
        <v>133</v>
      </c>
      <c r="C243" s="208" t="s">
        <v>78</v>
      </c>
      <c r="D243" s="297" t="s">
        <v>134</v>
      </c>
      <c r="E243" s="297"/>
      <c r="F243" s="295">
        <f>D243*Лист2!$B$3</f>
        <v>2848.3999999999996</v>
      </c>
      <c r="G243" s="296"/>
      <c r="H243" s="14"/>
    </row>
    <row r="244" spans="1:8" ht="14.25">
      <c r="A244" s="15"/>
      <c r="B244" s="204" t="s">
        <v>135</v>
      </c>
      <c r="C244" s="205" t="s">
        <v>99</v>
      </c>
      <c r="D244" s="297">
        <v>8</v>
      </c>
      <c r="E244" s="297"/>
      <c r="F244" s="295">
        <f>D244*Лист2!$B$3</f>
        <v>569.67999999999995</v>
      </c>
      <c r="G244" s="296"/>
      <c r="H244" s="14"/>
    </row>
    <row r="245" spans="1:8" ht="25.5">
      <c r="A245" s="15"/>
      <c r="B245" s="204" t="s">
        <v>136</v>
      </c>
      <c r="C245" s="208" t="s">
        <v>46</v>
      </c>
      <c r="D245" s="297" t="s">
        <v>137</v>
      </c>
      <c r="E245" s="297"/>
      <c r="F245" s="295">
        <f>D245*Лист2!$B$3</f>
        <v>7256.299</v>
      </c>
      <c r="G245" s="296"/>
      <c r="H245" s="14"/>
    </row>
    <row r="246" spans="1:8" ht="25.5">
      <c r="A246" s="15"/>
      <c r="B246" s="204" t="s">
        <v>138</v>
      </c>
      <c r="C246" s="208" t="s">
        <v>46</v>
      </c>
      <c r="D246" s="297" t="s">
        <v>137</v>
      </c>
      <c r="E246" s="297"/>
      <c r="F246" s="295">
        <f>D246*Лист2!$B$3</f>
        <v>7256.299</v>
      </c>
      <c r="G246" s="296"/>
      <c r="H246" s="14"/>
    </row>
    <row r="247" spans="1:8" ht="38.25">
      <c r="A247" s="15"/>
      <c r="B247" s="204" t="s">
        <v>139</v>
      </c>
      <c r="C247" s="208" t="s">
        <v>102</v>
      </c>
      <c r="D247" s="297" t="s">
        <v>140</v>
      </c>
      <c r="E247" s="297"/>
      <c r="F247" s="295">
        <f>D247*Лист2!$B$3</f>
        <v>11941.916999999998</v>
      </c>
      <c r="G247" s="296"/>
      <c r="H247" s="14"/>
    </row>
    <row r="248" spans="1:8" ht="51">
      <c r="A248" s="15"/>
      <c r="B248" s="204" t="s">
        <v>141</v>
      </c>
      <c r="C248" s="208" t="s">
        <v>142</v>
      </c>
      <c r="D248" s="297" t="s">
        <v>143</v>
      </c>
      <c r="E248" s="297"/>
      <c r="F248" s="295">
        <f>D248*Лист2!$B$3</f>
        <v>26810.564999999999</v>
      </c>
      <c r="G248" s="296"/>
      <c r="H248" s="14"/>
    </row>
    <row r="249" spans="1:8" ht="51">
      <c r="A249" s="15"/>
      <c r="B249" s="204" t="s">
        <v>144</v>
      </c>
      <c r="C249" s="208" t="s">
        <v>142</v>
      </c>
      <c r="D249" s="297" t="s">
        <v>143</v>
      </c>
      <c r="E249" s="297"/>
      <c r="F249" s="295">
        <f>D249*Лист2!$B$3</f>
        <v>26810.564999999999</v>
      </c>
      <c r="G249" s="296"/>
      <c r="H249" s="14"/>
    </row>
    <row r="250" spans="1:8" ht="38.25">
      <c r="A250" s="15"/>
      <c r="B250" s="204" t="s">
        <v>145</v>
      </c>
      <c r="C250" s="208" t="s">
        <v>103</v>
      </c>
      <c r="D250" s="297" t="s">
        <v>146</v>
      </c>
      <c r="E250" s="297"/>
      <c r="F250" s="295">
        <f>D250*Лист2!$B$3</f>
        <v>52795.093999999997</v>
      </c>
      <c r="G250" s="296"/>
      <c r="H250" s="14"/>
    </row>
    <row r="251" spans="1:8" ht="38.25">
      <c r="A251" s="15"/>
      <c r="B251" s="204" t="s">
        <v>147</v>
      </c>
      <c r="C251" s="208" t="s">
        <v>148</v>
      </c>
      <c r="D251" s="297">
        <v>411.9</v>
      </c>
      <c r="E251" s="297"/>
      <c r="F251" s="295">
        <f>D251*Лист2!$B$3</f>
        <v>29331.398999999998</v>
      </c>
      <c r="G251" s="296"/>
      <c r="H251" s="14"/>
    </row>
    <row r="252" spans="1:8" ht="38.25">
      <c r="A252" s="15"/>
      <c r="B252" s="204" t="s">
        <v>149</v>
      </c>
      <c r="C252" s="208" t="s">
        <v>39</v>
      </c>
      <c r="D252" s="297">
        <v>114.4</v>
      </c>
      <c r="E252" s="297"/>
      <c r="F252" s="295">
        <f>D252*Лист2!$B$3</f>
        <v>8146.424</v>
      </c>
      <c r="G252" s="296"/>
      <c r="H252" s="14"/>
    </row>
    <row r="253" spans="1:8" ht="38.25">
      <c r="A253" s="15"/>
      <c r="B253" s="204" t="s">
        <v>150</v>
      </c>
      <c r="C253" s="208" t="s">
        <v>35</v>
      </c>
      <c r="D253" s="341" t="s">
        <v>151</v>
      </c>
      <c r="E253" s="341"/>
      <c r="F253" s="295">
        <f>D253*Лист2!$B$3</f>
        <v>9613.3499999999985</v>
      </c>
      <c r="G253" s="296"/>
      <c r="H253" s="232"/>
    </row>
    <row r="254" spans="1:8" ht="25.5">
      <c r="A254" s="15"/>
      <c r="B254" s="204" t="s">
        <v>152</v>
      </c>
      <c r="C254" s="208" t="s">
        <v>103</v>
      </c>
      <c r="D254" s="341">
        <v>741.4</v>
      </c>
      <c r="E254" s="341"/>
      <c r="F254" s="295">
        <f>D254*Лист2!$B$3</f>
        <v>52795.093999999997</v>
      </c>
      <c r="G254" s="296"/>
      <c r="H254" s="233"/>
    </row>
    <row r="255" spans="1:8" ht="14.25">
      <c r="A255" s="15"/>
      <c r="B255" s="204" t="s">
        <v>153</v>
      </c>
      <c r="C255" s="208" t="s">
        <v>37</v>
      </c>
      <c r="D255" s="297">
        <v>225.5</v>
      </c>
      <c r="E255" s="297"/>
      <c r="F255" s="295">
        <f>D255*Лист2!$B$3</f>
        <v>16057.854999999998</v>
      </c>
      <c r="G255" s="296"/>
      <c r="H255" s="232"/>
    </row>
    <row r="256" spans="1:8" ht="25.5">
      <c r="A256" s="15"/>
      <c r="B256" s="204" t="s">
        <v>154</v>
      </c>
      <c r="C256" s="208" t="s">
        <v>17</v>
      </c>
      <c r="D256" s="297">
        <v>20.2</v>
      </c>
      <c r="E256" s="297"/>
      <c r="F256" s="295">
        <f>D256*Лист2!$B$3</f>
        <v>1438.4419999999998</v>
      </c>
      <c r="G256" s="296"/>
      <c r="H256" s="232"/>
    </row>
    <row r="257" spans="1:8" ht="25.5">
      <c r="A257" s="15"/>
      <c r="B257" s="204" t="s">
        <v>155</v>
      </c>
      <c r="C257" s="208" t="s">
        <v>15</v>
      </c>
      <c r="D257" s="297" t="s">
        <v>129</v>
      </c>
      <c r="E257" s="297"/>
      <c r="F257" s="295">
        <f>D257*Лист2!$B$3</f>
        <v>1296.0219999999999</v>
      </c>
      <c r="G257" s="296"/>
      <c r="H257" s="232"/>
    </row>
    <row r="258" spans="1:8" ht="25.5">
      <c r="A258" s="15"/>
      <c r="B258" s="204" t="s">
        <v>156</v>
      </c>
      <c r="C258" s="208" t="s">
        <v>103</v>
      </c>
      <c r="D258" s="297">
        <v>741.4</v>
      </c>
      <c r="E258" s="297"/>
      <c r="F258" s="295">
        <f>D258*Лист2!$B$3</f>
        <v>52795.093999999997</v>
      </c>
      <c r="G258" s="296"/>
      <c r="H258" s="14"/>
    </row>
    <row r="259" spans="1:8" ht="23.25" customHeight="1">
      <c r="A259" s="33"/>
      <c r="B259" s="298"/>
      <c r="C259" s="298"/>
      <c r="D259" s="298"/>
      <c r="E259" s="298"/>
      <c r="F259" s="298"/>
      <c r="G259" s="298"/>
      <c r="H259" s="2"/>
    </row>
    <row r="260" spans="1:8" ht="23.25" customHeight="1">
      <c r="A260" s="33"/>
      <c r="B260" s="17"/>
      <c r="C260" s="17"/>
      <c r="D260" s="17"/>
      <c r="E260" s="17"/>
      <c r="F260" s="241"/>
      <c r="G260" s="17"/>
      <c r="H260" s="2"/>
    </row>
    <row r="261" spans="1:8" ht="23.25" customHeight="1">
      <c r="A261" s="33"/>
      <c r="B261" s="17"/>
      <c r="C261" s="17"/>
      <c r="D261" s="17"/>
      <c r="E261" s="17"/>
      <c r="F261" s="241"/>
      <c r="G261" s="17"/>
      <c r="H261" s="2"/>
    </row>
    <row r="262" spans="1:8" ht="23.25" customHeight="1">
      <c r="A262" s="33"/>
      <c r="B262" s="17"/>
      <c r="C262" s="17"/>
      <c r="D262" s="17"/>
      <c r="E262" s="17"/>
      <c r="F262" s="241"/>
      <c r="G262" s="17"/>
      <c r="H262" s="2"/>
    </row>
    <row r="263" spans="1:8" ht="30" customHeight="1">
      <c r="A263" s="34"/>
      <c r="B263" s="342" t="s">
        <v>212</v>
      </c>
      <c r="C263" s="342"/>
      <c r="D263" s="342"/>
      <c r="E263" s="342"/>
      <c r="F263" s="343"/>
      <c r="G263" s="342"/>
      <c r="H263" s="2"/>
    </row>
    <row r="264" spans="1:8" ht="102">
      <c r="A264" s="35"/>
      <c r="B264" s="234" t="s">
        <v>4</v>
      </c>
      <c r="C264" s="133" t="s">
        <v>458</v>
      </c>
      <c r="D264" s="240" t="s">
        <v>451</v>
      </c>
      <c r="E264" s="235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64" s="213" t="s">
        <v>456</v>
      </c>
      <c r="G264" s="235" t="s">
        <v>452</v>
      </c>
      <c r="H264" s="2"/>
    </row>
    <row r="265" spans="1:8" ht="14.25">
      <c r="A265" s="36"/>
      <c r="B265" s="236">
        <v>1</v>
      </c>
      <c r="C265" s="237">
        <v>2</v>
      </c>
      <c r="D265" s="237">
        <v>3</v>
      </c>
      <c r="E265" s="237">
        <v>4</v>
      </c>
      <c r="F265" s="252">
        <v>5</v>
      </c>
      <c r="G265" s="54">
        <v>7</v>
      </c>
      <c r="H265" s="2"/>
    </row>
    <row r="266" spans="1:8" ht="25.5">
      <c r="A266" s="36"/>
      <c r="B266" s="140" t="s">
        <v>248</v>
      </c>
      <c r="C266" s="63" t="s">
        <v>247</v>
      </c>
      <c r="D266" s="145">
        <v>382</v>
      </c>
      <c r="E266" s="146">
        <f>D266*Лист2!$B$3*3</f>
        <v>81606.659999999989</v>
      </c>
      <c r="F266" s="267">
        <v>45</v>
      </c>
      <c r="G266" s="146">
        <f>E266-E266*F266/100</f>
        <v>44883.662999999993</v>
      </c>
      <c r="H266" s="231"/>
    </row>
    <row r="267" spans="1:8" ht="14.25">
      <c r="A267" s="36"/>
      <c r="B267" s="141" t="s">
        <v>191</v>
      </c>
      <c r="C267" s="63" t="s">
        <v>192</v>
      </c>
      <c r="D267" s="145">
        <v>7.1</v>
      </c>
      <c r="E267" s="146">
        <f>D267*Лист2!$B$3</f>
        <v>505.59099999999995</v>
      </c>
      <c r="F267" s="267">
        <v>45</v>
      </c>
      <c r="G267" s="146">
        <f t="shared" ref="G267:G313" si="12">E267-E267*F267/100</f>
        <v>278.07504999999998</v>
      </c>
      <c r="H267" s="231"/>
    </row>
    <row r="268" spans="1:8" ht="14.25">
      <c r="A268" s="36"/>
      <c r="B268" s="141" t="s">
        <v>193</v>
      </c>
      <c r="C268" s="63" t="s">
        <v>194</v>
      </c>
      <c r="D268" s="147">
        <v>4.8</v>
      </c>
      <c r="E268" s="146">
        <f>D268*Лист2!$B$3</f>
        <v>341.80799999999994</v>
      </c>
      <c r="F268" s="267">
        <v>45</v>
      </c>
      <c r="G268" s="146">
        <f t="shared" si="12"/>
        <v>187.99439999999996</v>
      </c>
      <c r="H268" s="231"/>
    </row>
    <row r="269" spans="1:8" ht="25.5">
      <c r="A269" s="36"/>
      <c r="B269" s="141" t="s">
        <v>195</v>
      </c>
      <c r="C269" s="63" t="s">
        <v>192</v>
      </c>
      <c r="D269" s="145">
        <v>7.1</v>
      </c>
      <c r="E269" s="146">
        <f>D269*Лист2!$B$3</f>
        <v>505.59099999999995</v>
      </c>
      <c r="F269" s="267">
        <v>45</v>
      </c>
      <c r="G269" s="146">
        <f t="shared" si="12"/>
        <v>278.07504999999998</v>
      </c>
      <c r="H269" s="231"/>
    </row>
    <row r="270" spans="1:8" ht="25.5">
      <c r="A270" s="36"/>
      <c r="B270" s="141" t="s">
        <v>196</v>
      </c>
      <c r="C270" s="63" t="s">
        <v>157</v>
      </c>
      <c r="D270" s="147">
        <v>4.8</v>
      </c>
      <c r="E270" s="146">
        <f>D270*Лист2!$B$3</f>
        <v>341.80799999999994</v>
      </c>
      <c r="F270" s="267">
        <v>45</v>
      </c>
      <c r="G270" s="146">
        <f t="shared" si="12"/>
        <v>187.99439999999996</v>
      </c>
      <c r="H270" s="231"/>
    </row>
    <row r="271" spans="1:8" ht="14.25">
      <c r="A271" s="36"/>
      <c r="B271" s="141" t="s">
        <v>197</v>
      </c>
      <c r="C271" s="63" t="s">
        <v>198</v>
      </c>
      <c r="D271" s="145">
        <v>5.7</v>
      </c>
      <c r="E271" s="146">
        <f>D271*Лист2!$B$3</f>
        <v>405.89699999999999</v>
      </c>
      <c r="F271" s="267">
        <v>45</v>
      </c>
      <c r="G271" s="146">
        <f t="shared" si="12"/>
        <v>223.24335000000002</v>
      </c>
      <c r="H271" s="231"/>
    </row>
    <row r="272" spans="1:8" ht="14.25">
      <c r="A272" s="36"/>
      <c r="B272" s="141" t="s">
        <v>199</v>
      </c>
      <c r="C272" s="64" t="s">
        <v>200</v>
      </c>
      <c r="D272" s="147">
        <v>2.9</v>
      </c>
      <c r="E272" s="146">
        <f>D272*Лист2!$B$3</f>
        <v>206.50899999999999</v>
      </c>
      <c r="F272" s="267">
        <v>45</v>
      </c>
      <c r="G272" s="146">
        <f t="shared" si="12"/>
        <v>113.57995</v>
      </c>
      <c r="H272" s="231"/>
    </row>
    <row r="273" spans="1:8" ht="14.25">
      <c r="A273" s="36"/>
      <c r="B273" s="141" t="s">
        <v>201</v>
      </c>
      <c r="C273" s="63" t="s">
        <v>202</v>
      </c>
      <c r="D273" s="147">
        <v>38.4</v>
      </c>
      <c r="E273" s="146">
        <f>D273*Лист2!$B$3</f>
        <v>2734.4639999999995</v>
      </c>
      <c r="F273" s="267">
        <v>45</v>
      </c>
      <c r="G273" s="146">
        <f t="shared" si="12"/>
        <v>1503.9551999999996</v>
      </c>
      <c r="H273" s="231"/>
    </row>
    <row r="274" spans="1:8" ht="14.25">
      <c r="A274" s="36"/>
      <c r="B274" s="141" t="s">
        <v>203</v>
      </c>
      <c r="C274" s="63" t="s">
        <v>204</v>
      </c>
      <c r="D274" s="147">
        <v>47.1</v>
      </c>
      <c r="E274" s="146">
        <f>D274*Лист2!$B$3</f>
        <v>3353.991</v>
      </c>
      <c r="F274" s="267">
        <v>45</v>
      </c>
      <c r="G274" s="146">
        <f t="shared" si="12"/>
        <v>1844.69505</v>
      </c>
      <c r="H274" s="231"/>
    </row>
    <row r="275" spans="1:8" ht="14.25">
      <c r="A275" s="36"/>
      <c r="B275" s="141" t="s">
        <v>205</v>
      </c>
      <c r="C275" s="64" t="s">
        <v>206</v>
      </c>
      <c r="D275" s="148">
        <v>92.6</v>
      </c>
      <c r="E275" s="146">
        <f>D275*Лист2!$B$3</f>
        <v>6594.0459999999994</v>
      </c>
      <c r="F275" s="267">
        <v>45</v>
      </c>
      <c r="G275" s="146">
        <f t="shared" si="12"/>
        <v>3626.7253000000001</v>
      </c>
      <c r="H275" s="231"/>
    </row>
    <row r="276" spans="1:8" ht="14.25">
      <c r="A276" s="36"/>
      <c r="B276" s="141" t="s">
        <v>207</v>
      </c>
      <c r="C276" s="64" t="s">
        <v>206</v>
      </c>
      <c r="D276" s="148">
        <v>92.6</v>
      </c>
      <c r="E276" s="146">
        <f>D276*Лист2!$B$3</f>
        <v>6594.0459999999994</v>
      </c>
      <c r="F276" s="267">
        <v>45</v>
      </c>
      <c r="G276" s="146">
        <f t="shared" si="12"/>
        <v>3626.7253000000001</v>
      </c>
      <c r="H276" s="231"/>
    </row>
    <row r="277" spans="1:8" ht="25.5">
      <c r="A277" s="36"/>
      <c r="B277" s="141" t="s">
        <v>221</v>
      </c>
      <c r="C277" s="63" t="s">
        <v>222</v>
      </c>
      <c r="D277" s="147">
        <v>186.4</v>
      </c>
      <c r="E277" s="146">
        <f>D277*Лист2!$B$3</f>
        <v>13273.544</v>
      </c>
      <c r="F277" s="267">
        <v>45</v>
      </c>
      <c r="G277" s="146">
        <f t="shared" si="12"/>
        <v>7300.4492</v>
      </c>
      <c r="H277" s="231"/>
    </row>
    <row r="278" spans="1:8" ht="25.5">
      <c r="A278" s="36"/>
      <c r="B278" s="141" t="s">
        <v>377</v>
      </c>
      <c r="C278" s="63" t="s">
        <v>223</v>
      </c>
      <c r="D278" s="147">
        <v>246.1</v>
      </c>
      <c r="E278" s="146">
        <f>D278*Лист2!$B$3</f>
        <v>17524.780999999999</v>
      </c>
      <c r="F278" s="267">
        <v>45</v>
      </c>
      <c r="G278" s="146">
        <f t="shared" si="12"/>
        <v>9638.6295499999997</v>
      </c>
      <c r="H278" s="231"/>
    </row>
    <row r="279" spans="1:8" ht="25.5">
      <c r="A279" s="36"/>
      <c r="B279" s="141" t="s">
        <v>378</v>
      </c>
      <c r="C279" s="63" t="s">
        <v>224</v>
      </c>
      <c r="D279" s="147">
        <v>164.9</v>
      </c>
      <c r="E279" s="146">
        <f>D279*Лист2!$B$3</f>
        <v>11742.528999999999</v>
      </c>
      <c r="F279" s="267">
        <v>45</v>
      </c>
      <c r="G279" s="146">
        <f t="shared" si="12"/>
        <v>6458.3909499999991</v>
      </c>
      <c r="H279" s="231"/>
    </row>
    <row r="280" spans="1:8" ht="25.5">
      <c r="A280" s="36"/>
      <c r="B280" s="141" t="s">
        <v>379</v>
      </c>
      <c r="C280" s="63" t="s">
        <v>225</v>
      </c>
      <c r="D280" s="147">
        <v>225.8</v>
      </c>
      <c r="E280" s="146">
        <f>D280*Лист2!$B$3</f>
        <v>16079.217999999999</v>
      </c>
      <c r="F280" s="267">
        <v>45</v>
      </c>
      <c r="G280" s="146">
        <f t="shared" si="12"/>
        <v>8843.5698999999986</v>
      </c>
      <c r="H280" s="231"/>
    </row>
    <row r="281" spans="1:8" ht="25.5">
      <c r="A281" s="36"/>
      <c r="B281" s="141" t="s">
        <v>380</v>
      </c>
      <c r="C281" s="63" t="s">
        <v>222</v>
      </c>
      <c r="D281" s="147">
        <v>186.4</v>
      </c>
      <c r="E281" s="146">
        <f>D281*Лист2!$B$3</f>
        <v>13273.544</v>
      </c>
      <c r="F281" s="267">
        <v>45</v>
      </c>
      <c r="G281" s="146">
        <f t="shared" si="12"/>
        <v>7300.4492</v>
      </c>
      <c r="H281" s="231"/>
    </row>
    <row r="282" spans="1:8" ht="25.5">
      <c r="A282" s="36"/>
      <c r="B282" s="141" t="s">
        <v>381</v>
      </c>
      <c r="C282" s="63" t="s">
        <v>223</v>
      </c>
      <c r="D282" s="147">
        <v>246.1</v>
      </c>
      <c r="E282" s="146">
        <f>D282*Лист2!$B$3</f>
        <v>17524.780999999999</v>
      </c>
      <c r="F282" s="267">
        <v>45</v>
      </c>
      <c r="G282" s="146">
        <f t="shared" si="12"/>
        <v>9638.6295499999997</v>
      </c>
      <c r="H282" s="231"/>
    </row>
    <row r="283" spans="1:8" ht="25.5">
      <c r="A283" s="36"/>
      <c r="B283" s="141" t="s">
        <v>382</v>
      </c>
      <c r="C283" s="63" t="s">
        <v>224</v>
      </c>
      <c r="D283" s="147">
        <v>164.9</v>
      </c>
      <c r="E283" s="146">
        <f>D283*Лист2!$B$3</f>
        <v>11742.528999999999</v>
      </c>
      <c r="F283" s="267">
        <v>45</v>
      </c>
      <c r="G283" s="146">
        <f t="shared" si="12"/>
        <v>6458.3909499999991</v>
      </c>
      <c r="H283" s="231"/>
    </row>
    <row r="284" spans="1:8" ht="25.5">
      <c r="A284" s="36"/>
      <c r="B284" s="141" t="s">
        <v>383</v>
      </c>
      <c r="C284" s="63" t="s">
        <v>225</v>
      </c>
      <c r="D284" s="147">
        <v>225.8</v>
      </c>
      <c r="E284" s="146">
        <f>D284*Лист2!$B$3</f>
        <v>16079.217999999999</v>
      </c>
      <c r="F284" s="267">
        <v>45</v>
      </c>
      <c r="G284" s="146">
        <f t="shared" si="12"/>
        <v>8843.5698999999986</v>
      </c>
      <c r="H284" s="231"/>
    </row>
    <row r="285" spans="1:8" ht="25.5">
      <c r="A285" s="36"/>
      <c r="B285" s="141" t="s">
        <v>384</v>
      </c>
      <c r="C285" s="63" t="s">
        <v>226</v>
      </c>
      <c r="D285" s="147">
        <v>544.79999999999995</v>
      </c>
      <c r="E285" s="146">
        <f>D285*Лист2!$B$3</f>
        <v>38795.207999999991</v>
      </c>
      <c r="F285" s="267">
        <v>45</v>
      </c>
      <c r="G285" s="146">
        <f t="shared" si="12"/>
        <v>21337.364399999995</v>
      </c>
      <c r="H285" s="231"/>
    </row>
    <row r="286" spans="1:8" ht="25.5">
      <c r="A286" s="36"/>
      <c r="B286" s="141" t="s">
        <v>385</v>
      </c>
      <c r="C286" s="63" t="s">
        <v>227</v>
      </c>
      <c r="D286" s="147">
        <v>726.4</v>
      </c>
      <c r="E286" s="146">
        <f>D286*Лист2!$B$3</f>
        <v>51726.943999999996</v>
      </c>
      <c r="F286" s="267">
        <v>45</v>
      </c>
      <c r="G286" s="146">
        <f t="shared" si="12"/>
        <v>28449.819199999994</v>
      </c>
      <c r="H286" s="231"/>
    </row>
    <row r="287" spans="1:8" ht="25.5">
      <c r="A287" s="36"/>
      <c r="B287" s="141" t="s">
        <v>386</v>
      </c>
      <c r="C287" s="63" t="s">
        <v>228</v>
      </c>
      <c r="D287" s="147">
        <v>506.7</v>
      </c>
      <c r="E287" s="146">
        <f>D287*Лист2!$B$3</f>
        <v>36082.106999999996</v>
      </c>
      <c r="F287" s="267">
        <v>45</v>
      </c>
      <c r="G287" s="146">
        <f t="shared" si="12"/>
        <v>19845.158849999996</v>
      </c>
      <c r="H287" s="231"/>
    </row>
    <row r="288" spans="1:8" ht="25.5">
      <c r="A288" s="36"/>
      <c r="B288" s="141" t="s">
        <v>387</v>
      </c>
      <c r="C288" s="63" t="s">
        <v>229</v>
      </c>
      <c r="D288" s="147">
        <v>646.5</v>
      </c>
      <c r="E288" s="146">
        <f>D288*Лист2!$B$3</f>
        <v>46037.264999999999</v>
      </c>
      <c r="F288" s="267">
        <v>45</v>
      </c>
      <c r="G288" s="146">
        <f t="shared" si="12"/>
        <v>25320.495749999998</v>
      </c>
      <c r="H288" s="231"/>
    </row>
    <row r="289" spans="1:8" ht="25.5">
      <c r="A289" s="36"/>
      <c r="B289" s="141" t="s">
        <v>388</v>
      </c>
      <c r="C289" s="64" t="s">
        <v>230</v>
      </c>
      <c r="D289" s="147">
        <v>77.2</v>
      </c>
      <c r="E289" s="146">
        <f>D289*Лист2!$B$3</f>
        <v>5497.4119999999994</v>
      </c>
      <c r="F289" s="267">
        <v>45</v>
      </c>
      <c r="G289" s="146">
        <f t="shared" si="12"/>
        <v>3023.5765999999994</v>
      </c>
      <c r="H289" s="231"/>
    </row>
    <row r="290" spans="1:8" ht="25.5">
      <c r="A290" s="36"/>
      <c r="B290" s="141" t="s">
        <v>389</v>
      </c>
      <c r="C290" s="64" t="s">
        <v>231</v>
      </c>
      <c r="D290" s="147">
        <v>77.2</v>
      </c>
      <c r="E290" s="146">
        <f>D290*Лист2!$B$3</f>
        <v>5497.4119999999994</v>
      </c>
      <c r="F290" s="267">
        <v>45</v>
      </c>
      <c r="G290" s="146">
        <f t="shared" si="12"/>
        <v>3023.5765999999994</v>
      </c>
      <c r="H290" s="231"/>
    </row>
    <row r="291" spans="1:8" ht="25.5">
      <c r="A291" s="36"/>
      <c r="B291" s="141" t="s">
        <v>390</v>
      </c>
      <c r="C291" s="64" t="s">
        <v>232</v>
      </c>
      <c r="D291" s="147">
        <v>152.80000000000001</v>
      </c>
      <c r="E291" s="146">
        <f>D291*Лист2!$B$3</f>
        <v>10880.887999999999</v>
      </c>
      <c r="F291" s="267">
        <v>45</v>
      </c>
      <c r="G291" s="146">
        <f t="shared" si="12"/>
        <v>5984.4883999999993</v>
      </c>
      <c r="H291" s="231"/>
    </row>
    <row r="292" spans="1:8" ht="25.5">
      <c r="A292" s="36"/>
      <c r="B292" s="141" t="s">
        <v>391</v>
      </c>
      <c r="C292" s="64" t="s">
        <v>233</v>
      </c>
      <c r="D292" s="147">
        <v>138.9</v>
      </c>
      <c r="E292" s="146">
        <f>D292*Лист2!$B$3</f>
        <v>9891.0689999999995</v>
      </c>
      <c r="F292" s="267">
        <v>45</v>
      </c>
      <c r="G292" s="146">
        <f t="shared" si="12"/>
        <v>5440.0879500000001</v>
      </c>
      <c r="H292" s="231"/>
    </row>
    <row r="293" spans="1:8" ht="38.25">
      <c r="A293" s="36"/>
      <c r="B293" s="141" t="s">
        <v>392</v>
      </c>
      <c r="C293" s="64" t="s">
        <v>234</v>
      </c>
      <c r="D293" s="147">
        <v>263.60000000000002</v>
      </c>
      <c r="E293" s="146">
        <f>D293*Лист2!$B$3</f>
        <v>18770.955999999998</v>
      </c>
      <c r="F293" s="267">
        <v>45</v>
      </c>
      <c r="G293" s="146">
        <f t="shared" si="12"/>
        <v>10324.025799999999</v>
      </c>
      <c r="H293" s="231"/>
    </row>
    <row r="294" spans="1:8" ht="38.25">
      <c r="A294" s="36"/>
      <c r="B294" s="141" t="s">
        <v>393</v>
      </c>
      <c r="C294" s="64" t="s">
        <v>238</v>
      </c>
      <c r="D294" s="147">
        <v>726.4</v>
      </c>
      <c r="E294" s="146">
        <f>D294*Лист2!$B$3</f>
        <v>51726.943999999996</v>
      </c>
      <c r="F294" s="267">
        <v>45</v>
      </c>
      <c r="G294" s="146">
        <f t="shared" si="12"/>
        <v>28449.819199999994</v>
      </c>
      <c r="H294" s="231"/>
    </row>
    <row r="295" spans="1:8" ht="38.25">
      <c r="A295" s="36"/>
      <c r="B295" s="141" t="s">
        <v>394</v>
      </c>
      <c r="C295" s="64" t="s">
        <v>235</v>
      </c>
      <c r="D295" s="147">
        <v>237.8</v>
      </c>
      <c r="E295" s="146">
        <f>D295*Лист2!$B$3</f>
        <v>16933.737999999998</v>
      </c>
      <c r="F295" s="267">
        <v>45</v>
      </c>
      <c r="G295" s="146">
        <f t="shared" si="12"/>
        <v>9313.5558999999994</v>
      </c>
      <c r="H295" s="231"/>
    </row>
    <row r="296" spans="1:8" ht="38.25">
      <c r="A296" s="36"/>
      <c r="B296" s="141" t="s">
        <v>395</v>
      </c>
      <c r="C296" s="64" t="s">
        <v>239</v>
      </c>
      <c r="D296" s="147">
        <v>646.5</v>
      </c>
      <c r="E296" s="146">
        <f>D296*Лист2!$B$3</f>
        <v>46037.264999999999</v>
      </c>
      <c r="F296" s="267">
        <v>45</v>
      </c>
      <c r="G296" s="146">
        <f t="shared" si="12"/>
        <v>25320.495749999998</v>
      </c>
      <c r="H296" s="231"/>
    </row>
    <row r="297" spans="1:8" ht="25.5">
      <c r="A297" s="36"/>
      <c r="B297" s="141" t="s">
        <v>396</v>
      </c>
      <c r="C297" s="64" t="s">
        <v>237</v>
      </c>
      <c r="D297" s="147">
        <v>544.79999999999995</v>
      </c>
      <c r="E297" s="146">
        <f>D297*Лист2!$B$3</f>
        <v>38795.207999999991</v>
      </c>
      <c r="F297" s="267">
        <v>45</v>
      </c>
      <c r="G297" s="146">
        <f t="shared" si="12"/>
        <v>21337.364399999995</v>
      </c>
      <c r="H297" s="231"/>
    </row>
    <row r="298" spans="1:8" ht="25.5">
      <c r="A298" s="36"/>
      <c r="B298" s="141" t="s">
        <v>397</v>
      </c>
      <c r="C298" s="64" t="s">
        <v>236</v>
      </c>
      <c r="D298" s="147">
        <v>506.7</v>
      </c>
      <c r="E298" s="146">
        <f>D298*Лист2!$B$3</f>
        <v>36082.106999999996</v>
      </c>
      <c r="F298" s="267">
        <v>45</v>
      </c>
      <c r="G298" s="146">
        <f t="shared" si="12"/>
        <v>19845.158849999996</v>
      </c>
      <c r="H298" s="2"/>
    </row>
    <row r="299" spans="1:8" ht="25.5">
      <c r="A299" s="36"/>
      <c r="B299" s="141" t="s">
        <v>398</v>
      </c>
      <c r="C299" s="64" t="s">
        <v>240</v>
      </c>
      <c r="D299" s="147">
        <v>263.60000000000002</v>
      </c>
      <c r="E299" s="146">
        <f>D299*Лист2!$B$3</f>
        <v>18770.955999999998</v>
      </c>
      <c r="F299" s="267">
        <v>45</v>
      </c>
      <c r="G299" s="146">
        <f t="shared" si="12"/>
        <v>10324.025799999999</v>
      </c>
      <c r="H299" s="2"/>
    </row>
    <row r="300" spans="1:8" ht="25.5">
      <c r="A300" s="36"/>
      <c r="B300" s="141" t="s">
        <v>399</v>
      </c>
      <c r="C300" s="64" t="s">
        <v>238</v>
      </c>
      <c r="D300" s="147">
        <v>726.4</v>
      </c>
      <c r="E300" s="146">
        <f>D300*Лист2!$B$3</f>
        <v>51726.943999999996</v>
      </c>
      <c r="F300" s="267">
        <v>45</v>
      </c>
      <c r="G300" s="146">
        <f t="shared" si="12"/>
        <v>28449.819199999994</v>
      </c>
      <c r="H300" s="2"/>
    </row>
    <row r="301" spans="1:8" ht="25.5">
      <c r="A301" s="36"/>
      <c r="B301" s="141" t="s">
        <v>400</v>
      </c>
      <c r="C301" s="64" t="s">
        <v>241</v>
      </c>
      <c r="D301" s="147">
        <v>237.8</v>
      </c>
      <c r="E301" s="146">
        <f>D301*Лист2!$B$3</f>
        <v>16933.737999999998</v>
      </c>
      <c r="F301" s="267">
        <v>45</v>
      </c>
      <c r="G301" s="146">
        <f t="shared" si="12"/>
        <v>9313.5558999999994</v>
      </c>
      <c r="H301" s="2"/>
    </row>
    <row r="302" spans="1:8" ht="38.25">
      <c r="A302" s="36"/>
      <c r="B302" s="141" t="s">
        <v>401</v>
      </c>
      <c r="C302" s="64" t="s">
        <v>239</v>
      </c>
      <c r="D302" s="147">
        <v>646.5</v>
      </c>
      <c r="E302" s="146">
        <f>D302*Лист2!$B$3</f>
        <v>46037.264999999999</v>
      </c>
      <c r="F302" s="267">
        <v>45</v>
      </c>
      <c r="G302" s="146">
        <f t="shared" si="12"/>
        <v>25320.495749999998</v>
      </c>
      <c r="H302" s="2"/>
    </row>
    <row r="303" spans="1:8" ht="14.25">
      <c r="A303" s="36"/>
      <c r="B303" s="141" t="s">
        <v>407</v>
      </c>
      <c r="C303" s="64" t="s">
        <v>406</v>
      </c>
      <c r="D303" s="149">
        <v>185.2</v>
      </c>
      <c r="E303" s="146">
        <f>D303*Лист2!$B$3</f>
        <v>13188.091999999999</v>
      </c>
      <c r="F303" s="267">
        <v>45</v>
      </c>
      <c r="G303" s="146">
        <f t="shared" si="12"/>
        <v>7253.4506000000001</v>
      </c>
      <c r="H303" s="2"/>
    </row>
    <row r="304" spans="1:8" ht="14.25">
      <c r="A304" s="36"/>
      <c r="B304" s="142" t="s">
        <v>323</v>
      </c>
      <c r="C304" s="64" t="s">
        <v>206</v>
      </c>
      <c r="D304" s="148">
        <v>92.6</v>
      </c>
      <c r="E304" s="146">
        <f>D304*Лист2!$B$3</f>
        <v>6594.0459999999994</v>
      </c>
      <c r="F304" s="267">
        <v>45</v>
      </c>
      <c r="G304" s="146">
        <f t="shared" si="12"/>
        <v>3626.7253000000001</v>
      </c>
      <c r="H304" s="2"/>
    </row>
    <row r="305" spans="1:8" ht="14.25">
      <c r="A305" s="36"/>
      <c r="B305" s="141" t="s">
        <v>208</v>
      </c>
      <c r="C305" s="64" t="s">
        <v>234</v>
      </c>
      <c r="D305" s="147">
        <v>263.60000000000002</v>
      </c>
      <c r="E305" s="146">
        <f>D305*Лист2!$B$3</f>
        <v>18770.955999999998</v>
      </c>
      <c r="F305" s="267">
        <v>45</v>
      </c>
      <c r="G305" s="146">
        <f t="shared" si="12"/>
        <v>10324.025799999999</v>
      </c>
      <c r="H305" s="2"/>
    </row>
    <row r="306" spans="1:8" ht="14.25">
      <c r="A306" s="36"/>
      <c r="B306" s="143" t="s">
        <v>245</v>
      </c>
      <c r="C306" s="85" t="s">
        <v>246</v>
      </c>
      <c r="D306" s="150">
        <v>10.9</v>
      </c>
      <c r="E306" s="146">
        <f>D306*Лист2!$B$3</f>
        <v>776.18899999999996</v>
      </c>
      <c r="F306" s="267">
        <v>45</v>
      </c>
      <c r="G306" s="146">
        <f t="shared" si="12"/>
        <v>426.90395000000001</v>
      </c>
      <c r="H306" s="2"/>
    </row>
    <row r="307" spans="1:8" ht="38.25">
      <c r="A307" s="36"/>
      <c r="B307" s="141" t="s">
        <v>209</v>
      </c>
      <c r="C307" s="64" t="s">
        <v>210</v>
      </c>
      <c r="D307" s="147">
        <v>126.2</v>
      </c>
      <c r="E307" s="146">
        <f>D307*Лист2!$B$3</f>
        <v>8986.7019999999993</v>
      </c>
      <c r="F307" s="267">
        <v>45</v>
      </c>
      <c r="G307" s="146">
        <f t="shared" si="12"/>
        <v>4942.686099999999</v>
      </c>
      <c r="H307" s="2"/>
    </row>
    <row r="308" spans="1:8" ht="25.5">
      <c r="A308" s="36"/>
      <c r="B308" s="141" t="s">
        <v>402</v>
      </c>
      <c r="C308" s="65" t="s">
        <v>240</v>
      </c>
      <c r="D308" s="147">
        <v>263.60000000000002</v>
      </c>
      <c r="E308" s="146">
        <f>D308*Лист2!$B$3</f>
        <v>18770.955999999998</v>
      </c>
      <c r="F308" s="267">
        <v>45</v>
      </c>
      <c r="G308" s="146">
        <f t="shared" si="12"/>
        <v>10324.025799999999</v>
      </c>
      <c r="H308" s="2"/>
    </row>
    <row r="309" spans="1:8" ht="25.5">
      <c r="A309" s="36"/>
      <c r="B309" s="141" t="s">
        <v>403</v>
      </c>
      <c r="C309" s="64" t="s">
        <v>238</v>
      </c>
      <c r="D309" s="147">
        <v>726.4</v>
      </c>
      <c r="E309" s="146">
        <f>D309*Лист2!$B$3</f>
        <v>51726.943999999996</v>
      </c>
      <c r="F309" s="267">
        <v>45</v>
      </c>
      <c r="G309" s="146">
        <f t="shared" si="12"/>
        <v>28449.819199999994</v>
      </c>
      <c r="H309" s="2"/>
    </row>
    <row r="310" spans="1:8" ht="25.5">
      <c r="A310" s="36"/>
      <c r="B310" s="141" t="s">
        <v>404</v>
      </c>
      <c r="C310" s="65" t="s">
        <v>241</v>
      </c>
      <c r="D310" s="147">
        <v>237.8</v>
      </c>
      <c r="E310" s="146">
        <f>D310*Лист2!$B$3</f>
        <v>16933.737999999998</v>
      </c>
      <c r="F310" s="267">
        <v>45</v>
      </c>
      <c r="G310" s="146">
        <f t="shared" si="12"/>
        <v>9313.5558999999994</v>
      </c>
      <c r="H310" s="2"/>
    </row>
    <row r="311" spans="1:8" ht="25.5">
      <c r="A311" s="36"/>
      <c r="B311" s="141" t="s">
        <v>405</v>
      </c>
      <c r="C311" s="64" t="s">
        <v>229</v>
      </c>
      <c r="D311" s="147">
        <v>646.5</v>
      </c>
      <c r="E311" s="146">
        <f>D311*Лист2!$B$3</f>
        <v>46037.264999999999</v>
      </c>
      <c r="F311" s="267">
        <v>45</v>
      </c>
      <c r="G311" s="146">
        <f t="shared" si="12"/>
        <v>25320.495749999998</v>
      </c>
      <c r="H311" s="2"/>
    </row>
    <row r="312" spans="1:8" ht="25.5">
      <c r="A312" s="36"/>
      <c r="B312" s="144" t="s">
        <v>243</v>
      </c>
      <c r="C312" s="89" t="s">
        <v>244</v>
      </c>
      <c r="D312" s="151">
        <v>38.200000000000003</v>
      </c>
      <c r="E312" s="146">
        <f>D312*Лист2!$B$3</f>
        <v>2720.2219999999998</v>
      </c>
      <c r="F312" s="267">
        <v>45</v>
      </c>
      <c r="G312" s="146">
        <f t="shared" si="12"/>
        <v>1496.1220999999998</v>
      </c>
      <c r="H312" s="2"/>
    </row>
    <row r="313" spans="1:8" ht="25.5">
      <c r="A313" s="36"/>
      <c r="B313" s="144" t="s">
        <v>242</v>
      </c>
      <c r="C313" s="89" t="s">
        <v>211</v>
      </c>
      <c r="D313" s="151">
        <v>31.8</v>
      </c>
      <c r="E313" s="146">
        <f>D313*Лист2!$B$3</f>
        <v>2264.4780000000001</v>
      </c>
      <c r="F313" s="267">
        <v>45</v>
      </c>
      <c r="G313" s="146">
        <f t="shared" si="12"/>
        <v>1245.4629</v>
      </c>
      <c r="H313" s="2"/>
    </row>
    <row r="314" spans="1:8" ht="15">
      <c r="A314" s="36"/>
      <c r="B314" s="68"/>
      <c r="C314" s="69"/>
      <c r="D314" s="70"/>
      <c r="E314" s="71"/>
      <c r="F314" s="71"/>
      <c r="G314" s="71"/>
      <c r="H314" s="2"/>
    </row>
    <row r="315" spans="1:8" ht="15">
      <c r="A315" s="36"/>
      <c r="B315" s="68"/>
      <c r="C315" s="69"/>
      <c r="D315" s="70"/>
      <c r="E315" s="71"/>
      <c r="F315" s="71"/>
      <c r="G315" s="71"/>
      <c r="H315" s="2"/>
    </row>
    <row r="316" spans="1:8" ht="15">
      <c r="A316" s="36"/>
      <c r="B316" s="68"/>
      <c r="C316" s="69"/>
      <c r="D316" s="70"/>
      <c r="E316" s="71"/>
      <c r="F316" s="71"/>
      <c r="G316" s="71"/>
      <c r="H316" s="2"/>
    </row>
    <row r="317" spans="1:8" ht="30">
      <c r="A317" s="36"/>
      <c r="B317" s="345" t="s">
        <v>311</v>
      </c>
      <c r="C317" s="345"/>
      <c r="D317" s="345"/>
      <c r="E317" s="345"/>
      <c r="F317" s="346"/>
      <c r="G317" s="345"/>
      <c r="H317" s="2"/>
    </row>
    <row r="318" spans="1:8" ht="23.25">
      <c r="A318" s="36"/>
      <c r="B318" s="339" t="s">
        <v>312</v>
      </c>
      <c r="C318" s="339"/>
      <c r="D318" s="339"/>
      <c r="E318" s="339"/>
      <c r="F318" s="340"/>
      <c r="G318" s="339"/>
      <c r="H318" s="2"/>
    </row>
    <row r="319" spans="1:8" ht="75">
      <c r="A319" s="36"/>
      <c r="B319" s="62" t="s">
        <v>260</v>
      </c>
      <c r="C319" s="62" t="s">
        <v>261</v>
      </c>
      <c r="D319" s="289" t="s">
        <v>262</v>
      </c>
      <c r="E319" s="290"/>
      <c r="F319" s="291"/>
      <c r="G319" s="276"/>
      <c r="H319" s="2"/>
    </row>
    <row r="320" spans="1:8" ht="60">
      <c r="A320" s="36"/>
      <c r="B320" s="62" t="s">
        <v>263</v>
      </c>
      <c r="C320" s="62" t="s">
        <v>261</v>
      </c>
      <c r="D320" s="289" t="s">
        <v>262</v>
      </c>
      <c r="E320" s="290"/>
      <c r="F320" s="291"/>
      <c r="G320" s="276"/>
      <c r="H320" s="2"/>
    </row>
    <row r="321" spans="1:8" ht="38.25" customHeight="1">
      <c r="A321" s="36"/>
      <c r="B321" s="62" t="s">
        <v>264</v>
      </c>
      <c r="C321" s="62" t="s">
        <v>261</v>
      </c>
      <c r="D321" s="289" t="s">
        <v>265</v>
      </c>
      <c r="E321" s="290"/>
      <c r="F321" s="291"/>
      <c r="G321" s="276"/>
      <c r="H321" s="2"/>
    </row>
    <row r="322" spans="1:8" ht="38.25" customHeight="1">
      <c r="A322" s="36"/>
      <c r="B322" s="62" t="s">
        <v>266</v>
      </c>
      <c r="C322" s="62" t="s">
        <v>261</v>
      </c>
      <c r="D322" s="289" t="s">
        <v>267</v>
      </c>
      <c r="E322" s="290"/>
      <c r="F322" s="291"/>
      <c r="G322" s="276"/>
      <c r="H322" s="2"/>
    </row>
    <row r="323" spans="1:8" ht="38.25" customHeight="1">
      <c r="A323" s="36"/>
      <c r="B323" s="62" t="s">
        <v>268</v>
      </c>
      <c r="C323" s="62" t="s">
        <v>261</v>
      </c>
      <c r="D323" s="289" t="s">
        <v>269</v>
      </c>
      <c r="E323" s="290"/>
      <c r="F323" s="291"/>
      <c r="G323" s="276"/>
      <c r="H323" s="2"/>
    </row>
    <row r="324" spans="1:8" ht="38.25" customHeight="1">
      <c r="A324" s="36"/>
      <c r="B324" s="62" t="s">
        <v>270</v>
      </c>
      <c r="C324" s="62" t="s">
        <v>261</v>
      </c>
      <c r="D324" s="289" t="s">
        <v>271</v>
      </c>
      <c r="E324" s="290"/>
      <c r="F324" s="291"/>
      <c r="G324" s="276"/>
      <c r="H324" s="2"/>
    </row>
    <row r="325" spans="1:8" ht="38.25" customHeight="1">
      <c r="A325" s="36"/>
      <c r="B325" s="62" t="s">
        <v>272</v>
      </c>
      <c r="C325" s="62" t="s">
        <v>261</v>
      </c>
      <c r="D325" s="289" t="s">
        <v>273</v>
      </c>
      <c r="E325" s="290"/>
      <c r="F325" s="291"/>
      <c r="G325" s="276"/>
      <c r="H325" s="2"/>
    </row>
    <row r="326" spans="1:8" ht="30" customHeight="1">
      <c r="A326" s="36"/>
      <c r="B326" s="62" t="s">
        <v>274</v>
      </c>
      <c r="C326" s="62" t="s">
        <v>261</v>
      </c>
      <c r="D326" s="289" t="s">
        <v>275</v>
      </c>
      <c r="E326" s="290"/>
      <c r="F326" s="291"/>
      <c r="G326" s="276"/>
      <c r="H326" s="2"/>
    </row>
    <row r="327" spans="1:8" ht="30" customHeight="1">
      <c r="A327" s="36"/>
      <c r="B327" s="62" t="s">
        <v>276</v>
      </c>
      <c r="C327" s="62" t="s">
        <v>261</v>
      </c>
      <c r="D327" s="289" t="s">
        <v>277</v>
      </c>
      <c r="E327" s="290"/>
      <c r="F327" s="291"/>
      <c r="G327" s="276"/>
      <c r="H327" s="2"/>
    </row>
    <row r="328" spans="1:8" ht="38.25" customHeight="1">
      <c r="A328" s="36"/>
      <c r="B328" s="62" t="s">
        <v>278</v>
      </c>
      <c r="C328" s="62" t="s">
        <v>261</v>
      </c>
      <c r="D328" s="289" t="s">
        <v>411</v>
      </c>
      <c r="E328" s="290"/>
      <c r="F328" s="291"/>
      <c r="G328" s="276"/>
      <c r="H328" s="2"/>
    </row>
    <row r="329" spans="1:8" ht="38.25" customHeight="1">
      <c r="A329" s="36"/>
      <c r="B329" s="62" t="s">
        <v>279</v>
      </c>
      <c r="C329" s="62" t="s">
        <v>261</v>
      </c>
      <c r="D329" s="289" t="s">
        <v>280</v>
      </c>
      <c r="E329" s="290"/>
      <c r="F329" s="291"/>
      <c r="G329" s="276"/>
      <c r="H329" s="2"/>
    </row>
    <row r="330" spans="1:8" ht="38.25" customHeight="1">
      <c r="A330" s="36"/>
      <c r="B330" s="62" t="s">
        <v>281</v>
      </c>
      <c r="C330" s="62" t="s">
        <v>261</v>
      </c>
      <c r="D330" s="289" t="s">
        <v>282</v>
      </c>
      <c r="E330" s="290"/>
      <c r="F330" s="291"/>
      <c r="G330" s="276"/>
      <c r="H330" s="2"/>
    </row>
    <row r="331" spans="1:8" ht="38.25" customHeight="1">
      <c r="A331" s="36"/>
      <c r="B331" s="62" t="s">
        <v>283</v>
      </c>
      <c r="C331" s="62" t="s">
        <v>261</v>
      </c>
      <c r="D331" s="289" t="s">
        <v>409</v>
      </c>
      <c r="E331" s="290"/>
      <c r="F331" s="291"/>
      <c r="G331" s="276"/>
      <c r="H331" s="2"/>
    </row>
    <row r="332" spans="1:8" ht="38.25" customHeight="1">
      <c r="A332" s="36"/>
      <c r="B332" s="62" t="s">
        <v>284</v>
      </c>
      <c r="C332" s="62" t="s">
        <v>261</v>
      </c>
      <c r="D332" s="289" t="s">
        <v>285</v>
      </c>
      <c r="E332" s="290"/>
      <c r="F332" s="291"/>
      <c r="G332" s="276"/>
      <c r="H332" s="2"/>
    </row>
    <row r="333" spans="1:8" ht="38.25" customHeight="1">
      <c r="A333" s="36"/>
      <c r="B333" s="62" t="s">
        <v>81</v>
      </c>
      <c r="C333" s="62" t="s">
        <v>261</v>
      </c>
      <c r="D333" s="289" t="s">
        <v>322</v>
      </c>
      <c r="E333" s="290"/>
      <c r="F333" s="291"/>
      <c r="G333" s="276"/>
      <c r="H333" s="2"/>
    </row>
    <row r="334" spans="1:8" ht="23.25">
      <c r="A334" s="36"/>
      <c r="B334" s="300" t="s">
        <v>313</v>
      </c>
      <c r="C334" s="301"/>
      <c r="D334" s="301"/>
      <c r="E334" s="301"/>
      <c r="F334" s="302"/>
      <c r="G334" s="303"/>
      <c r="H334" s="2"/>
    </row>
    <row r="335" spans="1:8" ht="38.25" customHeight="1">
      <c r="A335" s="36"/>
      <c r="B335" s="130" t="s">
        <v>371</v>
      </c>
      <c r="C335" s="131" t="s">
        <v>261</v>
      </c>
      <c r="D335" s="289" t="s">
        <v>296</v>
      </c>
      <c r="E335" s="290"/>
      <c r="F335" s="291"/>
      <c r="G335" s="276"/>
      <c r="H335" s="2"/>
    </row>
    <row r="336" spans="1:8" ht="38.25" customHeight="1">
      <c r="A336" s="36"/>
      <c r="B336" s="130" t="s">
        <v>8</v>
      </c>
      <c r="C336" s="131" t="s">
        <v>374</v>
      </c>
      <c r="D336" s="289" t="s">
        <v>296</v>
      </c>
      <c r="E336" s="290"/>
      <c r="F336" s="291"/>
      <c r="G336" s="276"/>
      <c r="H336" s="2"/>
    </row>
    <row r="337" spans="1:8" ht="51" customHeight="1">
      <c r="A337" s="36"/>
      <c r="B337" s="62" t="s">
        <v>373</v>
      </c>
      <c r="C337" s="131" t="s">
        <v>335</v>
      </c>
      <c r="D337" s="289" t="s">
        <v>287</v>
      </c>
      <c r="E337" s="290"/>
      <c r="F337" s="291"/>
      <c r="G337" s="276"/>
      <c r="H337" s="2"/>
    </row>
    <row r="338" spans="1:8" ht="51" customHeight="1">
      <c r="A338" s="36"/>
      <c r="B338" s="62" t="s">
        <v>288</v>
      </c>
      <c r="C338" s="62" t="s">
        <v>286</v>
      </c>
      <c r="D338" s="289" t="s">
        <v>289</v>
      </c>
      <c r="E338" s="290"/>
      <c r="F338" s="291"/>
      <c r="G338" s="276"/>
      <c r="H338" s="2"/>
    </row>
    <row r="339" spans="1:8" ht="51" customHeight="1">
      <c r="A339" s="36"/>
      <c r="B339" s="62" t="s">
        <v>290</v>
      </c>
      <c r="C339" s="62" t="s">
        <v>261</v>
      </c>
      <c r="D339" s="289" t="s">
        <v>291</v>
      </c>
      <c r="E339" s="290"/>
      <c r="F339" s="291"/>
      <c r="G339" s="276"/>
      <c r="H339" s="2"/>
    </row>
    <row r="340" spans="1:8" ht="51" customHeight="1">
      <c r="A340" s="36"/>
      <c r="B340" s="62" t="s">
        <v>292</v>
      </c>
      <c r="C340" s="62" t="s">
        <v>286</v>
      </c>
      <c r="D340" s="289" t="s">
        <v>293</v>
      </c>
      <c r="E340" s="290"/>
      <c r="F340" s="291"/>
      <c r="G340" s="276"/>
      <c r="H340" s="2"/>
    </row>
    <row r="341" spans="1:8" ht="51" customHeight="1">
      <c r="A341" s="36"/>
      <c r="B341" s="62" t="s">
        <v>284</v>
      </c>
      <c r="C341" s="62" t="s">
        <v>286</v>
      </c>
      <c r="D341" s="289" t="s">
        <v>294</v>
      </c>
      <c r="E341" s="290"/>
      <c r="F341" s="291"/>
      <c r="G341" s="276"/>
      <c r="H341" s="2"/>
    </row>
    <row r="342" spans="1:8" ht="30" customHeight="1">
      <c r="A342" s="36"/>
      <c r="B342" s="62" t="s">
        <v>295</v>
      </c>
      <c r="C342" s="62" t="s">
        <v>286</v>
      </c>
      <c r="D342" s="289" t="s">
        <v>296</v>
      </c>
      <c r="E342" s="290"/>
      <c r="F342" s="291"/>
      <c r="G342" s="276"/>
      <c r="H342" s="2"/>
    </row>
    <row r="343" spans="1:8" ht="30" customHeight="1">
      <c r="A343" s="36"/>
      <c r="B343" s="62" t="s">
        <v>297</v>
      </c>
      <c r="C343" s="62" t="s">
        <v>286</v>
      </c>
      <c r="D343" s="289" t="s">
        <v>296</v>
      </c>
      <c r="E343" s="290"/>
      <c r="F343" s="291"/>
      <c r="G343" s="276"/>
      <c r="H343" s="2"/>
    </row>
    <row r="344" spans="1:8" ht="51" customHeight="1">
      <c r="A344" s="36"/>
      <c r="B344" s="62" t="s">
        <v>298</v>
      </c>
      <c r="C344" s="62" t="s">
        <v>286</v>
      </c>
      <c r="D344" s="289" t="s">
        <v>294</v>
      </c>
      <c r="E344" s="290"/>
      <c r="F344" s="291"/>
      <c r="G344" s="276"/>
      <c r="H344" s="2"/>
    </row>
    <row r="345" spans="1:8" ht="51" customHeight="1">
      <c r="A345" s="36"/>
      <c r="B345" s="62" t="s">
        <v>299</v>
      </c>
      <c r="C345" s="62" t="s">
        <v>286</v>
      </c>
      <c r="D345" s="289" t="s">
        <v>294</v>
      </c>
      <c r="E345" s="290"/>
      <c r="F345" s="291"/>
      <c r="G345" s="276"/>
      <c r="H345" s="2"/>
    </row>
    <row r="346" spans="1:8" ht="51" customHeight="1">
      <c r="A346" s="36"/>
      <c r="B346" s="62" t="s">
        <v>266</v>
      </c>
      <c r="C346" s="62" t="s">
        <v>286</v>
      </c>
      <c r="D346" s="289" t="s">
        <v>300</v>
      </c>
      <c r="E346" s="290"/>
      <c r="F346" s="291"/>
      <c r="G346" s="276"/>
      <c r="H346" s="2"/>
    </row>
    <row r="347" spans="1:8" ht="51" customHeight="1">
      <c r="A347" s="36"/>
      <c r="B347" s="62" t="s">
        <v>301</v>
      </c>
      <c r="C347" s="62" t="s">
        <v>286</v>
      </c>
      <c r="D347" s="289" t="s">
        <v>294</v>
      </c>
      <c r="E347" s="290"/>
      <c r="F347" s="291"/>
      <c r="G347" s="276"/>
      <c r="H347" s="2"/>
    </row>
    <row r="348" spans="1:8" ht="51" customHeight="1">
      <c r="A348" s="36"/>
      <c r="B348" s="62" t="s">
        <v>272</v>
      </c>
      <c r="C348" s="62" t="s">
        <v>261</v>
      </c>
      <c r="D348" s="289" t="s">
        <v>302</v>
      </c>
      <c r="E348" s="290"/>
      <c r="F348" s="291"/>
      <c r="G348" s="277"/>
      <c r="H348" s="2"/>
    </row>
    <row r="349" spans="1:8" ht="51" customHeight="1">
      <c r="A349" s="36"/>
      <c r="B349" s="62" t="s">
        <v>303</v>
      </c>
      <c r="C349" s="62" t="s">
        <v>286</v>
      </c>
      <c r="D349" s="289" t="s">
        <v>304</v>
      </c>
      <c r="E349" s="290"/>
      <c r="F349" s="291"/>
      <c r="G349" s="277"/>
      <c r="H349" s="2"/>
    </row>
    <row r="350" spans="1:8" ht="51" customHeight="1">
      <c r="A350" s="36"/>
      <c r="B350" s="62" t="s">
        <v>278</v>
      </c>
      <c r="C350" s="62" t="s">
        <v>286</v>
      </c>
      <c r="D350" s="289" t="s">
        <v>296</v>
      </c>
      <c r="E350" s="290"/>
      <c r="F350" s="291"/>
      <c r="G350" s="277"/>
      <c r="H350" s="2"/>
    </row>
    <row r="351" spans="1:8" ht="51" customHeight="1">
      <c r="A351" s="36"/>
      <c r="B351" s="62" t="s">
        <v>305</v>
      </c>
      <c r="C351" s="62" t="s">
        <v>261</v>
      </c>
      <c r="D351" s="289" t="s">
        <v>302</v>
      </c>
      <c r="E351" s="290"/>
      <c r="F351" s="291"/>
      <c r="G351" s="277"/>
      <c r="H351" s="2"/>
    </row>
    <row r="352" spans="1:8" ht="51" customHeight="1">
      <c r="A352" s="36"/>
      <c r="B352" s="62" t="s">
        <v>306</v>
      </c>
      <c r="C352" s="62" t="s">
        <v>286</v>
      </c>
      <c r="D352" s="289" t="s">
        <v>307</v>
      </c>
      <c r="E352" s="290"/>
      <c r="F352" s="291"/>
      <c r="G352" s="276"/>
      <c r="H352" s="2"/>
    </row>
    <row r="353" spans="1:8" ht="51" customHeight="1">
      <c r="A353" s="36"/>
      <c r="B353" s="62" t="s">
        <v>308</v>
      </c>
      <c r="C353" s="62" t="s">
        <v>286</v>
      </c>
      <c r="D353" s="289" t="s">
        <v>302</v>
      </c>
      <c r="E353" s="290"/>
      <c r="F353" s="291"/>
      <c r="G353" s="277"/>
      <c r="H353" s="2"/>
    </row>
    <row r="354" spans="1:8" ht="51" customHeight="1">
      <c r="A354" s="36"/>
      <c r="B354" s="62" t="s">
        <v>309</v>
      </c>
      <c r="C354" s="62" t="s">
        <v>286</v>
      </c>
      <c r="D354" s="289" t="s">
        <v>302</v>
      </c>
      <c r="E354" s="290"/>
      <c r="F354" s="291"/>
      <c r="G354" s="277"/>
      <c r="H354" s="2"/>
    </row>
    <row r="355" spans="1:8" ht="15.75" customHeight="1">
      <c r="A355" s="36"/>
      <c r="B355" s="62" t="s">
        <v>310</v>
      </c>
      <c r="C355" s="62" t="s">
        <v>261</v>
      </c>
      <c r="D355" s="289" t="s">
        <v>410</v>
      </c>
      <c r="E355" s="290"/>
      <c r="F355" s="291"/>
      <c r="G355" s="276"/>
      <c r="H355" s="2"/>
    </row>
    <row r="356" spans="1:8" ht="23.25">
      <c r="A356" s="36"/>
      <c r="B356" s="330" t="s">
        <v>332</v>
      </c>
      <c r="C356" s="331"/>
      <c r="D356" s="331"/>
      <c r="E356" s="331"/>
      <c r="F356" s="332"/>
      <c r="G356" s="333"/>
      <c r="H356" s="2"/>
    </row>
    <row r="357" spans="1:8" ht="15.75" customHeight="1">
      <c r="A357" s="36"/>
      <c r="B357" s="113" t="s">
        <v>333</v>
      </c>
      <c r="C357" s="113" t="s">
        <v>261</v>
      </c>
      <c r="D357" s="289" t="s">
        <v>336</v>
      </c>
      <c r="E357" s="290"/>
      <c r="F357" s="291"/>
      <c r="G357" s="276"/>
      <c r="H357" s="2"/>
    </row>
    <row r="358" spans="1:8" ht="30" customHeight="1">
      <c r="A358" s="36"/>
      <c r="B358" s="113" t="s">
        <v>284</v>
      </c>
      <c r="C358" s="113" t="s">
        <v>261</v>
      </c>
      <c r="D358" s="289" t="s">
        <v>336</v>
      </c>
      <c r="E358" s="290"/>
      <c r="F358" s="291"/>
      <c r="G358" s="276"/>
      <c r="H358" s="2"/>
    </row>
    <row r="359" spans="1:8" ht="15.75" customHeight="1">
      <c r="A359" s="36"/>
      <c r="B359" s="113" t="s">
        <v>334</v>
      </c>
      <c r="C359" s="113" t="s">
        <v>335</v>
      </c>
      <c r="D359" s="292" t="s">
        <v>336</v>
      </c>
      <c r="E359" s="293"/>
      <c r="F359" s="294"/>
      <c r="G359" s="276"/>
      <c r="H359" s="2"/>
    </row>
    <row r="360" spans="1:8" ht="26.25">
      <c r="A360" s="36"/>
      <c r="B360" s="344" t="s">
        <v>213</v>
      </c>
      <c r="C360" s="344"/>
      <c r="D360" s="344"/>
      <c r="E360" s="344"/>
      <c r="F360" s="344"/>
      <c r="G360" s="344"/>
      <c r="H360" s="2"/>
    </row>
    <row r="361" spans="1:8" ht="15.75">
      <c r="A361" s="36"/>
      <c r="B361" s="72"/>
      <c r="C361" s="72"/>
      <c r="D361" s="72"/>
      <c r="E361" s="72"/>
      <c r="F361" s="72"/>
      <c r="G361" s="72"/>
      <c r="H361" s="2"/>
    </row>
    <row r="362" spans="1:8" ht="14.25">
      <c r="A362" s="36"/>
      <c r="B362" s="334" t="s">
        <v>413</v>
      </c>
      <c r="C362" s="334"/>
      <c r="D362" s="334"/>
      <c r="E362" s="334"/>
      <c r="F362" s="334"/>
      <c r="G362" s="334"/>
      <c r="H362" s="2"/>
    </row>
    <row r="363" spans="1:8" ht="15.75">
      <c r="A363" s="36"/>
      <c r="B363" s="73"/>
      <c r="C363" s="72"/>
      <c r="D363" s="72"/>
      <c r="E363" s="72"/>
      <c r="F363" s="72"/>
      <c r="G363" s="72"/>
      <c r="H363" s="2"/>
    </row>
    <row r="364" spans="1:8" ht="14.25" customHeight="1">
      <c r="A364" s="36"/>
      <c r="B364" s="337" t="s">
        <v>441</v>
      </c>
      <c r="C364" s="338"/>
      <c r="D364" s="338"/>
      <c r="E364" s="338"/>
      <c r="F364" s="338"/>
      <c r="G364" s="338"/>
      <c r="H364" s="2"/>
    </row>
    <row r="365" spans="1:8" ht="33" customHeight="1">
      <c r="A365" s="36"/>
      <c r="B365" s="337" t="s">
        <v>442</v>
      </c>
      <c r="C365" s="338"/>
      <c r="D365" s="338"/>
      <c r="E365" s="338"/>
      <c r="F365" s="338"/>
      <c r="G365" s="338"/>
      <c r="H365" s="2"/>
    </row>
    <row r="366" spans="1:8" ht="15.75">
      <c r="A366" s="36"/>
      <c r="B366" s="73"/>
      <c r="C366" s="72"/>
      <c r="D366" s="72"/>
      <c r="E366" s="72"/>
      <c r="F366" s="72"/>
      <c r="G366" s="72"/>
      <c r="H366" s="2"/>
    </row>
    <row r="367" spans="1:8" ht="14.25">
      <c r="A367" s="36"/>
      <c r="B367" s="329"/>
      <c r="C367" s="329"/>
      <c r="D367" s="329"/>
      <c r="E367" s="329"/>
      <c r="F367" s="329"/>
      <c r="G367" s="329"/>
      <c r="H367" s="2"/>
    </row>
    <row r="368" spans="1:8" ht="14.25">
      <c r="A368" s="36"/>
      <c r="B368" s="86"/>
      <c r="C368" s="87"/>
      <c r="D368" s="88"/>
      <c r="E368" s="88"/>
      <c r="F368" s="88"/>
      <c r="G368" s="88"/>
      <c r="H368" s="2"/>
    </row>
    <row r="369" spans="1:8" ht="16.5" customHeight="1">
      <c r="A369" s="37"/>
      <c r="B369" s="325"/>
      <c r="C369" s="325"/>
      <c r="D369" s="325"/>
      <c r="E369" s="325"/>
      <c r="F369" s="325"/>
      <c r="G369" s="325"/>
      <c r="H369" s="2"/>
    </row>
    <row r="370" spans="1:8" ht="32.25" customHeight="1">
      <c r="A370" s="38"/>
      <c r="B370" s="326" t="s">
        <v>214</v>
      </c>
      <c r="C370" s="327"/>
      <c r="D370" s="327"/>
      <c r="E370" s="327"/>
      <c r="F370" s="327"/>
      <c r="G370" s="328"/>
      <c r="H370" s="2"/>
    </row>
    <row r="371" spans="1:8" ht="32.25" customHeight="1">
      <c r="A371" s="38"/>
      <c r="B371" s="335" t="s">
        <v>159</v>
      </c>
      <c r="C371" s="336"/>
      <c r="D371" s="336"/>
      <c r="E371" s="336"/>
      <c r="F371" s="336"/>
      <c r="G371" s="336"/>
      <c r="H371" s="2"/>
    </row>
    <row r="372" spans="1:8" ht="15.6" customHeight="1">
      <c r="A372" s="38"/>
      <c r="B372" s="39"/>
      <c r="C372" s="39"/>
      <c r="D372" s="39"/>
      <c r="E372" s="39"/>
      <c r="F372" s="243"/>
      <c r="G372" s="39"/>
      <c r="H372" s="2"/>
    </row>
    <row r="373" spans="1:8" ht="15.75" customHeight="1">
      <c r="B373" t="s">
        <v>354</v>
      </c>
      <c r="H373" s="2"/>
    </row>
    <row r="374" spans="1:8" ht="15.75" customHeight="1">
      <c r="A374" s="40"/>
      <c r="B374" s="2" t="s">
        <v>355</v>
      </c>
      <c r="C374" s="2"/>
      <c r="D374" s="2"/>
      <c r="E374" s="2"/>
      <c r="F374" s="242"/>
      <c r="G374" s="2"/>
      <c r="H374" s="2"/>
    </row>
    <row r="375" spans="1:8" ht="15.75" customHeight="1">
      <c r="A375" s="41"/>
      <c r="B375" s="2" t="s">
        <v>408</v>
      </c>
      <c r="C375" s="2"/>
      <c r="D375" s="2"/>
      <c r="E375" s="2"/>
      <c r="F375" s="242"/>
      <c r="G375" s="2"/>
      <c r="H375" s="2"/>
    </row>
    <row r="376" spans="1:8" ht="15.75" customHeight="1">
      <c r="A376" s="42"/>
      <c r="B376" s="2" t="s">
        <v>356</v>
      </c>
      <c r="C376" s="2"/>
      <c r="D376" s="2"/>
      <c r="E376" s="2"/>
      <c r="F376" s="242"/>
      <c r="G376" s="2"/>
      <c r="H376" s="2"/>
    </row>
    <row r="377" spans="1:8" ht="15.75" customHeight="1">
      <c r="A377" s="2"/>
      <c r="B377" s="324"/>
      <c r="C377" s="324"/>
      <c r="D377" s="324"/>
      <c r="E377" s="324"/>
      <c r="F377" s="324"/>
      <c r="G377" s="324"/>
      <c r="H377" s="2"/>
    </row>
  </sheetData>
  <mergeCells count="148">
    <mergeCell ref="F111:G111"/>
    <mergeCell ref="F112:G112"/>
    <mergeCell ref="F113:G113"/>
    <mergeCell ref="F114:G114"/>
    <mergeCell ref="F115:G115"/>
    <mergeCell ref="F116:G116"/>
    <mergeCell ref="F258:G258"/>
    <mergeCell ref="D252:E252"/>
    <mergeCell ref="B318:G318"/>
    <mergeCell ref="D253:E253"/>
    <mergeCell ref="B263:G263"/>
    <mergeCell ref="D254:E254"/>
    <mergeCell ref="B360:G360"/>
    <mergeCell ref="B317:G317"/>
    <mergeCell ref="B2:G2"/>
    <mergeCell ref="B3:G3"/>
    <mergeCell ref="B4:G4"/>
    <mergeCell ref="B5:G5"/>
    <mergeCell ref="B70:G70"/>
    <mergeCell ref="B6:G6"/>
    <mergeCell ref="B8:G8"/>
    <mergeCell ref="B9:G9"/>
    <mergeCell ref="B68:G68"/>
    <mergeCell ref="B205:G205"/>
    <mergeCell ref="B156:G156"/>
    <mergeCell ref="B172:G172"/>
    <mergeCell ref="B173:G173"/>
    <mergeCell ref="B181:G181"/>
    <mergeCell ref="B191:G191"/>
    <mergeCell ref="B199:G199"/>
    <mergeCell ref="B377:G377"/>
    <mergeCell ref="B369:G369"/>
    <mergeCell ref="B370:G370"/>
    <mergeCell ref="B367:G367"/>
    <mergeCell ref="B356:G356"/>
    <mergeCell ref="B362:G362"/>
    <mergeCell ref="B371:G371"/>
    <mergeCell ref="B365:G365"/>
    <mergeCell ref="B364:G364"/>
    <mergeCell ref="D237:E237"/>
    <mergeCell ref="F237:G237"/>
    <mergeCell ref="F238:G238"/>
    <mergeCell ref="F239:G239"/>
    <mergeCell ref="B148:G149"/>
    <mergeCell ref="B92:G92"/>
    <mergeCell ref="B127:G127"/>
    <mergeCell ref="B138:G138"/>
    <mergeCell ref="B136:G137"/>
    <mergeCell ref="B128:G128"/>
    <mergeCell ref="B123:G123"/>
    <mergeCell ref="B152:G153"/>
    <mergeCell ref="C215:G215"/>
    <mergeCell ref="B214:G214"/>
    <mergeCell ref="B164:G164"/>
    <mergeCell ref="B157:G157"/>
    <mergeCell ref="F117:G117"/>
    <mergeCell ref="F118:G118"/>
    <mergeCell ref="F119:G119"/>
    <mergeCell ref="F120:G120"/>
    <mergeCell ref="F121:G121"/>
    <mergeCell ref="B108:G108"/>
    <mergeCell ref="F109:G109"/>
    <mergeCell ref="F110:G110"/>
    <mergeCell ref="D256:E256"/>
    <mergeCell ref="D258:E258"/>
    <mergeCell ref="D319:F319"/>
    <mergeCell ref="D320:F320"/>
    <mergeCell ref="D321:F321"/>
    <mergeCell ref="D322:F322"/>
    <mergeCell ref="E1:G1"/>
    <mergeCell ref="D251:E251"/>
    <mergeCell ref="D249:E249"/>
    <mergeCell ref="D250:E250"/>
    <mergeCell ref="D247:E247"/>
    <mergeCell ref="D248:E248"/>
    <mergeCell ref="D244:E244"/>
    <mergeCell ref="D241:E241"/>
    <mergeCell ref="B219:G219"/>
    <mergeCell ref="D239:E239"/>
    <mergeCell ref="D246:E246"/>
    <mergeCell ref="D238:E238"/>
    <mergeCell ref="D240:E240"/>
    <mergeCell ref="D242:E242"/>
    <mergeCell ref="D243:E243"/>
    <mergeCell ref="D245:E245"/>
    <mergeCell ref="B236:G236"/>
    <mergeCell ref="B233:G233"/>
    <mergeCell ref="D323:F323"/>
    <mergeCell ref="D324:F324"/>
    <mergeCell ref="D325:F325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D255:E255"/>
    <mergeCell ref="D257:E257"/>
    <mergeCell ref="B259:G259"/>
    <mergeCell ref="D342:F342"/>
    <mergeCell ref="D343:F343"/>
    <mergeCell ref="D344:F344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5:F335"/>
    <mergeCell ref="B334:G334"/>
    <mergeCell ref="F124:G124"/>
    <mergeCell ref="F125:G125"/>
    <mergeCell ref="F200:G200"/>
    <mergeCell ref="F201:G201"/>
    <mergeCell ref="D345:F345"/>
    <mergeCell ref="D346:F346"/>
    <mergeCell ref="D357:F357"/>
    <mergeCell ref="D358:F358"/>
    <mergeCell ref="D359:F359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36:F336"/>
    <mergeCell ref="D337:F337"/>
    <mergeCell ref="D338:F338"/>
    <mergeCell ref="D339:F339"/>
    <mergeCell ref="D340:F340"/>
    <mergeCell ref="D341:F341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15" sqref="F15"/>
    </sheetView>
  </sheetViews>
  <sheetFormatPr defaultColWidth="17.28515625" defaultRowHeight="12.75"/>
  <cols>
    <col min="1" max="6" width="8" customWidth="1"/>
  </cols>
  <sheetData>
    <row r="2" spans="1:2">
      <c r="B2" t="s">
        <v>464</v>
      </c>
    </row>
    <row r="3" spans="1:2">
      <c r="A3" t="s">
        <v>448</v>
      </c>
      <c r="B3" s="209">
        <v>71.209999999999994</v>
      </c>
    </row>
    <row r="4" spans="1:2">
      <c r="B4" t="s">
        <v>447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2.7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2025-01-10T08:58:47Z</cp:lastPrinted>
  <dcterms:created xsi:type="dcterms:W3CDTF">2015-02-16T12:34:29Z</dcterms:created>
  <dcterms:modified xsi:type="dcterms:W3CDTF">2025-01-21T10:39:21Z</dcterms:modified>
  <dc:language>ru-RU</dc:language>
</cp:coreProperties>
</file>