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>
    <definedName localSheetId="0" name="зкшсыф">'Лист1'!$C$2:$G$221</definedName>
  </definedNames>
  <calcPr/>
  <extLst>
    <ext uri="GoogleSheetsCustomDataVersion1">
      <go:sheetsCustomData xmlns:go="http://customooxmlschemas.google.com/" r:id="rId7" roundtripDataSignature="AMtx7mhwpgwnSv5Oe9QE6UTZ+nhPgoIsvg=="/>
    </ext>
  </extLst>
</workbook>
</file>

<file path=xl/sharedStrings.xml><?xml version="1.0" encoding="utf-8"?>
<sst xmlns="http://schemas.openxmlformats.org/spreadsheetml/2006/main" count="616" uniqueCount="435">
  <si>
    <t>ПРАЙС-ЛИСТ</t>
  </si>
  <si>
    <t>испытательной лаборатории «МОСТДОРГЕОТРЕСТ»</t>
  </si>
  <si>
    <t>25.05.2022 г.</t>
  </si>
  <si>
    <t>цены указаны без НДС 20%</t>
  </si>
  <si>
    <t>Утверждено генеральным директором  Череповским А.В.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</si>
  <si>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</si>
  <si>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</si>
  <si>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</si>
  <si>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Пункт
по
«Справочнику базовых цен»</t>
  </si>
  <si>
    <t>Цена, 
руб.</t>
  </si>
  <si>
    <t>Стоимость с учетом индекса изменения сметной стоимости 
(56,40), руб.</t>
  </si>
  <si>
    <t>Цена со
скидкой
55%,
 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</si>
  <si>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</si>
  <si>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</si>
  <si>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</si>
  <si>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</si>
  <si>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</si>
  <si>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</si>
  <si>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</si>
  <si>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</si>
  <si>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</si>
  <si>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</si>
  <si>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</si>
  <si>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</si>
  <si>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</si>
  <si>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</si>
  <si>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</si>
  <si>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</si>
  <si>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</si>
  <si>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</si>
  <si>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</si>
  <si>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</si>
  <si>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</si>
  <si>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</si>
  <si>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</si>
  <si>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</si>
  <si>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</si>
  <si>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</si>
  <si>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</si>
  <si>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</si>
  <si>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</si>
  <si>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</si>
  <si>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</si>
  <si>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</si>
  <si>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</si>
  <si>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</si>
  <si>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</si>
  <si>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</si>
  <si>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</si>
  <si>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</si>
  <si>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</si>
  <si>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</si>
  <si>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</si>
  <si>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То же, с двумя ветвями нагрузки до 0,6 МПа</t>
  </si>
  <si>
    <t>63/18</t>
  </si>
  <si>
    <t>Просадочность грунтов с определением начальной просадочной влажности</t>
  </si>
  <si>
    <t>63/18 х 2,5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</si>
  <si>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</si>
  <si>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</si>
  <si>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</si>
  <si>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</si>
  <si>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</si>
  <si>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</si>
  <si>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</si>
  <si>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</si>
  <si>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</si>
  <si>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</si>
  <si>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</si>
  <si>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</si>
  <si>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</si>
  <si>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</si>
  <si>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</si>
  <si>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</si>
  <si>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</si>
  <si>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</si>
  <si>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</si>
  <si>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</si>
  <si>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</si>
  <si>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</si>
  <si>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</si>
  <si>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</si>
  <si>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Давление набухания при ненарушенной структуре с наблюдением за деформацией</t>
  </si>
  <si>
    <t>62/12+ 62/14</t>
  </si>
  <si>
    <t>Органические вещества методом прокаливания</t>
  </si>
  <si>
    <t>70§11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</si>
  <si>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</si>
  <si>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62§27+63/25 - 64§12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</si>
  <si>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</si>
  <si>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62§27+63§25 + 64§11 </t>
  </si>
  <si>
    <r>
      <rPr>
        <rFont val="Roboto"/>
        <color theme="1"/>
        <sz val="10.0"/>
      </rPr>
      <t xml:space="preserve">Полный комплекс физико-механических свойств грунта с определением сопротивления грунта срезу под нагрузкой </t>
    </r>
    <r>
      <rPr>
        <rFont val="Roboto"/>
        <b/>
        <color theme="1"/>
        <sz val="10.0"/>
      </rPr>
      <t>от</t>
    </r>
    <r>
      <rPr>
        <rFont val="Roboto"/>
        <color theme="1"/>
        <sz val="10.0"/>
      </rPr>
      <t xml:space="preserve"> </t>
    </r>
    <r>
      <rPr>
        <rFont val="Roboto"/>
        <b/>
        <color theme="1"/>
        <sz val="10.0"/>
      </rPr>
      <t xml:space="preserve"> 0,6 до 2,5 МПа</t>
    </r>
    <r>
      <rPr>
        <rFont val="Roboto"/>
        <color theme="1"/>
        <sz val="10.0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</si>
  <si>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t>62§27+63§26 - 64§12</t>
  </si>
  <si>
    <r>
      <rPr>
        <rFont val="Roboto"/>
        <color theme="1"/>
        <sz val="10.0"/>
      </rP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rFont val="Roboto"/>
        <b/>
        <color theme="1"/>
        <sz val="10.0"/>
      </rPr>
      <t>от  0,6 до 2,5 МПа</t>
    </r>
    <r>
      <rPr>
        <rFont val="Roboto"/>
        <color theme="1"/>
        <sz val="10.0"/>
      </rPr>
      <t>. Предварительное уплотнение грунтов перед срезом. Гранулометрический анализ ситовым методом и методом ареометра.</t>
    </r>
  </si>
  <si>
    <t xml:space="preserve">62§27+63§26 + 64§11  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</si>
  <si>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</si>
  <si>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62§27+63§11 - 62§23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</si>
  <si>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</si>
  <si>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 xml:space="preserve">62§27+63§11 </t>
  </si>
  <si>
    <r>
      <rPr>
        <rFont val="Roboto"/>
        <color theme="1"/>
        <sz val="10.0"/>
      </rPr>
      <t xml:space="preserve">Сокращенный комплекс физико-механических свойств грунта при консолидированном   срезе с нагрузкой </t>
    </r>
    <r>
      <rPr>
        <rFont val="Roboto"/>
        <b/>
        <color theme="1"/>
        <sz val="10.0"/>
      </rPr>
      <t>от  0,6 до 2,5 МПа</t>
    </r>
    <r>
      <rPr>
        <rFont val="Roboto"/>
        <color theme="1"/>
        <sz val="10.0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</si>
  <si>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t>62§27+63§12- 62§23</t>
  </si>
  <si>
    <r>
      <rPr>
        <rFont val="Roboto"/>
        <color theme="1"/>
        <sz val="10.0"/>
      </rPr>
      <t xml:space="preserve">Сокращенный комплекс физико-механических свойств грунта при консолидированном срезе с нагрузкой </t>
    </r>
    <r>
      <rPr>
        <rFont val="Roboto"/>
        <b/>
        <color theme="1"/>
        <sz val="10.0"/>
      </rPr>
      <t>от  0,6 до 2,5 МПа</t>
    </r>
    <r>
      <rPr>
        <rFont val="Roboto"/>
        <color theme="1"/>
        <sz val="10.0"/>
      </rPr>
      <t>. Предварительное уплотнение глинистых грунтов перед срезом.</t>
    </r>
  </si>
  <si>
    <t xml:space="preserve">62§27+63§12  </t>
  </si>
  <si>
    <t>Истираемость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</si>
  <si>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</si>
  <si>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</si>
  <si>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>Морозостойкость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</si>
  <si>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</si>
  <si>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</si>
  <si>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</si>
  <si>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</si>
  <si>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</si>
  <si>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</si>
  <si>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</si>
  <si>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</si>
  <si>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</si>
  <si>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</si>
  <si>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</si>
  <si>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</si>
  <si>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</si>
  <si>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</si>
  <si>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</si>
  <si>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</si>
  <si>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</si>
  <si>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</si>
  <si>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</si>
  <si>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</si>
  <si>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</si>
  <si>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</si>
  <si>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</si>
  <si>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</si>
  <si>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</si>
  <si>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t>64§13 + 65§10</t>
  </si>
  <si>
    <r>
      <rPr>
        <rFont val="Roboto"/>
        <color theme="1"/>
        <sz val="10.0"/>
      </rP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rFont val="Roboto"/>
        <b/>
        <color theme="1"/>
        <sz val="10.0"/>
      </rPr>
      <t>от  0,6 до 2,5 МПа</t>
    </r>
    <r>
      <rPr>
        <rFont val="Roboto"/>
        <color theme="1"/>
        <sz val="10.0"/>
      </rPr>
      <t>, предварительное уплотнение   грунтов перед срезом</t>
    </r>
  </si>
  <si>
    <t xml:space="preserve">64§13+65§11 </t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</si>
  <si>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</si>
  <si>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t xml:space="preserve">64§13+65§6  </t>
  </si>
  <si>
    <r>
      <rPr>
        <rFont val="Roboto"/>
        <color theme="1"/>
        <sz val="10.0"/>
      </rP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rFont val="Roboto"/>
        <b/>
        <color theme="1"/>
        <sz val="10.0"/>
      </rPr>
      <t>от  0,6 до 2,5 МПа</t>
    </r>
    <r>
      <rPr>
        <rFont val="Roboto"/>
        <color theme="1"/>
        <sz val="10.0"/>
      </rPr>
      <t>, предварительное уплотнение   грунтов перед срезом</t>
    </r>
  </si>
  <si>
    <t xml:space="preserve">64§13+65§7  </t>
  </si>
  <si>
    <t>1.3. Исследования физико-механических свойств скальных и полускальных грунтов</t>
  </si>
  <si>
    <t>Цена со
скидкой
55% - 15%,
 руб. или повышающими коэфф.</t>
  </si>
  <si>
    <t>67/2</t>
  </si>
  <si>
    <t>67/1</t>
  </si>
  <si>
    <t>Карбонаты в почвах ацидиметрическим методом</t>
  </si>
  <si>
    <t>70/51</t>
  </si>
  <si>
    <t>Полный комплекс определений физических свойств и механической прочности для  пород средней прочности</t>
  </si>
  <si>
    <t>68/3</t>
  </si>
  <si>
    <t>Полный комплекс определений физических свойств и механической прочности для прочных пород</t>
  </si>
  <si>
    <t>68/2</t>
  </si>
  <si>
    <r>
      <rPr>
        <rFont val="Roboto"/>
        <color theme="1"/>
        <sz val="10.0"/>
      </rP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rFont val="Roboto"/>
        <color theme="1"/>
        <sz val="12.0"/>
      </rPr>
      <t xml:space="preserve"> </t>
    </r>
    <r>
      <rPr>
        <rFont val="Roboto"/>
        <b/>
        <color theme="1"/>
        <sz val="12.0"/>
      </rPr>
      <t>с выдачей паспорта прочности</t>
    </r>
  </si>
  <si>
    <r>
      <rPr>
        <rFont val="Roboto"/>
        <color theme="1"/>
        <sz val="10.0"/>
      </rPr>
      <t xml:space="preserve">Полный комплекс определений физических свойств и механической прочности для прочных пород </t>
    </r>
    <r>
      <rPr>
        <rFont val="Roboto"/>
        <b/>
        <color theme="1"/>
        <sz val="12.0"/>
      </rPr>
      <t>с выдачей паспорта прочности</t>
    </r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</si>
  <si>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</si>
  <si>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</si>
  <si>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</si>
  <si>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</si>
  <si>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r>
      <rPr>
        <rFont val="Roboto"/>
        <color theme="1"/>
        <sz val="10.0"/>
      </rP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rFont val="Roboto"/>
        <b/>
        <color theme="1"/>
        <sz val="10.0"/>
      </rPr>
      <t>с выдачей паспорта прочности</t>
    </r>
  </si>
  <si>
    <r>
      <rPr>
        <rFont val="Roboto"/>
        <color theme="1"/>
        <sz val="10.0"/>
      </rP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rFont val="Roboto"/>
        <b/>
        <color theme="1"/>
        <sz val="10.0"/>
      </rPr>
      <t>с выдачей паспорта прочности</t>
    </r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</si>
  <si>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</si>
  <si>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</si>
  <si>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</si>
  <si>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</si>
  <si>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</si>
  <si>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</si>
  <si>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</si>
  <si>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</si>
  <si>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Прочность на срез (сдвиг)</t>
  </si>
  <si>
    <t>Прочность на срез (сдвиг) с получением (φ,С)</t>
  </si>
  <si>
    <t>Скорость распространения продольных и поперечных волн методом ультразвуковых исследований.</t>
  </si>
  <si>
    <t>63§7(аналог)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</si>
  <si>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</si>
  <si>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1.4. Исследования крупнообломочных  грунтов</t>
  </si>
  <si>
    <t>Цена с повыш. коэфф., 1,2
 руб.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</si>
  <si>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</si>
  <si>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66/4</t>
  </si>
  <si>
    <t>1.5. Определение характеристик прочности и деформируемости грунтов 
 методом трехосного сжатия</t>
  </si>
  <si>
    <t>Скидка на испытания  в приборе трехосного сжатия - 75%</t>
  </si>
  <si>
    <t>Цена, 
руб</t>
  </si>
  <si>
    <t>Цена со
скидкой
75%,
 руб.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</si>
  <si>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</si>
  <si>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</si>
  <si>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66/5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</si>
  <si>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</si>
  <si>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</si>
  <si>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</si>
  <si>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66/2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</si>
  <si>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</si>
  <si>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</si>
  <si>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>1.6. Испытания грунтов в условиях динамического воздействия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</si>
  <si>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</si>
  <si>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</si>
  <si>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t>Определение параметров виброползучести грунтов методом циклических трехосных сжатий (песчаные и глинистые грунты)</t>
  </si>
  <si>
    <t>Определение параметров виброползучести грунтов методом циклических трехосных сжатий (песчаные грунты)</t>
  </si>
  <si>
    <t>411,9*1,8</t>
  </si>
  <si>
    <t>Определение параметров вибропрочности грунтов методом циклических трехосных сжатий.</t>
  </si>
  <si>
    <t>Коэффициент демфирования</t>
  </si>
  <si>
    <t>Динамический модуль сдвига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</si>
  <si>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</si>
  <si>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 xml:space="preserve">1.7. Получение исходных параметров для программы PLAXIS </t>
  </si>
  <si>
    <t>Цена со
скидкой
45%, 65%,
 руб.</t>
  </si>
  <si>
    <t>Глинистые грунты</t>
  </si>
  <si>
    <t>Определение угла дилатансии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</si>
  <si>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</si>
  <si>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</si>
  <si>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 xml:space="preserve">66/4 / 3 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</si>
  <si>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</si>
  <si>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rPr>
        <rFont val="Roboto"/>
        <color rgb="FF333333"/>
        <sz val="10.0"/>
      </rPr>
      <t>Модуль жесткости при разгрузке/повторном нагружении (E</t>
    </r>
    <r>
      <rPr>
        <rFont val="Roboto"/>
        <color rgb="FF333333"/>
        <sz val="10.0"/>
        <vertAlign val="subscript"/>
      </rPr>
      <t>ur</t>
    </r>
    <r>
      <rPr>
        <rFont val="Roboto"/>
        <color rgb="FF333333"/>
        <sz val="10.0"/>
        <vertAlign val="superscript"/>
      </rPr>
      <t>ref</t>
    </r>
    <r>
      <rPr>
        <rFont val="Roboto"/>
        <color rgb="FF333333"/>
        <sz val="10.0"/>
      </rPr>
      <t>), коэффициент Пуассона (ν) (с интерпретацией результатов)</t>
    </r>
  </si>
  <si>
    <t>66/4 / 3</t>
  </si>
  <si>
    <t>Песчаные грунты</t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</si>
  <si>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</si>
  <si>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</si>
  <si>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 xml:space="preserve">66/5 / 3 </t>
  </si>
  <si>
    <t>Модуль жесткости при разгрузке/повторном нагружении (Eurref), коэффициент Пуассона (ν) (с интерпретацией результатов)</t>
  </si>
  <si>
    <t>66/5 / 3</t>
  </si>
  <si>
    <t>Дополнительно для модели Hardening Soil Small (HSS)</t>
  </si>
  <si>
    <r>
      <rPr>
        <rFont val="Roboto"/>
        <color rgb="FF333333"/>
        <sz val="10.0"/>
      </rPr>
      <t>Модуль сдвига при  малых деформациях G</t>
    </r>
    <r>
      <rPr>
        <rFont val="Roboto"/>
        <color rgb="FF333333"/>
        <sz val="10.0"/>
        <vertAlign val="subscript"/>
      </rPr>
      <t>0</t>
    </r>
    <r>
      <rPr>
        <rFont val="Roboto"/>
        <color rgb="FF333333"/>
        <sz val="10.0"/>
        <vertAlign val="superscript"/>
      </rPr>
      <t xml:space="preserve">ref </t>
    </r>
    <r>
      <rPr>
        <rFont val="Roboto"/>
        <color rgb="FF333333"/>
        <sz val="10.0"/>
      </rPr>
      <t xml:space="preserve">(резонансная колонка),  сдвиговые деформации γ0.7 </t>
    </r>
  </si>
  <si>
    <t xml:space="preserve">66/4 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</si>
  <si>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</si>
  <si>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</si>
  <si>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</si>
  <si>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</si>
  <si>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</si>
  <si>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</si>
  <si>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Скальные грунты</t>
  </si>
  <si>
    <t>Определение параметров модели Хоэка-Брауна</t>
  </si>
  <si>
    <t>1.8. Петрографический состав и определение названия грунта (в комплексе работ)</t>
  </si>
  <si>
    <t>Определение петрографического состава и определение названия грунта (скальные грунты)</t>
  </si>
  <si>
    <t>Цена: 6000 руб.</t>
  </si>
  <si>
    <t>Определение петрографического состава и определение названия грунта (дисперсные грунты)</t>
  </si>
  <si>
    <t>Цена: 13 000 руб.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</si>
  <si>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</si>
  <si>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</si>
  <si>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</si>
  <si>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</si>
  <si>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</si>
  <si>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</si>
  <si>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</si>
  <si>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</si>
  <si>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</si>
  <si>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</si>
  <si>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</si>
  <si>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</si>
  <si>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</si>
  <si>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</si>
  <si>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</si>
  <si>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</si>
  <si>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70/11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</si>
  <si>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</si>
  <si>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</si>
  <si>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</si>
  <si>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</si>
  <si>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</si>
  <si>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</si>
  <si>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</si>
  <si>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</si>
  <si>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</si>
  <si>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</si>
  <si>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</si>
  <si>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</si>
  <si>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</si>
  <si>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</si>
  <si>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</si>
  <si>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</si>
  <si>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</si>
  <si>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</si>
  <si>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</si>
  <si>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</si>
  <si>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</si>
  <si>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</si>
  <si>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</si>
  <si>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</si>
  <si>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</si>
  <si>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</si>
  <si>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</si>
  <si>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</si>
  <si>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</si>
  <si>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</si>
  <si>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</si>
  <si>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</si>
  <si>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18,2</t>
  </si>
  <si>
    <t>Hydraulic Conductivity (Гидравлическая проводимость) (ASTM D2434)</t>
  </si>
  <si>
    <t>4. Мерзлые грунты</t>
  </si>
  <si>
    <t>Содержание морозильной камеры для производства лабораторных испытаний грунтов (3 шт) - 1 месяц</t>
  </si>
  <si>
    <t>100§21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</si>
  <si>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</si>
  <si>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</si>
  <si>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</si>
  <si>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</si>
  <si>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</si>
  <si>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</si>
  <si>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64§2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</si>
  <si>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</si>
  <si>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</si>
  <si>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</si>
  <si>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</si>
  <si>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</si>
  <si>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</si>
  <si>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</si>
  <si>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</si>
  <si>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</si>
  <si>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Объемная теплоемкость мерзлых и талых грунтов</t>
  </si>
  <si>
    <t xml:space="preserve">Сжимаемость пластичномерзлых грунтов (глинистые грунты, нагрузка до 0,6 МПа) </t>
  </si>
  <si>
    <t>63§32</t>
  </si>
  <si>
    <r>
      <rPr>
        <rFont val="Roboto"/>
        <color theme="1"/>
        <sz val="10.0"/>
      </rPr>
      <t>Сжимаемость пластичномерзлых грунтов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 xml:space="preserve">) </t>
    </r>
  </si>
  <si>
    <t>63§33</t>
  </si>
  <si>
    <r>
      <rPr>
        <rFont val="Roboto"/>
        <color theme="1"/>
        <sz val="10.0"/>
      </rPr>
      <t>Сжимаемость пластичномерзлых грунтов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 xml:space="preserve">) </t>
    </r>
  </si>
  <si>
    <t>65§13</t>
  </si>
  <si>
    <r>
      <rPr>
        <rFont val="Roboto"/>
        <color theme="1"/>
        <sz val="10.0"/>
      </rPr>
      <t>Сжимаемость пластичномерзлых грунтов (</t>
    </r>
    <r>
      <rPr>
        <rFont val="Roboto"/>
        <b/>
        <color theme="1"/>
        <sz val="10.0"/>
      </rPr>
      <t>песчаные грунты, нагрузка от 0,6 МПа до 2,5 МПа</t>
    </r>
    <r>
      <rPr>
        <rFont val="Roboto"/>
        <color theme="1"/>
        <sz val="10.0"/>
      </rPr>
      <t xml:space="preserve">) </t>
    </r>
  </si>
  <si>
    <t>65§14</t>
  </si>
  <si>
    <r>
      <rPr>
        <rFont val="Roboto"/>
        <color theme="1"/>
        <sz val="10.0"/>
      </rPr>
      <t>Коэффициент оттаивания и сжимаемости грунтов при оттаивании (</t>
    </r>
    <r>
      <rPr>
        <rFont val="Roboto"/>
        <b/>
        <color theme="1"/>
        <sz val="10.0"/>
      </rPr>
      <t>глинистые грунты, нагрузка до 0,6 МПа</t>
    </r>
    <r>
      <rPr>
        <rFont val="Roboto"/>
        <color theme="1"/>
        <sz val="10.0"/>
      </rPr>
      <t>)</t>
    </r>
  </si>
  <si>
    <r>
      <rPr>
        <rFont val="Roboto"/>
        <color theme="1"/>
        <sz val="10.0"/>
      </rPr>
      <t>Коэффициент оттаивания и сжимаемости грунтов при оттаивании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 xml:space="preserve">) </t>
    </r>
  </si>
  <si>
    <r>
      <rPr>
        <rFont val="Roboto"/>
        <color theme="1"/>
        <sz val="10.0"/>
      </rPr>
      <t>Коэффициент оттаивания и сжимаемости грунтов при оттаивании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 xml:space="preserve">) </t>
    </r>
  </si>
  <si>
    <r>
      <rPr>
        <rFont val="Roboto"/>
        <color theme="1"/>
        <sz val="10.0"/>
      </rPr>
      <t>Коэффициент оттаивания и сжимаемости грунтов при оттаивании (</t>
    </r>
    <r>
      <rPr>
        <rFont val="Roboto"/>
        <b/>
        <color theme="1"/>
        <sz val="10.0"/>
      </rPr>
      <t>песчаные грунты, нагрузка от 0,6 МПа до 2,5 МПа</t>
    </r>
    <r>
      <rPr>
        <rFont val="Roboto"/>
        <color theme="1"/>
        <sz val="10.0"/>
      </rPr>
      <t xml:space="preserve">) </t>
    </r>
  </si>
  <si>
    <r>
      <rPr>
        <rFont val="Roboto"/>
        <color theme="1"/>
        <sz val="10.0"/>
      </rPr>
      <t>Коэффициент вязкости сильнольдистых грунтов  (</t>
    </r>
    <r>
      <rPr>
        <rFont val="Roboto"/>
        <b/>
        <color theme="1"/>
        <sz val="10.0"/>
      </rPr>
      <t>глинистые грунты, нагрузка до 0,6 МПа</t>
    </r>
    <r>
      <rPr>
        <rFont val="Roboto"/>
        <color theme="1"/>
        <sz val="10.0"/>
      </rPr>
      <t xml:space="preserve">) </t>
    </r>
  </si>
  <si>
    <t>63§34</t>
  </si>
  <si>
    <r>
      <rPr>
        <rFont val="Roboto"/>
        <color theme="1"/>
        <sz val="10.0"/>
      </rPr>
      <t>Коэффициент вязкости сильнольдистых грунтов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 xml:space="preserve">) </t>
    </r>
  </si>
  <si>
    <t>63§35</t>
  </si>
  <si>
    <r>
      <rPr>
        <rFont val="Roboto"/>
        <color theme="1"/>
        <sz val="10.0"/>
      </rPr>
      <t>Коэффициент вязкости сильнольдистых грунтов 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 xml:space="preserve">) </t>
    </r>
  </si>
  <si>
    <t>65§15</t>
  </si>
  <si>
    <r>
      <rPr>
        <rFont val="Roboto"/>
        <color theme="1"/>
        <sz val="10.0"/>
      </rPr>
      <t>Коэффициент вязкости сильнольдистых грунтов (</t>
    </r>
    <r>
      <rPr>
        <rFont val="Roboto"/>
        <b/>
        <color theme="1"/>
        <sz val="10.0"/>
      </rPr>
      <t>песчаные грунты, нагрузка от 0,6 МПа до 2,5 МПа</t>
    </r>
    <r>
      <rPr>
        <rFont val="Roboto"/>
        <color theme="1"/>
        <sz val="10.0"/>
      </rPr>
      <t xml:space="preserve">) </t>
    </r>
  </si>
  <si>
    <t>65§16</t>
  </si>
  <si>
    <r>
      <rPr>
        <rFont val="Roboto"/>
        <color theme="1"/>
        <sz val="10.0"/>
      </rPr>
      <t>Эквивалентное сцепление (</t>
    </r>
    <r>
      <rPr>
        <rFont val="Roboto"/>
        <b/>
        <color theme="1"/>
        <sz val="10.0"/>
      </rPr>
      <t>в ускоренном режиме (шариковый штамп), глинистые грунты</t>
    </r>
    <r>
      <rPr>
        <rFont val="Roboto"/>
        <color theme="1"/>
        <sz val="10.0"/>
      </rPr>
      <t xml:space="preserve">) </t>
    </r>
  </si>
  <si>
    <t>63§5</t>
  </si>
  <si>
    <r>
      <rPr>
        <rFont val="Roboto"/>
        <color theme="1"/>
        <sz val="10.0"/>
      </rPr>
      <t>Эквивалентное сцепление (</t>
    </r>
    <r>
      <rPr>
        <rFont val="Roboto"/>
        <b/>
        <color theme="1"/>
        <sz val="10.0"/>
      </rPr>
      <t xml:space="preserve">в ускоренном режиме (шариковый штамп), песчаные грунты </t>
    </r>
    <r>
      <rPr>
        <rFont val="Roboto"/>
        <color theme="1"/>
        <sz val="10.0"/>
      </rPr>
      <t>)</t>
    </r>
  </si>
  <si>
    <t>65§3</t>
  </si>
  <si>
    <r>
      <rPr>
        <rFont val="Roboto"/>
        <color theme="1"/>
        <sz val="10.0"/>
      </rPr>
      <t>Эквивалентное сцепление (</t>
    </r>
    <r>
      <rPr>
        <rFont val="Roboto"/>
        <b/>
        <color theme="1"/>
        <sz val="10.0"/>
      </rPr>
      <t>предельно-длительное значение) (глинистые грунты</t>
    </r>
    <r>
      <rPr>
        <rFont val="Roboto"/>
        <color theme="1"/>
        <sz val="10.0"/>
      </rPr>
      <t xml:space="preserve">) </t>
    </r>
  </si>
  <si>
    <t>63§36</t>
  </si>
  <si>
    <r>
      <rPr>
        <rFont val="Roboto"/>
        <color theme="1"/>
        <sz val="10.0"/>
      </rPr>
      <t>Эквивалентное сцепление (</t>
    </r>
    <r>
      <rPr>
        <rFont val="Roboto"/>
        <b/>
        <color theme="1"/>
        <sz val="10.0"/>
      </rPr>
      <t>предельно-длительное значение) (песчаные грунты</t>
    </r>
    <r>
      <rPr>
        <rFont val="Roboto"/>
        <color theme="1"/>
        <sz val="10.0"/>
      </rPr>
      <t>)</t>
    </r>
  </si>
  <si>
    <t>65§17</t>
  </si>
  <si>
    <r>
      <rPr>
        <rFont val="Roboto"/>
        <color theme="1"/>
        <sz val="10.0"/>
      </rPr>
      <t>Сопротивление мерзлого грунта сдвигу по поверхности смерзания фундамента (</t>
    </r>
    <r>
      <rPr>
        <rFont val="Roboto"/>
        <b/>
        <color theme="1"/>
        <sz val="10.0"/>
      </rPr>
      <t>глинистые грунты, нагрузка до 0,6 МПа</t>
    </r>
    <r>
      <rPr>
        <rFont val="Roboto"/>
        <color theme="1"/>
        <sz val="10.0"/>
      </rPr>
      <t xml:space="preserve">) </t>
    </r>
  </si>
  <si>
    <t>63§31</t>
  </si>
  <si>
    <r>
      <rPr>
        <rFont val="Roboto"/>
        <color theme="1"/>
        <sz val="10.0"/>
      </rPr>
      <t>Сопротивление мерзлого грунта сдвигу по поверхности смерзания фундамента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>)</t>
    </r>
  </si>
  <si>
    <t>63§35(аналог)</t>
  </si>
  <si>
    <r>
      <rPr>
        <rFont val="Roboto"/>
        <color theme="1"/>
        <sz val="10.0"/>
      </rPr>
      <t>Сопротивление мерзлого грунта сдвигу по поверхности смерзания фундамента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 xml:space="preserve">) </t>
    </r>
  </si>
  <si>
    <t>65§12</t>
  </si>
  <si>
    <r>
      <rPr>
        <rFont val="Roboto"/>
        <color theme="1"/>
        <sz val="10.0"/>
      </rPr>
      <t xml:space="preserve">Сопротивление мерзлого грунта сдвигу по поверхности смерзания фундамента </t>
    </r>
    <r>
      <rPr>
        <rFont val="Roboto"/>
        <b/>
        <color theme="1"/>
        <sz val="10.0"/>
      </rPr>
      <t>(песчаные грунты, нагрузка от 0,6  МПа до 2,5МПа</t>
    </r>
    <r>
      <rPr>
        <rFont val="Roboto"/>
        <color theme="1"/>
        <sz val="10.0"/>
      </rPr>
      <t xml:space="preserve">) </t>
    </r>
  </si>
  <si>
    <t>65§16(аналог)</t>
  </si>
  <si>
    <r>
      <rPr>
        <rFont val="Roboto"/>
        <color theme="1"/>
        <sz val="10.0"/>
      </rPr>
      <t>Сопротивление мерзлых грунтов и льдов нормальному давлению (</t>
    </r>
    <r>
      <rPr>
        <rFont val="Roboto"/>
        <b/>
        <color theme="1"/>
        <sz val="10.0"/>
      </rPr>
      <t>глинистые грунты</t>
    </r>
    <r>
      <rPr>
        <rFont val="Roboto"/>
        <color theme="1"/>
        <sz val="10.0"/>
      </rPr>
      <t>)</t>
    </r>
  </si>
  <si>
    <t>63§34(аналог)</t>
  </si>
  <si>
    <r>
      <rPr>
        <rFont val="Roboto"/>
        <color theme="1"/>
        <sz val="10.0"/>
      </rPr>
      <t>Сопротивление мерзлых грунтов и льдов нормальному давлению (</t>
    </r>
    <r>
      <rPr>
        <rFont val="Roboto"/>
        <b/>
        <color theme="1"/>
        <sz val="10.0"/>
      </rPr>
      <t>песчаные грунты</t>
    </r>
    <r>
      <rPr>
        <rFont val="Roboto"/>
        <color theme="1"/>
        <sz val="10.0"/>
      </rPr>
      <t xml:space="preserve">) </t>
    </r>
  </si>
  <si>
    <t>65§15(аналог)</t>
  </si>
  <si>
    <r>
      <rPr>
        <rFont val="Roboto"/>
        <color theme="1"/>
        <sz val="10.0"/>
      </rPr>
      <t>Сопротивление мерзлых грунтов, и льдов сдвигающим усилиям (</t>
    </r>
    <r>
      <rPr>
        <rFont val="Roboto"/>
        <b/>
        <color theme="1"/>
        <sz val="10.0"/>
      </rPr>
      <t>глинистые грунты, нагрузка до 0,6 МПа</t>
    </r>
    <r>
      <rPr>
        <rFont val="Roboto"/>
        <color theme="1"/>
        <sz val="10.0"/>
      </rPr>
      <t xml:space="preserve">) </t>
    </r>
  </si>
  <si>
    <t>63§31(аналог)</t>
  </si>
  <si>
    <r>
      <rPr>
        <rFont val="Roboto"/>
        <color theme="1"/>
        <sz val="10.0"/>
      </rPr>
      <t>Сопротивление мерзлых грунтов, и льдов сдвигающим усилиям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 xml:space="preserve">) </t>
    </r>
  </si>
  <si>
    <r>
      <rPr>
        <rFont val="Roboto"/>
        <color theme="1"/>
        <sz val="10.0"/>
      </rPr>
      <t>Сопротивление мерзлых грунтов, и льдов сдвигающим усилиям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 xml:space="preserve">) </t>
    </r>
  </si>
  <si>
    <t>65§12(аналог)</t>
  </si>
  <si>
    <r>
      <rPr>
        <rFont val="Roboto"/>
        <color theme="1"/>
        <sz val="10.0"/>
      </rPr>
      <t>Сопротивление мерзлых грунтов, и льдов сдвигающим усилиям (</t>
    </r>
    <r>
      <rPr>
        <rFont val="Roboto"/>
        <b/>
        <color theme="1"/>
        <sz val="10.0"/>
      </rPr>
      <t>песчаные грунты, нагрузка от 0,6  МПа до 2,5МПа</t>
    </r>
    <r>
      <rPr>
        <rFont val="Roboto"/>
        <color theme="1"/>
        <sz val="10.0"/>
      </rPr>
      <t>) без определения физических свойств</t>
    </r>
  </si>
  <si>
    <t xml:space="preserve">Степень пучинистости грунтов </t>
  </si>
  <si>
    <t>63§7(аналог) х2</t>
  </si>
  <si>
    <t>Определение вертикального давление морозного пучения</t>
  </si>
  <si>
    <t>Касательные силы пучения грунтов</t>
  </si>
  <si>
    <t>Засоленость</t>
  </si>
  <si>
    <t>70§83+72§56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</si>
  <si>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</si>
  <si>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</si>
  <si>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r>
      <rPr>
        <rFont val="Roboto"/>
        <color theme="1"/>
        <sz val="10.0"/>
      </rPr>
      <t>Определение сопротивления сдвигу оттаивающих грунтов (</t>
    </r>
    <r>
      <rPr>
        <rFont val="Roboto"/>
        <b/>
        <color theme="1"/>
        <sz val="10.0"/>
      </rPr>
      <t>глинистые грунты, нагрузка до 0,6 МПа</t>
    </r>
    <r>
      <rPr>
        <rFont val="Roboto"/>
        <color theme="1"/>
        <sz val="10.0"/>
      </rPr>
      <t xml:space="preserve">) </t>
    </r>
  </si>
  <si>
    <r>
      <rPr>
        <rFont val="Roboto"/>
        <color theme="1"/>
        <sz val="10.0"/>
      </rPr>
      <t>Определение сопротивления сдвигу оттаивающих грунтов (</t>
    </r>
    <r>
      <rPr>
        <rFont val="Roboto"/>
        <b/>
        <color theme="1"/>
        <sz val="10.0"/>
      </rPr>
      <t>глинистые грунты, нагрузка от 0,6 МПа до 2,5 МПа</t>
    </r>
    <r>
      <rPr>
        <rFont val="Roboto"/>
        <color theme="1"/>
        <sz val="10.0"/>
      </rPr>
      <t>)</t>
    </r>
  </si>
  <si>
    <r>
      <rPr>
        <rFont val="Roboto"/>
        <color theme="1"/>
        <sz val="10.0"/>
      </rPr>
      <t>Определение сопротивления сдвигу оттаивающих грунтов (</t>
    </r>
    <r>
      <rPr>
        <rFont val="Roboto"/>
        <b/>
        <color theme="1"/>
        <sz val="10.0"/>
      </rPr>
      <t>песчаные грунты, нагрузка до 0,6 МПа</t>
    </r>
    <r>
      <rPr>
        <rFont val="Roboto"/>
        <color theme="1"/>
        <sz val="10.0"/>
      </rPr>
      <t>)</t>
    </r>
  </si>
  <si>
    <r>
      <rPr>
        <rFont val="Roboto"/>
        <color theme="1"/>
        <sz val="10.0"/>
      </rPr>
      <t>Определение сопротивления сдвигу оттаивающих грунтов (</t>
    </r>
    <r>
      <rPr>
        <rFont val="Roboto"/>
        <b/>
        <color theme="1"/>
        <sz val="10.0"/>
      </rPr>
      <t>песчаные грунты, нагрузка от 0,6  МПа до 2,5МПа</t>
    </r>
    <r>
      <rPr>
        <rFont val="Roboto"/>
        <color theme="1"/>
        <sz val="10.0"/>
      </rPr>
      <t xml:space="preserve">) </t>
    </r>
  </si>
  <si>
    <t>Предварительное промораживание мерзлых глинистых грунтов перед испытанием</t>
  </si>
  <si>
    <t>62§28</t>
  </si>
  <si>
    <t>Предварительное промораживание мерзлых песчаных грунтов перед испытанием</t>
  </si>
  <si>
    <t>64§15</t>
  </si>
  <si>
    <t>5. Строительные материалы</t>
  </si>
  <si>
    <t>5.1. Строительные пески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</si>
  <si>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</si>
  <si>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</si>
  <si>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</si>
  <si>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</si>
  <si>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</si>
  <si>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</si>
  <si>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</si>
  <si>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</si>
  <si>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</si>
  <si>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</si>
  <si>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</si>
  <si>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</si>
  <si>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</si>
  <si>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</si>
  <si>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</si>
  <si>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</si>
  <si>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</si>
  <si>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</si>
  <si>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</si>
  <si>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ГОСТ 8269.0-97
ГОСТ 33046-2014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</si>
  <si>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</si>
  <si>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</si>
  <si>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</si>
  <si>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</si>
  <si>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</si>
  <si>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ГОСТ 8735-88;
ГОСТ 32720-2014</t>
  </si>
  <si>
    <t>Определение содержания зерен пластинчатой (лещадной) и игловатой формы</t>
  </si>
  <si>
    <t>ГОСТ 8735-88;
ГОСТ 32717-2014</t>
  </si>
  <si>
    <t>РСН 51-84</t>
  </si>
  <si>
    <t>5.2. Гравий, щебень, ПГС</t>
  </si>
  <si>
    <t>Исследование ПГС</t>
  </si>
  <si>
    <t>ГОСТ 8269.0-97</t>
  </si>
  <si>
    <t xml:space="preserve"> 1 образец</t>
  </si>
  <si>
    <t>Зерновой состав щебня и гравия и модуль крупности</t>
  </si>
  <si>
    <t>1  образец</t>
  </si>
  <si>
    <t>ГОСТ 8269.0-97;
ГОСТ 33029-2014</t>
  </si>
  <si>
    <t>Определение содержание зерен слабых и выветрелых пород</t>
  </si>
  <si>
    <t>1 фракция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</si>
  <si>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</si>
  <si>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</si>
  <si>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</si>
  <si>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</si>
  <si>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</si>
  <si>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</si>
  <si>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</si>
  <si>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</si>
  <si>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</si>
  <si>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</si>
  <si>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</si>
  <si>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</si>
  <si>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</si>
  <si>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</si>
  <si>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</si>
  <si>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</si>
  <si>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</si>
  <si>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</si>
  <si>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</si>
  <si>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</si>
  <si>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</si>
  <si>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ГОСТ 28622-2012</t>
  </si>
  <si>
    <t>Балласт</t>
  </si>
  <si>
    <t>Зерновой состав</t>
  </si>
  <si>
    <t>ГОСТ 7392-2014</t>
  </si>
  <si>
    <t xml:space="preserve">Определение истираемости </t>
  </si>
  <si>
    <t>ДОПОЛНИТЕЛЬНЫЕ ОПЦИИ:</t>
  </si>
  <si>
    <r>
      <rPr>
        <rFont val="Roboto"/>
        <b/>
        <color rgb="FFFF0000"/>
        <sz val="10.0"/>
      </rPr>
      <t>1. Фотографии образцов после проведения испытаний</t>
    </r>
    <r>
      <rPr>
        <rFont val="Roboto"/>
        <b/>
        <color rgb="FFFF0000"/>
        <sz val="10.0"/>
      </rPr>
      <t xml:space="preserve"> - дополнительно оплата 10% от соответствующего пункта СБЦ.</t>
    </r>
  </si>
  <si>
    <t>2. Бесплатная доставка образцов в лабораторию по г. Москва, если сумма заказа превышает 50 000.00 руб.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</si>
  <si>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</si>
  <si>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</si>
  <si>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</si>
  <si>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</si>
  <si>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656-69-10</t>
  </si>
  <si>
    <t>тел.: +7 (495) 656-68-59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</si>
</sst>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0.0"/>
      <color rgb="FF000000"/>
      <name val="Verdana"/>
      <scheme val="minor"/>
    </font>
    <font>
      <color theme="1"/>
      <name val="Roboto"/>
    </font>
    <font>
      <sz val="10.0"/>
      <color theme="1"/>
      <name val="Roboto"/>
    </font>
    <font>
      <sz val="20.0"/>
      <color theme="1"/>
      <name val="Roboto"/>
    </font>
    <font>
      <sz val="11.0"/>
      <color theme="1"/>
      <name val="Roboto"/>
    </font>
    <font>
      <sz val="16.0"/>
      <color theme="1"/>
      <name val="Roboto"/>
    </font>
    <font>
      <sz val="10.0"/>
      <color rgb="FFFF6600"/>
      <name val="Roboto"/>
    </font>
    <font>
      <i/>
      <sz val="10.0"/>
      <color theme="1"/>
      <name val="Roboto"/>
    </font>
    <font>
      <b/>
      <sz val="18.0"/>
      <color theme="1"/>
      <name val="Roboto"/>
    </font>
    <font>
      <sz val="16.0"/>
      <color rgb="FFEFEFEF"/>
      <name val="Roboto"/>
    </font>
    <font/>
    <font>
      <sz val="14.0"/>
      <color theme="1"/>
      <name val="Roboto"/>
    </font>
    <font>
      <sz val="10.0"/>
      <color rgb="FF333333"/>
      <name val="Roboto"/>
    </font>
    <font>
      <b/>
      <sz val="10.0"/>
      <color rgb="FF333333"/>
      <name val="Roboto"/>
    </font>
    <font>
      <sz val="9.0"/>
      <color theme="1"/>
      <name val="Roboto"/>
    </font>
    <font>
      <sz val="14.0"/>
      <color rgb="FF333333"/>
      <name val="Roboto"/>
    </font>
    <font>
      <b/>
      <i/>
      <sz val="10.0"/>
      <color rgb="FFFF6600"/>
      <name val="Roboto"/>
    </font>
    <font>
      <b/>
      <sz val="10.0"/>
      <color rgb="FFFF6600"/>
      <name val="Roboto"/>
    </font>
    <font>
      <b/>
      <sz val="10.0"/>
      <color rgb="FFFF0000"/>
      <name val="Roboto"/>
    </font>
    <font>
      <b/>
      <sz val="11.0"/>
      <color rgb="FFFF0000"/>
      <name val="Roboto"/>
    </font>
    <font>
      <b/>
      <sz val="12.0"/>
      <color rgb="FFFF0000"/>
      <name val="Roboto"/>
    </font>
    <font>
      <b/>
      <i/>
      <sz val="10.0"/>
      <color rgb="FFFF0000"/>
      <name val="Roboto"/>
    </font>
    <font>
      <i/>
      <sz val="14.0"/>
      <color theme="1"/>
      <name val="Roboto"/>
    </font>
    <font>
      <sz val="8.0"/>
      <color theme="1"/>
      <name val="Roboto"/>
    </font>
    <font>
      <sz val="12.0"/>
      <color theme="1"/>
      <name val="Roboto"/>
    </font>
    <font>
      <b/>
      <sz val="24.0"/>
      <color rgb="FFFF0000"/>
      <name val="Roboto"/>
    </font>
    <font>
      <b/>
      <sz val="20.0"/>
      <color rgb="FFFF0000"/>
      <name val="Roboto"/>
    </font>
    <font>
      <i/>
      <sz val="10.0"/>
      <color rgb="FF33333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66FFFF"/>
      </patternFill>
    </fill>
  </fills>
  <borders count="50">
    <border/>
    <border>
      <left style="thin">
        <color rgb="FF000000"/>
      </left>
      <top style="thin">
        <color rgb="FF000000"/>
      </top>
    </border>
    <border>
      <right style="thin">
        <color rgb="FFCCCCCC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/>
    </border>
    <border>
      <right/>
      <bottom/>
    </border>
    <border>
      <left style="thin">
        <color rgb="FF000000"/>
      </left>
      <right style="thin">
        <color rgb="FFCCCCCC"/>
      </right>
    </border>
    <border>
      <top style="thin">
        <color rgb="FFB7B7B7"/>
      </top>
      <bottom/>
    </border>
    <border>
      <right/>
      <top style="thin">
        <color rgb="FFB7B7B7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/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left/>
      <top/>
    </border>
    <border>
      <top/>
    </border>
    <border>
      <right/>
      <top/>
    </border>
    <border>
      <left/>
      <bottom style="thin">
        <color rgb="FFB7B7B7"/>
      </bottom>
    </border>
    <border>
      <right/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7B7B7"/>
      </left>
      <right style="thin">
        <color rgb="FFCCCCCC"/>
      </right>
      <top style="thin">
        <color rgb="FFB7B7B7"/>
      </top>
      <bottom style="thin">
        <color rgb="FFB7B7B7"/>
      </bottom>
    </border>
    <border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top style="hair">
        <color rgb="FFCCCCCC"/>
      </top>
    </border>
    <border>
      <right style="hair">
        <color rgb="FFCCCCCC"/>
      </right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3" numFmtId="0" xfId="0" applyAlignment="1" applyFont="1">
      <alignment horizontal="center" vertical="center"/>
    </xf>
    <xf borderId="2" fillId="0" fontId="4" numFmtId="0" xfId="0" applyBorder="1" applyFont="1"/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0" fontId="8" numFmtId="0" xfId="0" applyAlignment="1" applyBorder="1" applyFont="1">
      <alignment horizontal="center"/>
    </xf>
    <xf borderId="5" fillId="0" fontId="1" numFmtId="0" xfId="0" applyBorder="1" applyFont="1"/>
    <xf borderId="6" fillId="2" fontId="9" numFmtId="0" xfId="0" applyAlignment="1" applyBorder="1" applyFill="1" applyFont="1">
      <alignment horizontal="center" vertical="center"/>
    </xf>
    <xf borderId="6" fillId="0" fontId="10" numFmtId="0" xfId="0" applyBorder="1" applyFont="1"/>
    <xf borderId="7" fillId="0" fontId="10" numFmtId="0" xfId="0" applyBorder="1" applyFont="1"/>
    <xf borderId="8" fillId="0" fontId="4" numFmtId="0" xfId="0" applyBorder="1" applyFont="1"/>
    <xf borderId="9" fillId="3" fontId="11" numFmtId="0" xfId="0" applyAlignment="1" applyBorder="1" applyFill="1" applyFont="1">
      <alignment horizontal="center" shrinkToFit="0" vertical="center" wrapText="1"/>
    </xf>
    <xf borderId="9" fillId="0" fontId="10" numFmtId="0" xfId="0" applyBorder="1" applyFont="1"/>
    <xf borderId="10" fillId="0" fontId="10" numFmtId="0" xfId="0" applyBorder="1" applyFont="1"/>
    <xf borderId="11" fillId="4" fontId="12" numFmtId="0" xfId="0" applyAlignment="1" applyBorder="1" applyFill="1" applyFont="1">
      <alignment horizontal="center" vertical="center"/>
    </xf>
    <xf borderId="11" fillId="4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1" fillId="0" fontId="13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shrinkToFit="0" vertical="center" wrapText="1"/>
    </xf>
    <xf borderId="11" fillId="0" fontId="2" numFmtId="4" xfId="0" applyAlignment="1" applyBorder="1" applyFont="1" applyNumberFormat="1">
      <alignment horizontal="center" shrinkToFit="0" vertical="center" wrapText="1"/>
    </xf>
    <xf borderId="12" fillId="5" fontId="2" numFmtId="0" xfId="0" applyAlignment="1" applyBorder="1" applyFill="1" applyFont="1">
      <alignment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1" fillId="5" fontId="2" numFmtId="4" xfId="0" applyAlignment="1" applyBorder="1" applyFont="1" applyNumberFormat="1">
      <alignment horizontal="center" shrinkToFit="0" vertical="center" wrapText="1"/>
    </xf>
    <xf borderId="11" fillId="5" fontId="2" numFmtId="0" xfId="0" applyAlignment="1" applyBorder="1" applyFont="1">
      <alignment shrinkToFit="0" vertical="center" wrapText="1"/>
    </xf>
    <xf borderId="13" fillId="5" fontId="2" numFmtId="0" xfId="0" applyAlignment="1" applyBorder="1" applyFont="1">
      <alignment shrinkToFit="0" vertical="center" wrapText="1"/>
    </xf>
    <xf borderId="11" fillId="0" fontId="14" numFmtId="0" xfId="0" applyAlignment="1" applyBorder="1" applyFont="1">
      <alignment horizontal="left" vertical="center"/>
    </xf>
    <xf borderId="11" fillId="0" fontId="2" numFmtId="0" xfId="0" applyAlignment="1" applyBorder="1" applyFont="1">
      <alignment shrinkToFit="0" wrapText="1"/>
    </xf>
    <xf borderId="11" fillId="0" fontId="2" numFmtId="2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164" xfId="0" applyAlignment="1" applyBorder="1" applyFont="1" applyNumberFormat="1">
      <alignment horizontal="center" shrinkToFit="0" vertical="center" wrapText="1"/>
    </xf>
    <xf borderId="11" fillId="0" fontId="4" numFmtId="2" xfId="0" applyAlignment="1" applyBorder="1" applyFont="1" applyNumberFormat="1">
      <alignment horizontal="center" shrinkToFit="0" vertical="center" wrapText="1"/>
    </xf>
    <xf borderId="0" fillId="0" fontId="4" numFmtId="0" xfId="0" applyFont="1"/>
    <xf borderId="14" fillId="6" fontId="2" numFmtId="0" xfId="0" applyAlignment="1" applyBorder="1" applyFill="1" applyFont="1">
      <alignment horizontal="left" shrinkToFit="0" vertical="center" wrapText="1"/>
    </xf>
    <xf borderId="15" fillId="0" fontId="10" numFmtId="0" xfId="0" applyBorder="1" applyFont="1"/>
    <xf borderId="16" fillId="0" fontId="10" numFmtId="0" xfId="0" applyBorder="1" applyFont="1"/>
    <xf borderId="11" fillId="0" fontId="7" numFmtId="0" xfId="0" applyAlignment="1" applyBorder="1" applyFont="1">
      <alignment horizontal="left" shrinkToFit="0" vertical="center" wrapText="1"/>
    </xf>
    <xf borderId="17" fillId="3" fontId="15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4" fontId="12" numFmtId="0" xfId="0" applyAlignment="1" applyBorder="1" applyFont="1">
      <alignment horizontal="center" vertical="center"/>
    </xf>
    <xf borderId="20" fillId="4" fontId="2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164" xfId="0" applyAlignment="1" applyBorder="1" applyFont="1" applyNumberFormat="1">
      <alignment horizontal="center" shrinkToFit="0" vertical="center" wrapText="1"/>
    </xf>
    <xf borderId="20" fillId="0" fontId="2" numFmtId="2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164" xfId="0" applyAlignment="1" applyBorder="1" applyFont="1" applyNumberFormat="1">
      <alignment horizontal="center" shrinkToFit="0" vertical="center" wrapText="1"/>
    </xf>
    <xf borderId="11" fillId="5" fontId="2" numFmtId="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20" fillId="4" fontId="14" numFmtId="0" xfId="0" applyAlignment="1" applyBorder="1" applyFont="1">
      <alignment horizontal="center" shrinkToFit="0" vertical="center" wrapText="1"/>
    </xf>
    <xf borderId="21" fillId="0" fontId="13" numFmtId="0" xfId="0" applyAlignment="1" applyBorder="1" applyFont="1">
      <alignment horizontal="center" shrinkToFit="0" vertical="center" wrapText="1"/>
    </xf>
    <xf borderId="0" fillId="0" fontId="2" numFmtId="4" xfId="0" applyFont="1" applyNumberFormat="1"/>
    <xf borderId="11" fillId="6" fontId="2" numFmtId="0" xfId="0" applyAlignment="1" applyBorder="1" applyFont="1">
      <alignment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11" fillId="6" fontId="2" numFmtId="164" xfId="0" applyAlignment="1" applyBorder="1" applyFont="1" applyNumberFormat="1">
      <alignment horizontal="center" shrinkToFit="0" vertical="center" wrapText="1"/>
    </xf>
    <xf borderId="11" fillId="6" fontId="2" numFmtId="4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shrinkToFit="0" vertical="top" wrapText="1"/>
    </xf>
    <xf borderId="11" fillId="0" fontId="2" numFmtId="164" xfId="0" applyAlignment="1" applyBorder="1" applyFont="1" applyNumberFormat="1">
      <alignment shrinkToFit="0" vertical="top" wrapText="1"/>
    </xf>
    <xf borderId="11" fillId="0" fontId="2" numFmtId="2" xfId="0" applyAlignment="1" applyBorder="1" applyFont="1" applyNumberFormat="1">
      <alignment shrinkToFit="0" vertical="top" wrapText="1"/>
    </xf>
    <xf borderId="2" fillId="0" fontId="5" numFmtId="0" xfId="0" applyBorder="1" applyFont="1"/>
    <xf borderId="22" fillId="7" fontId="8" numFmtId="0" xfId="0" applyAlignment="1" applyBorder="1" applyFill="1" applyFont="1">
      <alignment horizontal="center" shrinkToFit="0" vertical="center" wrapText="1"/>
    </xf>
    <xf borderId="23" fillId="0" fontId="10" numFmtId="0" xfId="0" applyBorder="1" applyFont="1"/>
    <xf borderId="24" fillId="0" fontId="10" numFmtId="0" xfId="0" applyBorder="1" applyFont="1"/>
    <xf borderId="2" fillId="0" fontId="2" numFmtId="0" xfId="0" applyBorder="1" applyFont="1"/>
    <xf borderId="11" fillId="0" fontId="12" numFmtId="0" xfId="0" applyAlignment="1" applyBorder="1" applyFont="1">
      <alignment horizontal="left" shrinkToFit="0" vertical="top" wrapText="1"/>
    </xf>
    <xf borderId="11" fillId="0" fontId="2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horizontal="left" shrinkToFit="0" vertical="top" wrapText="1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3" fontId="15" numFmtId="0" xfId="0" applyAlignment="1" applyBorder="1" applyFont="1">
      <alignment horizontal="center" shrinkToFit="0" vertical="center" wrapText="1"/>
    </xf>
    <xf borderId="31" fillId="0" fontId="10" numFmtId="0" xfId="0" applyBorder="1" applyFont="1"/>
    <xf borderId="32" fillId="0" fontId="10" numFmtId="0" xfId="0" applyBorder="1" applyFont="1"/>
    <xf borderId="20" fillId="0" fontId="13" numFmtId="0" xfId="0" applyAlignment="1" applyBorder="1" applyFont="1">
      <alignment horizontal="center" shrinkToFit="0" wrapText="1"/>
    </xf>
    <xf borderId="21" fillId="0" fontId="13" numFmtId="0" xfId="0" applyAlignment="1" applyBorder="1" applyFont="1">
      <alignment horizontal="center" shrinkToFit="0" vertical="top" wrapText="1"/>
    </xf>
    <xf borderId="21" fillId="0" fontId="13" numFmtId="0" xfId="0" applyAlignment="1" applyBorder="1" applyFont="1">
      <alignment horizontal="center" shrinkToFit="0" wrapText="1"/>
    </xf>
    <xf borderId="30" fillId="0" fontId="12" numFmtId="0" xfId="0" applyAlignment="1" applyBorder="1" applyFont="1">
      <alignment horizontal="left" shrinkToFit="0" wrapText="1"/>
    </xf>
    <xf borderId="11" fillId="0" fontId="12" numFmtId="0" xfId="0" applyAlignment="1" applyBorder="1" applyFont="1">
      <alignment horizontal="center" shrinkToFit="0" vertical="top" wrapText="1"/>
    </xf>
    <xf borderId="30" fillId="0" fontId="12" numFmtId="0" xfId="0" applyAlignment="1" applyBorder="1" applyFont="1">
      <alignment shrinkToFit="0" vertical="center" wrapText="1"/>
    </xf>
    <xf borderId="33" fillId="0" fontId="12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34" fillId="3" fontId="15" numFmtId="0" xfId="0" applyAlignment="1" applyBorder="1" applyFont="1">
      <alignment horizontal="center" shrinkToFit="0" vertical="center" wrapText="1"/>
    </xf>
    <xf borderId="35" fillId="0" fontId="10" numFmtId="0" xfId="0" applyBorder="1" applyFont="1"/>
    <xf borderId="36" fillId="0" fontId="10" numFmtId="0" xfId="0" applyBorder="1" applyFont="1"/>
    <xf borderId="37" fillId="0" fontId="10" numFmtId="0" xfId="0" applyBorder="1" applyFont="1"/>
    <xf borderId="38" fillId="0" fontId="10" numFmtId="0" xfId="0" applyBorder="1" applyFont="1"/>
    <xf borderId="39" fillId="4" fontId="12" numFmtId="0" xfId="0" applyAlignment="1" applyBorder="1" applyFont="1">
      <alignment horizontal="center" vertical="center"/>
    </xf>
    <xf borderId="39" fillId="4" fontId="2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horizontal="center" shrinkToFit="0" vertical="top" wrapText="1"/>
    </xf>
    <xf borderId="14" fillId="6" fontId="18" numFmtId="0" xfId="0" applyAlignment="1" applyBorder="1" applyFont="1">
      <alignment horizontal="center" shrinkToFit="0" wrapText="1"/>
    </xf>
    <xf borderId="11" fillId="0" fontId="1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2" numFmtId="2" xfId="0" applyAlignment="1" applyBorder="1" applyFont="1" applyNumberFormat="1">
      <alignment horizontal="center" shrinkToFit="0" vertical="center" wrapText="1"/>
    </xf>
    <xf borderId="16" fillId="0" fontId="18" numFmtId="4" xfId="0" applyAlignment="1" applyBorder="1" applyFont="1" applyNumberFormat="1">
      <alignment horizontal="center" shrinkToFit="0" vertical="center" wrapText="1"/>
    </xf>
    <xf borderId="14" fillId="6" fontId="18" numFmtId="0" xfId="0" applyAlignment="1" applyBorder="1" applyFont="1">
      <alignment horizontal="center" shrinkToFit="0" vertical="center" wrapText="1"/>
    </xf>
    <xf borderId="40" fillId="0" fontId="12" numFmtId="0" xfId="0" applyAlignment="1" applyBorder="1" applyFont="1">
      <alignment shrinkToFit="0" vertical="center" wrapText="1"/>
    </xf>
    <xf borderId="40" fillId="0" fontId="2" numFmtId="0" xfId="0" applyAlignment="1" applyBorder="1" applyFont="1">
      <alignment horizontal="center" shrinkToFit="0" vertical="center" wrapText="1"/>
    </xf>
    <xf borderId="40" fillId="0" fontId="2" numFmtId="2" xfId="0" applyAlignment="1" applyBorder="1" applyFont="1" applyNumberFormat="1">
      <alignment horizontal="center" shrinkToFit="0" vertical="center" wrapText="1"/>
    </xf>
    <xf borderId="40" fillId="0" fontId="18" numFmtId="4" xfId="0" applyAlignment="1" applyBorder="1" applyFont="1" applyNumberForma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2" numFmtId="4" xfId="0" applyAlignment="1" applyBorder="1" applyFont="1" applyNumberFormat="1">
      <alignment horizontal="center" shrinkToFit="0" vertical="center" wrapText="1"/>
    </xf>
    <xf borderId="41" fillId="6" fontId="19" numFmtId="0" xfId="0" applyAlignment="1" applyBorder="1" applyFont="1">
      <alignment horizontal="center"/>
    </xf>
    <xf borderId="16" fillId="0" fontId="2" numFmtId="2" xfId="0" applyAlignment="1" applyBorder="1" applyFont="1" applyNumberFormat="1">
      <alignment horizontal="center" shrinkToFit="0" vertical="center" wrapText="1"/>
    </xf>
    <xf borderId="41" fillId="6" fontId="20" numFmtId="0" xfId="0" applyAlignment="1" applyBorder="1" applyFont="1">
      <alignment horizontal="center" vertical="center"/>
    </xf>
    <xf borderId="0" fillId="0" fontId="21" numFmtId="4" xfId="0" applyAlignment="1" applyFont="1" applyNumberFormat="1">
      <alignment horizontal="left" shrinkToFit="0" vertical="center" wrapText="1"/>
    </xf>
    <xf borderId="11" fillId="0" fontId="18" numFmtId="4" xfId="0" applyAlignment="1" applyBorder="1" applyFont="1" applyNumberFormat="1">
      <alignment horizontal="left" shrinkToFit="0" vertical="center" wrapText="1"/>
    </xf>
    <xf borderId="0" fillId="0" fontId="2" numFmtId="4" xfId="0" applyAlignment="1" applyFont="1" applyNumberFormat="1">
      <alignment horizontal="left" shrinkToFit="0" vertical="center" wrapText="1"/>
    </xf>
    <xf borderId="0" fillId="0" fontId="22" numFmtId="16" xfId="0" applyAlignment="1" applyFont="1" applyNumberFormat="1">
      <alignment horizontal="center" vertical="center"/>
    </xf>
    <xf borderId="14" fillId="0" fontId="2" numFmtId="0" xfId="0" applyAlignment="1" applyBorder="1" applyFont="1">
      <alignment horizontal="center" vertical="center"/>
    </xf>
    <xf borderId="42" fillId="2" fontId="9" numFmtId="0" xfId="0" applyAlignment="1" applyBorder="1" applyFont="1">
      <alignment horizontal="center" vertical="center"/>
    </xf>
    <xf borderId="43" fillId="0" fontId="10" numFmtId="0" xfId="0" applyBorder="1" applyFont="1"/>
    <xf borderId="44" fillId="0" fontId="10" numFmtId="0" xfId="0" applyBorder="1" applyFont="1"/>
    <xf borderId="20" fillId="0" fontId="13" numFmtId="0" xfId="0" applyAlignment="1" applyBorder="1" applyFont="1">
      <alignment horizontal="center" shrinkToFit="0" vertical="top" wrapText="1"/>
    </xf>
    <xf borderId="20" fillId="0" fontId="2" numFmtId="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164" xfId="0" applyAlignment="1" applyFont="1" applyNumberFormat="1">
      <alignment shrinkToFit="0" vertical="top" wrapText="1"/>
    </xf>
    <xf borderId="0" fillId="0" fontId="2" numFmtId="2" xfId="0" applyAlignment="1" applyFont="1" applyNumberFormat="1">
      <alignment shrinkToFit="0" vertical="top" wrapText="1"/>
    </xf>
    <xf borderId="0" fillId="0" fontId="2" numFmtId="4" xfId="0" applyAlignment="1" applyFont="1" applyNumberFormat="1">
      <alignment shrinkToFit="0" vertical="top" wrapText="1"/>
    </xf>
    <xf borderId="30" fillId="2" fontId="9" numFmtId="0" xfId="0" applyAlignment="1" applyBorder="1" applyFont="1">
      <alignment horizontal="center" shrinkToFit="0" vertical="center" wrapText="1"/>
    </xf>
    <xf borderId="30" fillId="4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30" fillId="0" fontId="2" numFmtId="164" xfId="0" applyAlignment="1" applyBorder="1" applyFont="1" applyNumberFormat="1">
      <alignment horizontal="center" vertical="center"/>
    </xf>
    <xf borderId="45" fillId="0" fontId="2" numFmtId="4" xfId="0" applyAlignment="1" applyBorder="1" applyFont="1" applyNumberFormat="1">
      <alignment horizontal="center" shrinkToFit="0" vertical="center" wrapText="1"/>
    </xf>
    <xf borderId="30" fillId="2" fontId="9" numFmtId="0" xfId="0" applyAlignment="1" applyBorder="1" applyFont="1">
      <alignment horizontal="center" vertical="center"/>
    </xf>
    <xf borderId="11" fillId="0" fontId="23" numFmtId="0" xfId="0" applyAlignment="1" applyBorder="1" applyFont="1">
      <alignment horizontal="center" shrinkToFit="0" vertical="center" wrapText="1"/>
    </xf>
    <xf borderId="11" fillId="0" fontId="2" numFmtId="2" xfId="0" applyAlignment="1" applyBorder="1" applyFont="1" applyNumberFormat="1">
      <alignment shrinkToFit="0" wrapText="1"/>
    </xf>
    <xf borderId="11" fillId="0" fontId="2" numFmtId="4" xfId="0" applyAlignment="1" applyBorder="1" applyFont="1" applyNumberFormat="1">
      <alignment shrinkToFit="0" wrapText="1"/>
    </xf>
    <xf borderId="11" fillId="0" fontId="2" numFmtId="164" xfId="0" applyAlignment="1" applyBorder="1" applyFont="1" applyNumberFormat="1">
      <alignment shrinkToFit="0" wrapText="1"/>
    </xf>
    <xf borderId="11" fillId="0" fontId="23" numFmtId="0" xfId="0" applyAlignment="1" applyBorder="1" applyFont="1">
      <alignment horizontal="center" shrinkToFit="0" wrapText="1"/>
    </xf>
    <xf borderId="11" fillId="0" fontId="2" numFmtId="0" xfId="0" applyBorder="1" applyFont="1"/>
    <xf borderId="11" fillId="0" fontId="23" numFmtId="0" xfId="0" applyAlignment="1" applyBorder="1" applyFont="1">
      <alignment shrinkToFit="0" wrapText="1"/>
    </xf>
    <xf borderId="0" fillId="0" fontId="24" numFmtId="0" xfId="0" applyAlignment="1" applyFont="1">
      <alignment shrinkToFit="0" wrapText="1"/>
    </xf>
    <xf borderId="0" fillId="0" fontId="23" numFmtId="0" xfId="0" applyAlignment="1" applyFont="1">
      <alignment horizontal="center" shrinkToFit="0" wrapText="1"/>
    </xf>
    <xf borderId="0" fillId="0" fontId="24" numFmtId="164" xfId="0" applyAlignment="1" applyFont="1" applyNumberFormat="1">
      <alignment shrinkToFit="0" wrapText="1"/>
    </xf>
    <xf borderId="0" fillId="0" fontId="24" numFmtId="4" xfId="0" applyAlignment="1" applyFont="1" applyNumberFormat="1">
      <alignment shrinkToFit="0" wrapText="1"/>
    </xf>
    <xf borderId="14" fillId="6" fontId="25" numFmtId="0" xfId="0" applyAlignment="1" applyBorder="1" applyFont="1">
      <alignment horizontal="center" shrinkToFit="0" wrapText="1"/>
    </xf>
    <xf borderId="14" fillId="8" fontId="8" numFmtId="0" xfId="0" applyAlignment="1" applyBorder="1" applyFill="1" applyFont="1">
      <alignment horizontal="center" shrinkToFit="0" wrapText="1"/>
    </xf>
    <xf borderId="11" fillId="0" fontId="24" numFmtId="0" xfId="0" applyAlignment="1" applyBorder="1" applyFont="1">
      <alignment shrinkToFit="0" wrapText="1"/>
    </xf>
    <xf borderId="14" fillId="0" fontId="24" numFmtId="0" xfId="0" applyAlignment="1" applyBorder="1" applyFont="1">
      <alignment horizontal="center" shrinkToFit="0" vertical="center" wrapText="1"/>
    </xf>
    <xf borderId="11" fillId="0" fontId="24" numFmtId="4" xfId="0" applyAlignment="1" applyBorder="1" applyFont="1" applyNumberFormat="1">
      <alignment horizontal="center" shrinkToFit="0" vertical="center" wrapText="1"/>
    </xf>
    <xf borderId="11" fillId="0" fontId="24" numFmtId="4" xfId="0" applyAlignment="1" applyBorder="1" applyFont="1" applyNumberFormat="1">
      <alignment horizontal="center" vertical="center"/>
    </xf>
    <xf borderId="14" fillId="9" fontId="8" numFmtId="0" xfId="0" applyAlignment="1" applyBorder="1" applyFill="1" applyFont="1">
      <alignment horizontal="center" shrinkToFit="0" wrapText="1"/>
    </xf>
    <xf borderId="14" fillId="0" fontId="24" numFmtId="164" xfId="0" applyAlignment="1" applyBorder="1" applyFont="1" applyNumberFormat="1">
      <alignment horizontal="center" shrinkToFit="0" wrapText="1"/>
    </xf>
    <xf borderId="46" fillId="0" fontId="26" numFmtId="0" xfId="0" applyAlignment="1" applyBorder="1" applyFont="1">
      <alignment horizontal="center" shrinkToFit="0" wrapText="1"/>
    </xf>
    <xf borderId="46" fillId="0" fontId="10" numFmtId="0" xfId="0" applyBorder="1" applyFont="1"/>
    <xf borderId="46" fillId="0" fontId="20" numFmtId="0" xfId="0" applyAlignment="1" applyBorder="1" applyFont="1">
      <alignment horizontal="center" shrinkToFit="0" wrapText="1"/>
    </xf>
    <xf borderId="47" fillId="0" fontId="18" numFmtId="0" xfId="0" applyAlignment="1" applyBorder="1" applyFont="1">
      <alignment horizontal="left" shrinkToFit="0" wrapText="1"/>
    </xf>
    <xf borderId="47" fillId="0" fontId="10" numFmtId="0" xfId="0" applyBorder="1" applyFont="1"/>
    <xf borderId="46" fillId="0" fontId="20" numFmtId="0" xfId="0" applyAlignment="1" applyBorder="1" applyFont="1">
      <alignment horizontal="left" shrinkToFit="0" wrapText="1"/>
    </xf>
    <xf borderId="47" fillId="0" fontId="19" numFmtId="0" xfId="0" applyAlignment="1" applyBorder="1" applyFont="1">
      <alignment horizontal="left" shrinkToFit="0" wrapText="1"/>
    </xf>
    <xf borderId="48" fillId="0" fontId="12" numFmtId="0" xfId="0" applyAlignment="1" applyBorder="1" applyFont="1">
      <alignment horizontal="center" shrinkToFit="0" vertical="center" wrapText="1"/>
    </xf>
    <xf borderId="48" fillId="0" fontId="10" numFmtId="0" xfId="0" applyBorder="1" applyFont="1"/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2" xfId="0" applyAlignment="1" applyFont="1" applyNumberFormat="1">
      <alignment horizontal="center" vertical="center"/>
    </xf>
    <xf borderId="0" fillId="0" fontId="7" numFmtId="0" xfId="0" applyFont="1"/>
    <xf borderId="0" fillId="0" fontId="4" numFmtId="0" xfId="0" applyAlignment="1" applyFont="1">
      <alignment horizontal="left" shrinkToFit="0" wrapText="1"/>
    </xf>
    <xf borderId="49" fillId="0" fontId="10" numFmtId="0" xfId="0" applyBorder="1" applyFont="1"/>
    <xf borderId="0" fillId="0" fontId="27" numFmtId="0" xfId="0" applyAlignment="1" applyFont="1">
      <alignment horizontal="left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44"/>
    <col customWidth="1" min="2" max="2" width="45.67"/>
    <col customWidth="1" min="3" max="3" width="11.11"/>
    <col customWidth="1" min="4" max="4" width="10.44"/>
    <col customWidth="1" min="5" max="5" width="13.44"/>
    <col customWidth="1" min="6" max="6" width="10.67"/>
    <col customWidth="1" min="7" max="7" width="4.22"/>
    <col customWidth="1" hidden="1" min="8" max="26" width="6.78"/>
  </cols>
  <sheetData>
    <row r="1" ht="12.75" customHeight="1">
      <c r="A1" s="1"/>
      <c r="B1" s="2"/>
      <c r="C1" s="2"/>
      <c r="D1" s="2"/>
      <c r="E1" s="3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"/>
      <c r="B2" s="6" t="s">
        <v>0</v>
      </c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5"/>
      <c r="B3" s="8" t="s">
        <v>1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/>
      <c r="B4" s="9" t="s">
        <v>2</v>
      </c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10" t="s">
        <v>3</v>
      </c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5"/>
      <c r="B6" s="11" t="s">
        <v>4</v>
      </c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5"/>
      <c r="B7" s="12"/>
      <c r="C7" s="12"/>
      <c r="D7" s="12"/>
      <c r="E7" s="12"/>
      <c r="F7" s="12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2.25" customHeight="1">
      <c r="A8" s="13"/>
      <c r="B8" s="14" t="s">
        <v>5</v>
      </c>
      <c r="C8" s="15"/>
      <c r="D8" s="15"/>
      <c r="E8" s="15"/>
      <c r="F8" s="16"/>
      <c r="G8" s="1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/>
      <c r="B9" s="18" t="s">
        <v>6</v>
      </c>
      <c r="C9" s="19"/>
      <c r="D9" s="19"/>
      <c r="E9" s="19"/>
      <c r="F9" s="20"/>
      <c r="G9" s="1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7.25" customHeight="1">
      <c r="A10" s="5"/>
      <c r="B10" s="21" t="s">
        <v>7</v>
      </c>
      <c r="C10" s="22" t="s">
        <v>8</v>
      </c>
      <c r="D10" s="22" t="s">
        <v>9</v>
      </c>
      <c r="E10" s="22" t="s">
        <v>10</v>
      </c>
      <c r="F10" s="22" t="s">
        <v>11</v>
      </c>
      <c r="G10" s="2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5"/>
      <c r="B11" s="24">
        <v>1.0</v>
      </c>
      <c r="C11" s="25">
        <v>2.0</v>
      </c>
      <c r="D11" s="25">
        <v>3.0</v>
      </c>
      <c r="E11" s="25">
        <v>4.0</v>
      </c>
      <c r="F11" s="25">
        <v>5.0</v>
      </c>
      <c r="G11" s="2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5"/>
      <c r="B12" s="27" t="s">
        <v>12</v>
      </c>
      <c r="C12" s="28" t="s">
        <v>13</v>
      </c>
      <c r="D12" s="29">
        <v>5.7</v>
      </c>
      <c r="E12" s="30">
        <f t="shared" ref="E12:E58" si="1">D12*56.4</f>
        <v>321.48</v>
      </c>
      <c r="F12" s="30">
        <f t="shared" ref="F12:F58" si="2">E12*0.45</f>
        <v>144.666</v>
      </c>
      <c r="G12" s="2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5"/>
      <c r="B13" s="27" t="s">
        <v>14</v>
      </c>
      <c r="C13" s="28" t="s">
        <v>15</v>
      </c>
      <c r="D13" s="29">
        <v>4.0</v>
      </c>
      <c r="E13" s="30">
        <f t="shared" si="1"/>
        <v>225.6</v>
      </c>
      <c r="F13" s="30">
        <f t="shared" si="2"/>
        <v>101.52</v>
      </c>
      <c r="G13" s="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5"/>
      <c r="B14" s="27" t="s">
        <v>16</v>
      </c>
      <c r="C14" s="28" t="s">
        <v>17</v>
      </c>
      <c r="D14" s="29">
        <v>9.7</v>
      </c>
      <c r="E14" s="30">
        <f t="shared" si="1"/>
        <v>547.08</v>
      </c>
      <c r="F14" s="30">
        <f t="shared" si="2"/>
        <v>246.186</v>
      </c>
      <c r="G14" s="2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5"/>
      <c r="B15" s="27" t="s">
        <v>18</v>
      </c>
      <c r="C15" s="28" t="s">
        <v>19</v>
      </c>
      <c r="D15" s="29">
        <v>7.2</v>
      </c>
      <c r="E15" s="30">
        <f t="shared" si="1"/>
        <v>406.08</v>
      </c>
      <c r="F15" s="30">
        <f t="shared" si="2"/>
        <v>182.736</v>
      </c>
      <c r="G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5"/>
      <c r="B16" s="27" t="s">
        <v>20</v>
      </c>
      <c r="C16" s="28" t="s">
        <v>21</v>
      </c>
      <c r="D16" s="29">
        <v>18.2</v>
      </c>
      <c r="E16" s="30">
        <f t="shared" si="1"/>
        <v>1026.48</v>
      </c>
      <c r="F16" s="30">
        <f t="shared" si="2"/>
        <v>461.916</v>
      </c>
      <c r="G16" s="2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5"/>
      <c r="B17" s="27" t="s">
        <v>22</v>
      </c>
      <c r="C17" s="28" t="s">
        <v>23</v>
      </c>
      <c r="D17" s="29">
        <v>20.2</v>
      </c>
      <c r="E17" s="30">
        <f t="shared" si="1"/>
        <v>1139.28</v>
      </c>
      <c r="F17" s="30">
        <f t="shared" si="2"/>
        <v>512.676</v>
      </c>
      <c r="G17" s="2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5"/>
      <c r="B18" s="27" t="s">
        <v>24</v>
      </c>
      <c r="C18" s="28" t="s">
        <v>25</v>
      </c>
      <c r="D18" s="29">
        <v>19.6</v>
      </c>
      <c r="E18" s="30">
        <f t="shared" si="1"/>
        <v>1105.44</v>
      </c>
      <c r="F18" s="30">
        <f t="shared" si="2"/>
        <v>497.448</v>
      </c>
      <c r="G18" s="2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5"/>
      <c r="B19" s="27" t="s">
        <v>26</v>
      </c>
      <c r="C19" s="28" t="s">
        <v>27</v>
      </c>
      <c r="D19" s="29">
        <v>13.7</v>
      </c>
      <c r="E19" s="30">
        <f t="shared" si="1"/>
        <v>772.68</v>
      </c>
      <c r="F19" s="30">
        <f t="shared" si="2"/>
        <v>347.706</v>
      </c>
      <c r="G19" s="2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5"/>
      <c r="B20" s="27" t="s">
        <v>28</v>
      </c>
      <c r="C20" s="28" t="s">
        <v>29</v>
      </c>
      <c r="D20" s="29">
        <v>7.1</v>
      </c>
      <c r="E20" s="30">
        <f t="shared" si="1"/>
        <v>400.44</v>
      </c>
      <c r="F20" s="30">
        <f t="shared" si="2"/>
        <v>180.198</v>
      </c>
      <c r="G20" s="2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5"/>
      <c r="B21" s="27" t="s">
        <v>30</v>
      </c>
      <c r="C21" s="28" t="s">
        <v>31</v>
      </c>
      <c r="D21" s="29">
        <v>5.0</v>
      </c>
      <c r="E21" s="30">
        <f t="shared" si="1"/>
        <v>282</v>
      </c>
      <c r="F21" s="30">
        <f t="shared" si="2"/>
        <v>126.9</v>
      </c>
      <c r="G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5"/>
      <c r="B22" s="27" t="s">
        <v>32</v>
      </c>
      <c r="C22" s="28" t="s">
        <v>33</v>
      </c>
      <c r="D22" s="29">
        <v>47.1</v>
      </c>
      <c r="E22" s="30">
        <f t="shared" si="1"/>
        <v>2656.44</v>
      </c>
      <c r="F22" s="30">
        <f t="shared" si="2"/>
        <v>1195.398</v>
      </c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5"/>
      <c r="B23" s="27" t="s">
        <v>34</v>
      </c>
      <c r="C23" s="28" t="s">
        <v>35</v>
      </c>
      <c r="D23" s="29">
        <v>68.1</v>
      </c>
      <c r="E23" s="30">
        <f t="shared" si="1"/>
        <v>3840.84</v>
      </c>
      <c r="F23" s="30">
        <f t="shared" si="2"/>
        <v>1728.378</v>
      </c>
      <c r="G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5"/>
      <c r="B24" s="27" t="s">
        <v>36</v>
      </c>
      <c r="C24" s="28" t="s">
        <v>37</v>
      </c>
      <c r="D24" s="29">
        <v>16.3</v>
      </c>
      <c r="E24" s="30">
        <f t="shared" si="1"/>
        <v>919.32</v>
      </c>
      <c r="F24" s="30">
        <f t="shared" si="2"/>
        <v>413.694</v>
      </c>
      <c r="G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5"/>
      <c r="B25" s="27" t="s">
        <v>38</v>
      </c>
      <c r="C25" s="28" t="s">
        <v>39</v>
      </c>
      <c r="D25" s="29">
        <v>13.5</v>
      </c>
      <c r="E25" s="30">
        <f t="shared" si="1"/>
        <v>761.4</v>
      </c>
      <c r="F25" s="30">
        <f t="shared" si="2"/>
        <v>342.63</v>
      </c>
      <c r="G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5"/>
      <c r="B26" s="27" t="s">
        <v>40</v>
      </c>
      <c r="C26" s="28" t="s">
        <v>41</v>
      </c>
      <c r="D26" s="29">
        <v>135.0</v>
      </c>
      <c r="E26" s="30">
        <f t="shared" si="1"/>
        <v>7614</v>
      </c>
      <c r="F26" s="30">
        <f t="shared" si="2"/>
        <v>3426.3</v>
      </c>
      <c r="G26" s="2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5"/>
      <c r="B27" s="27" t="s">
        <v>42</v>
      </c>
      <c r="C27" s="28" t="s">
        <v>43</v>
      </c>
      <c r="D27" s="29">
        <v>225.5</v>
      </c>
      <c r="E27" s="30">
        <f t="shared" si="1"/>
        <v>12718.2</v>
      </c>
      <c r="F27" s="30">
        <f t="shared" si="2"/>
        <v>5723.19</v>
      </c>
      <c r="G27" s="2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5"/>
      <c r="B28" s="27" t="s">
        <v>44</v>
      </c>
      <c r="C28" s="28" t="s">
        <v>45</v>
      </c>
      <c r="D28" s="29">
        <v>114.4</v>
      </c>
      <c r="E28" s="30">
        <f t="shared" si="1"/>
        <v>6452.16</v>
      </c>
      <c r="F28" s="30">
        <f t="shared" si="2"/>
        <v>2903.472</v>
      </c>
      <c r="G28" s="2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5"/>
      <c r="B29" s="27" t="s">
        <v>46</v>
      </c>
      <c r="C29" s="28" t="s">
        <v>47</v>
      </c>
      <c r="D29" s="29">
        <v>154.8</v>
      </c>
      <c r="E29" s="30">
        <f t="shared" si="1"/>
        <v>8730.72</v>
      </c>
      <c r="F29" s="30">
        <f t="shared" si="2"/>
        <v>3928.824</v>
      </c>
      <c r="G29" s="2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5"/>
      <c r="B30" s="27" t="s">
        <v>42</v>
      </c>
      <c r="C30" s="28" t="s">
        <v>48</v>
      </c>
      <c r="D30" s="29">
        <v>264.7</v>
      </c>
      <c r="E30" s="30">
        <f t="shared" si="1"/>
        <v>14929.08</v>
      </c>
      <c r="F30" s="30">
        <f t="shared" si="2"/>
        <v>6718.086</v>
      </c>
      <c r="G30" s="2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5"/>
      <c r="B31" s="27" t="s">
        <v>49</v>
      </c>
      <c r="C31" s="28" t="s">
        <v>50</v>
      </c>
      <c r="D31" s="29">
        <v>134.4</v>
      </c>
      <c r="E31" s="30">
        <f t="shared" si="1"/>
        <v>7580.16</v>
      </c>
      <c r="F31" s="30">
        <f t="shared" si="2"/>
        <v>3411.072</v>
      </c>
      <c r="G31" s="2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5"/>
      <c r="B32" s="27" t="s">
        <v>51</v>
      </c>
      <c r="C32" s="28" t="s">
        <v>52</v>
      </c>
      <c r="D32" s="29">
        <v>101.9</v>
      </c>
      <c r="E32" s="30">
        <f t="shared" si="1"/>
        <v>5747.16</v>
      </c>
      <c r="F32" s="30">
        <f t="shared" si="2"/>
        <v>2586.222</v>
      </c>
      <c r="G32" s="2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5"/>
      <c r="B33" s="27" t="s">
        <v>53</v>
      </c>
      <c r="C33" s="28" t="s">
        <v>54</v>
      </c>
      <c r="D33" s="29">
        <v>147.5</v>
      </c>
      <c r="E33" s="30">
        <f t="shared" si="1"/>
        <v>8319</v>
      </c>
      <c r="F33" s="30">
        <f t="shared" si="2"/>
        <v>3743.55</v>
      </c>
      <c r="G33" s="2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5"/>
      <c r="B34" s="27" t="s">
        <v>55</v>
      </c>
      <c r="C34" s="28" t="s">
        <v>56</v>
      </c>
      <c r="D34" s="29">
        <v>368.75</v>
      </c>
      <c r="E34" s="30">
        <f t="shared" si="1"/>
        <v>20797.5</v>
      </c>
      <c r="F34" s="30">
        <f t="shared" si="2"/>
        <v>9358.875</v>
      </c>
      <c r="G34" s="2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5"/>
      <c r="B35" s="27" t="s">
        <v>57</v>
      </c>
      <c r="C35" s="28" t="s">
        <v>58</v>
      </c>
      <c r="D35" s="29">
        <v>182.5</v>
      </c>
      <c r="E35" s="30">
        <f t="shared" si="1"/>
        <v>10293</v>
      </c>
      <c r="F35" s="30">
        <f t="shared" si="2"/>
        <v>4631.85</v>
      </c>
      <c r="G35" s="2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5"/>
      <c r="B36" s="27" t="s">
        <v>59</v>
      </c>
      <c r="C36" s="28" t="s">
        <v>60</v>
      </c>
      <c r="D36" s="29">
        <v>129.6</v>
      </c>
      <c r="E36" s="30">
        <f t="shared" si="1"/>
        <v>7309.44</v>
      </c>
      <c r="F36" s="30">
        <f t="shared" si="2"/>
        <v>3289.248</v>
      </c>
      <c r="G36" s="2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5"/>
      <c r="B37" s="27" t="s">
        <v>61</v>
      </c>
      <c r="C37" s="28" t="s">
        <v>62</v>
      </c>
      <c r="D37" s="29">
        <v>201.5</v>
      </c>
      <c r="E37" s="30">
        <f t="shared" si="1"/>
        <v>11364.6</v>
      </c>
      <c r="F37" s="30">
        <f t="shared" si="2"/>
        <v>5114.07</v>
      </c>
      <c r="G37" s="2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5"/>
      <c r="B38" s="27" t="s">
        <v>63</v>
      </c>
      <c r="C38" s="28" t="s">
        <v>64</v>
      </c>
      <c r="D38" s="29">
        <v>225.0</v>
      </c>
      <c r="E38" s="30">
        <f t="shared" si="1"/>
        <v>12690</v>
      </c>
      <c r="F38" s="30">
        <f t="shared" si="2"/>
        <v>5710.5</v>
      </c>
      <c r="G38" s="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5"/>
      <c r="B39" s="27" t="s">
        <v>65</v>
      </c>
      <c r="C39" s="28" t="s">
        <v>66</v>
      </c>
      <c r="D39" s="29">
        <v>193.0</v>
      </c>
      <c r="E39" s="30">
        <f t="shared" si="1"/>
        <v>10885.2</v>
      </c>
      <c r="F39" s="30">
        <f t="shared" si="2"/>
        <v>4898.34</v>
      </c>
      <c r="G39" s="2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5"/>
      <c r="B40" s="27" t="s">
        <v>67</v>
      </c>
      <c r="C40" s="28" t="s">
        <v>68</v>
      </c>
      <c r="D40" s="29">
        <v>314.6</v>
      </c>
      <c r="E40" s="30">
        <f t="shared" si="1"/>
        <v>17743.44</v>
      </c>
      <c r="F40" s="30">
        <f t="shared" si="2"/>
        <v>7984.548</v>
      </c>
      <c r="G40" s="2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5"/>
      <c r="B41" s="27" t="s">
        <v>69</v>
      </c>
      <c r="C41" s="28" t="s">
        <v>70</v>
      </c>
      <c r="D41" s="29">
        <v>178.1</v>
      </c>
      <c r="E41" s="30">
        <f t="shared" si="1"/>
        <v>10044.84</v>
      </c>
      <c r="F41" s="30">
        <f t="shared" si="2"/>
        <v>4520.178</v>
      </c>
      <c r="G41" s="2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5"/>
      <c r="B42" s="27" t="s">
        <v>71</v>
      </c>
      <c r="C42" s="28" t="s">
        <v>72</v>
      </c>
      <c r="D42" s="29">
        <v>220.2</v>
      </c>
      <c r="E42" s="30">
        <f t="shared" si="1"/>
        <v>12419.28</v>
      </c>
      <c r="F42" s="30">
        <f t="shared" si="2"/>
        <v>5588.676</v>
      </c>
      <c r="G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5"/>
      <c r="B43" s="27" t="s">
        <v>42</v>
      </c>
      <c r="C43" s="28" t="s">
        <v>73</v>
      </c>
      <c r="D43" s="29">
        <v>353.6</v>
      </c>
      <c r="E43" s="30">
        <f t="shared" si="1"/>
        <v>19943.04</v>
      </c>
      <c r="F43" s="30">
        <f t="shared" si="2"/>
        <v>8974.368</v>
      </c>
      <c r="G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5"/>
      <c r="B44" s="27" t="s">
        <v>74</v>
      </c>
      <c r="C44" s="28" t="s">
        <v>75</v>
      </c>
      <c r="D44" s="29">
        <v>199.8</v>
      </c>
      <c r="E44" s="30">
        <f t="shared" si="1"/>
        <v>11268.72</v>
      </c>
      <c r="F44" s="30">
        <f t="shared" si="2"/>
        <v>5070.924</v>
      </c>
      <c r="G44" s="2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5"/>
      <c r="B45" s="27" t="s">
        <v>76</v>
      </c>
      <c r="C45" s="28" t="s">
        <v>52</v>
      </c>
      <c r="D45" s="29">
        <v>101.9</v>
      </c>
      <c r="E45" s="30">
        <f t="shared" si="1"/>
        <v>5747.16</v>
      </c>
      <c r="F45" s="30">
        <f t="shared" si="2"/>
        <v>2586.222</v>
      </c>
      <c r="G45" s="2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5"/>
      <c r="B46" s="27" t="s">
        <v>77</v>
      </c>
      <c r="C46" s="28" t="s">
        <v>78</v>
      </c>
      <c r="D46" s="29">
        <v>8.7</v>
      </c>
      <c r="E46" s="30">
        <f t="shared" si="1"/>
        <v>490.68</v>
      </c>
      <c r="F46" s="30">
        <f t="shared" si="2"/>
        <v>220.806</v>
      </c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5"/>
      <c r="B47" s="27" t="s">
        <v>79</v>
      </c>
      <c r="C47" s="28" t="s">
        <v>80</v>
      </c>
      <c r="D47" s="29">
        <v>14.4</v>
      </c>
      <c r="E47" s="30">
        <f t="shared" si="1"/>
        <v>812.16</v>
      </c>
      <c r="F47" s="30">
        <f t="shared" si="2"/>
        <v>365.472</v>
      </c>
      <c r="G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5"/>
      <c r="B48" s="27" t="s">
        <v>81</v>
      </c>
      <c r="C48" s="28" t="s">
        <v>82</v>
      </c>
      <c r="D48" s="29">
        <v>26.9</v>
      </c>
      <c r="E48" s="30">
        <f t="shared" si="1"/>
        <v>1517.16</v>
      </c>
      <c r="F48" s="30">
        <f t="shared" si="2"/>
        <v>682.722</v>
      </c>
      <c r="G48" s="2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5"/>
      <c r="B49" s="27" t="s">
        <v>83</v>
      </c>
      <c r="C49" s="28" t="s">
        <v>84</v>
      </c>
      <c r="D49" s="29">
        <v>8.6</v>
      </c>
      <c r="E49" s="30">
        <f t="shared" si="1"/>
        <v>485.04</v>
      </c>
      <c r="F49" s="30">
        <f t="shared" si="2"/>
        <v>218.268</v>
      </c>
      <c r="G49" s="2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5"/>
      <c r="B50" s="31" t="s">
        <v>85</v>
      </c>
      <c r="C50" s="32" t="s">
        <v>86</v>
      </c>
      <c r="D50" s="33">
        <v>200.3</v>
      </c>
      <c r="E50" s="34">
        <f t="shared" si="1"/>
        <v>11296.92</v>
      </c>
      <c r="F50" s="34">
        <f t="shared" si="2"/>
        <v>5083.614</v>
      </c>
      <c r="G50" s="2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5"/>
      <c r="B51" s="35" t="s">
        <v>87</v>
      </c>
      <c r="C51" s="32" t="s">
        <v>88</v>
      </c>
      <c r="D51" s="33">
        <v>221.1</v>
      </c>
      <c r="E51" s="34">
        <f t="shared" si="1"/>
        <v>12470.04</v>
      </c>
      <c r="F51" s="34">
        <f t="shared" si="2"/>
        <v>5611.518</v>
      </c>
      <c r="G51" s="2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5"/>
      <c r="B52" s="35" t="s">
        <v>89</v>
      </c>
      <c r="C52" s="32" t="s">
        <v>90</v>
      </c>
      <c r="D52" s="33">
        <v>321.9</v>
      </c>
      <c r="E52" s="34">
        <f t="shared" si="1"/>
        <v>18155.16</v>
      </c>
      <c r="F52" s="34">
        <f t="shared" si="2"/>
        <v>8169.822</v>
      </c>
      <c r="G52" s="2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5"/>
      <c r="B53" s="35" t="s">
        <v>91</v>
      </c>
      <c r="C53" s="32" t="s">
        <v>92</v>
      </c>
      <c r="D53" s="33">
        <v>342.7</v>
      </c>
      <c r="E53" s="34">
        <f t="shared" si="1"/>
        <v>19328.28</v>
      </c>
      <c r="F53" s="34">
        <f t="shared" si="2"/>
        <v>8697.726</v>
      </c>
      <c r="G53" s="2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5"/>
      <c r="B54" s="35" t="s">
        <v>93</v>
      </c>
      <c r="C54" s="32" t="s">
        <v>94</v>
      </c>
      <c r="D54" s="33">
        <v>131.8</v>
      </c>
      <c r="E54" s="34">
        <f t="shared" si="1"/>
        <v>7433.52</v>
      </c>
      <c r="F54" s="34">
        <f t="shared" si="2"/>
        <v>3345.084</v>
      </c>
      <c r="G54" s="2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5"/>
      <c r="B55" s="35" t="s">
        <v>95</v>
      </c>
      <c r="C55" s="32" t="s">
        <v>96</v>
      </c>
      <c r="D55" s="33">
        <v>149.4</v>
      </c>
      <c r="E55" s="34">
        <f t="shared" si="1"/>
        <v>8426.16</v>
      </c>
      <c r="F55" s="34">
        <f t="shared" si="2"/>
        <v>3791.772</v>
      </c>
      <c r="G55" s="2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5"/>
      <c r="B56" s="35" t="s">
        <v>97</v>
      </c>
      <c r="C56" s="32" t="s">
        <v>98</v>
      </c>
      <c r="D56" s="33">
        <v>222.3</v>
      </c>
      <c r="E56" s="34">
        <f t="shared" si="1"/>
        <v>12537.72</v>
      </c>
      <c r="F56" s="34">
        <f t="shared" si="2"/>
        <v>5641.974</v>
      </c>
      <c r="G56" s="2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5"/>
      <c r="B57" s="36" t="s">
        <v>99</v>
      </c>
      <c r="C57" s="32" t="s">
        <v>100</v>
      </c>
      <c r="D57" s="33">
        <v>239.9</v>
      </c>
      <c r="E57" s="34">
        <f t="shared" si="1"/>
        <v>13530.36</v>
      </c>
      <c r="F57" s="34">
        <f t="shared" si="2"/>
        <v>6088.662</v>
      </c>
      <c r="G57" s="2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5"/>
      <c r="B58" s="27" t="s">
        <v>101</v>
      </c>
      <c r="C58" s="37" t="s">
        <v>102</v>
      </c>
      <c r="D58" s="29">
        <v>69.8</v>
      </c>
      <c r="E58" s="30">
        <f t="shared" si="1"/>
        <v>3936.72</v>
      </c>
      <c r="F58" s="30">
        <f t="shared" si="2"/>
        <v>1771.524</v>
      </c>
      <c r="G58" s="2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5"/>
      <c r="B59" s="38" t="s">
        <v>103</v>
      </c>
      <c r="C59" s="37"/>
      <c r="D59" s="29"/>
      <c r="E59" s="39"/>
      <c r="F59" s="39">
        <v>6000.0</v>
      </c>
      <c r="G59" s="2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5"/>
      <c r="B60" s="40" t="s">
        <v>104</v>
      </c>
      <c r="C60" s="41"/>
      <c r="D60" s="42"/>
      <c r="E60" s="43"/>
      <c r="F60" s="43">
        <v>6000.0</v>
      </c>
      <c r="G60" s="26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51.0" customHeight="1">
      <c r="A61" s="5"/>
      <c r="B61" s="45" t="s">
        <v>105</v>
      </c>
      <c r="C61" s="46"/>
      <c r="D61" s="46"/>
      <c r="E61" s="46"/>
      <c r="F61" s="47"/>
      <c r="G61" s="2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6.75" customHeight="1">
      <c r="A62" s="5"/>
      <c r="B62" s="48"/>
      <c r="C62" s="48"/>
      <c r="D62" s="48"/>
      <c r="E62" s="48"/>
      <c r="F62" s="48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0.0" customHeight="1">
      <c r="A63" s="5"/>
      <c r="B63" s="49" t="s">
        <v>106</v>
      </c>
      <c r="C63" s="50"/>
      <c r="D63" s="50"/>
      <c r="E63" s="50"/>
      <c r="F63" s="51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73.5" customHeight="1">
      <c r="A64" s="5"/>
      <c r="B64" s="52" t="s">
        <v>7</v>
      </c>
      <c r="C64" s="53" t="s">
        <v>107</v>
      </c>
      <c r="D64" s="53" t="s">
        <v>9</v>
      </c>
      <c r="E64" s="53" t="s">
        <v>10</v>
      </c>
      <c r="F64" s="53" t="s">
        <v>11</v>
      </c>
      <c r="G64" s="2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5"/>
      <c r="B65" s="54">
        <v>1.0</v>
      </c>
      <c r="C65" s="54">
        <v>2.0</v>
      </c>
      <c r="D65" s="54">
        <v>3.0</v>
      </c>
      <c r="E65" s="54">
        <v>4.0</v>
      </c>
      <c r="F65" s="54">
        <v>5.0</v>
      </c>
      <c r="G65" s="2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5"/>
      <c r="B66" s="55" t="s">
        <v>108</v>
      </c>
      <c r="C66" s="56" t="s">
        <v>109</v>
      </c>
      <c r="D66" s="57">
        <v>45.5</v>
      </c>
      <c r="E66" s="58">
        <f t="shared" ref="E66:E83" si="3">D66*56.4</f>
        <v>2566.2</v>
      </c>
      <c r="F66" s="58">
        <f t="shared" ref="F66:F83" si="4">E66*0.45</f>
        <v>1154.79</v>
      </c>
      <c r="G66" s="2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5"/>
      <c r="B67" s="55" t="s">
        <v>110</v>
      </c>
      <c r="C67" s="56" t="s">
        <v>111</v>
      </c>
      <c r="D67" s="57">
        <v>40.0</v>
      </c>
      <c r="E67" s="58">
        <f t="shared" si="3"/>
        <v>2256</v>
      </c>
      <c r="F67" s="58">
        <f t="shared" si="4"/>
        <v>1015.2</v>
      </c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5"/>
      <c r="B68" s="55" t="s">
        <v>14</v>
      </c>
      <c r="C68" s="56" t="s">
        <v>112</v>
      </c>
      <c r="D68" s="57">
        <v>1.9</v>
      </c>
      <c r="E68" s="58">
        <f t="shared" si="3"/>
        <v>107.16</v>
      </c>
      <c r="F68" s="58">
        <f t="shared" si="4"/>
        <v>48.222</v>
      </c>
      <c r="G68" s="2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5"/>
      <c r="B69" s="55" t="s">
        <v>12</v>
      </c>
      <c r="C69" s="56" t="s">
        <v>113</v>
      </c>
      <c r="D69" s="57">
        <v>2.9</v>
      </c>
      <c r="E69" s="58">
        <f t="shared" si="3"/>
        <v>163.56</v>
      </c>
      <c r="F69" s="58">
        <f t="shared" si="4"/>
        <v>73.602</v>
      </c>
      <c r="G69" s="2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5"/>
      <c r="B70" s="55" t="s">
        <v>114</v>
      </c>
      <c r="C70" s="56" t="s">
        <v>115</v>
      </c>
      <c r="D70" s="57">
        <v>3.4</v>
      </c>
      <c r="E70" s="58">
        <f t="shared" si="3"/>
        <v>191.76</v>
      </c>
      <c r="F70" s="58">
        <f t="shared" si="4"/>
        <v>86.292</v>
      </c>
      <c r="G70" s="2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5"/>
      <c r="B71" s="55" t="s">
        <v>116</v>
      </c>
      <c r="C71" s="56" t="s">
        <v>117</v>
      </c>
      <c r="D71" s="57">
        <v>16.2</v>
      </c>
      <c r="E71" s="58">
        <f t="shared" si="3"/>
        <v>913.68</v>
      </c>
      <c r="F71" s="58">
        <f t="shared" si="4"/>
        <v>411.156</v>
      </c>
      <c r="G71" s="2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5"/>
      <c r="B72" s="55" t="s">
        <v>118</v>
      </c>
      <c r="C72" s="56" t="s">
        <v>29</v>
      </c>
      <c r="D72" s="57">
        <v>7.1</v>
      </c>
      <c r="E72" s="58">
        <f t="shared" si="3"/>
        <v>400.44</v>
      </c>
      <c r="F72" s="58">
        <f t="shared" si="4"/>
        <v>180.198</v>
      </c>
      <c r="G72" s="2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5"/>
      <c r="B73" s="55" t="s">
        <v>26</v>
      </c>
      <c r="C73" s="56" t="s">
        <v>27</v>
      </c>
      <c r="D73" s="57">
        <v>13.7</v>
      </c>
      <c r="E73" s="58">
        <f t="shared" si="3"/>
        <v>772.68</v>
      </c>
      <c r="F73" s="58">
        <f t="shared" si="4"/>
        <v>347.706</v>
      </c>
      <c r="G73" s="2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5"/>
      <c r="B74" s="55" t="s">
        <v>119</v>
      </c>
      <c r="C74" s="56" t="s">
        <v>120</v>
      </c>
      <c r="D74" s="57">
        <v>94.6</v>
      </c>
      <c r="E74" s="58">
        <f t="shared" si="3"/>
        <v>5335.44</v>
      </c>
      <c r="F74" s="58">
        <f t="shared" si="4"/>
        <v>2400.948</v>
      </c>
      <c r="G74" s="2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5"/>
      <c r="B75" s="55" t="s">
        <v>67</v>
      </c>
      <c r="C75" s="56" t="s">
        <v>121</v>
      </c>
      <c r="D75" s="57">
        <v>145.4</v>
      </c>
      <c r="E75" s="58">
        <f t="shared" si="3"/>
        <v>8200.56</v>
      </c>
      <c r="F75" s="58">
        <f t="shared" si="4"/>
        <v>3690.252</v>
      </c>
      <c r="G75" s="2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5"/>
      <c r="B76" s="55" t="s">
        <v>122</v>
      </c>
      <c r="C76" s="56" t="s">
        <v>123</v>
      </c>
      <c r="D76" s="57">
        <v>82.1</v>
      </c>
      <c r="E76" s="58">
        <f t="shared" si="3"/>
        <v>4630.44</v>
      </c>
      <c r="F76" s="58">
        <f t="shared" si="4"/>
        <v>2083.698</v>
      </c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5"/>
      <c r="B77" s="55" t="s">
        <v>67</v>
      </c>
      <c r="C77" s="56" t="s">
        <v>124</v>
      </c>
      <c r="D77" s="57">
        <v>97.3</v>
      </c>
      <c r="E77" s="58">
        <f t="shared" si="3"/>
        <v>5487.72</v>
      </c>
      <c r="F77" s="58">
        <f t="shared" si="4"/>
        <v>2469.474</v>
      </c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5"/>
      <c r="B78" s="55" t="s">
        <v>125</v>
      </c>
      <c r="C78" s="56" t="s">
        <v>126</v>
      </c>
      <c r="D78" s="57">
        <v>125.9</v>
      </c>
      <c r="E78" s="58">
        <f t="shared" si="3"/>
        <v>7100.76</v>
      </c>
      <c r="F78" s="58">
        <f t="shared" si="4"/>
        <v>3195.342</v>
      </c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5"/>
      <c r="B79" s="59" t="s">
        <v>127</v>
      </c>
      <c r="C79" s="60" t="s">
        <v>128</v>
      </c>
      <c r="D79" s="61">
        <v>10.5</v>
      </c>
      <c r="E79" s="58">
        <f t="shared" si="3"/>
        <v>592.2</v>
      </c>
      <c r="F79" s="58">
        <f t="shared" si="4"/>
        <v>266.49</v>
      </c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5"/>
      <c r="B80" s="35" t="s">
        <v>129</v>
      </c>
      <c r="C80" s="32" t="s">
        <v>130</v>
      </c>
      <c r="D80" s="33">
        <v>136.4</v>
      </c>
      <c r="E80" s="62">
        <f t="shared" si="3"/>
        <v>7692.96</v>
      </c>
      <c r="F80" s="62">
        <f t="shared" si="4"/>
        <v>3461.832</v>
      </c>
      <c r="G80" s="2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5"/>
      <c r="B81" s="35" t="s">
        <v>131</v>
      </c>
      <c r="C81" s="32" t="s">
        <v>132</v>
      </c>
      <c r="D81" s="33">
        <v>195.1</v>
      </c>
      <c r="E81" s="62">
        <f t="shared" si="3"/>
        <v>11003.64</v>
      </c>
      <c r="F81" s="62">
        <f t="shared" si="4"/>
        <v>4951.638</v>
      </c>
      <c r="G81" s="2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5"/>
      <c r="B82" s="35" t="s">
        <v>133</v>
      </c>
      <c r="C82" s="32" t="s">
        <v>134</v>
      </c>
      <c r="D82" s="33">
        <v>105.1</v>
      </c>
      <c r="E82" s="62">
        <f t="shared" si="3"/>
        <v>5927.64</v>
      </c>
      <c r="F82" s="62">
        <f t="shared" si="4"/>
        <v>2667.438</v>
      </c>
      <c r="G82" s="2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5"/>
      <c r="B83" s="35" t="s">
        <v>135</v>
      </c>
      <c r="C83" s="32" t="s">
        <v>136</v>
      </c>
      <c r="D83" s="33">
        <v>155.9</v>
      </c>
      <c r="E83" s="62">
        <f t="shared" si="3"/>
        <v>8792.76</v>
      </c>
      <c r="F83" s="62">
        <f t="shared" si="4"/>
        <v>3956.742</v>
      </c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5"/>
      <c r="B84" s="63"/>
      <c r="C84" s="64"/>
      <c r="D84" s="65"/>
      <c r="E84" s="65"/>
      <c r="F84" s="65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0.0" customHeight="1">
      <c r="A85" s="5"/>
      <c r="B85" s="49" t="s">
        <v>137</v>
      </c>
      <c r="C85" s="50"/>
      <c r="D85" s="50"/>
      <c r="E85" s="50"/>
      <c r="F85" s="51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73.5" customHeight="1">
      <c r="A86" s="5"/>
      <c r="B86" s="52" t="s">
        <v>7</v>
      </c>
      <c r="C86" s="53" t="s">
        <v>8</v>
      </c>
      <c r="D86" s="53" t="s">
        <v>9</v>
      </c>
      <c r="E86" s="53" t="s">
        <v>10</v>
      </c>
      <c r="F86" s="66" t="s">
        <v>138</v>
      </c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5"/>
      <c r="B87" s="67">
        <v>1.0</v>
      </c>
      <c r="C87" s="67">
        <v>2.0</v>
      </c>
      <c r="D87" s="67">
        <v>3.0</v>
      </c>
      <c r="E87" s="67">
        <v>4.0</v>
      </c>
      <c r="F87" s="67">
        <v>5.0</v>
      </c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5"/>
      <c r="B88" s="27" t="s">
        <v>12</v>
      </c>
      <c r="C88" s="28" t="s">
        <v>139</v>
      </c>
      <c r="D88" s="29">
        <v>6.0</v>
      </c>
      <c r="E88" s="30">
        <f t="shared" ref="E88:E110" si="5">D88*56.4</f>
        <v>338.4</v>
      </c>
      <c r="F88" s="30">
        <f t="shared" ref="F88:F92" si="6">E88*0.45</f>
        <v>152.28</v>
      </c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5"/>
      <c r="B89" s="27" t="s">
        <v>14</v>
      </c>
      <c r="C89" s="28" t="s">
        <v>140</v>
      </c>
      <c r="D89" s="28">
        <v>1.9</v>
      </c>
      <c r="E89" s="30">
        <f t="shared" si="5"/>
        <v>107.16</v>
      </c>
      <c r="F89" s="30">
        <f t="shared" si="6"/>
        <v>48.222</v>
      </c>
      <c r="G89" s="2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5"/>
      <c r="B90" s="27" t="s">
        <v>141</v>
      </c>
      <c r="C90" s="28" t="s">
        <v>142</v>
      </c>
      <c r="D90" s="28">
        <v>8.0</v>
      </c>
      <c r="E90" s="30">
        <f t="shared" si="5"/>
        <v>451.2</v>
      </c>
      <c r="F90" s="30">
        <f t="shared" si="6"/>
        <v>203.04</v>
      </c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5"/>
      <c r="B91" s="27" t="s">
        <v>143</v>
      </c>
      <c r="C91" s="28" t="s">
        <v>144</v>
      </c>
      <c r="D91" s="29">
        <v>122.2</v>
      </c>
      <c r="E91" s="30">
        <f t="shared" si="5"/>
        <v>6892.08</v>
      </c>
      <c r="F91" s="30">
        <f t="shared" si="6"/>
        <v>3101.436</v>
      </c>
      <c r="G91" s="2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5"/>
      <c r="B92" s="27" t="s">
        <v>145</v>
      </c>
      <c r="C92" s="28" t="s">
        <v>146</v>
      </c>
      <c r="D92" s="29">
        <v>147.0</v>
      </c>
      <c r="E92" s="30">
        <f t="shared" si="5"/>
        <v>8290.8</v>
      </c>
      <c r="F92" s="30">
        <f t="shared" si="6"/>
        <v>3730.86</v>
      </c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5"/>
      <c r="B93" s="27" t="s">
        <v>147</v>
      </c>
      <c r="C93" s="28" t="s">
        <v>144</v>
      </c>
      <c r="D93" s="29">
        <v>122.2</v>
      </c>
      <c r="E93" s="30">
        <f t="shared" si="5"/>
        <v>6892.08</v>
      </c>
      <c r="F93" s="30">
        <f t="shared" ref="F93:F94" si="7">E93*0.85</f>
        <v>5858.268</v>
      </c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5"/>
      <c r="B94" s="27" t="s">
        <v>148</v>
      </c>
      <c r="C94" s="28" t="s">
        <v>146</v>
      </c>
      <c r="D94" s="29">
        <v>147.0</v>
      </c>
      <c r="E94" s="30">
        <f t="shared" si="5"/>
        <v>8290.8</v>
      </c>
      <c r="F94" s="30">
        <f t="shared" si="7"/>
        <v>7047.18</v>
      </c>
      <c r="G94" s="2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5"/>
      <c r="B95" s="27" t="s">
        <v>149</v>
      </c>
      <c r="C95" s="28" t="s">
        <v>150</v>
      </c>
      <c r="D95" s="29">
        <v>167.3</v>
      </c>
      <c r="E95" s="30">
        <f t="shared" si="5"/>
        <v>9435.72</v>
      </c>
      <c r="F95" s="30">
        <f t="shared" ref="F95:F96" si="8">E95*0.45</f>
        <v>4246.074</v>
      </c>
      <c r="G95" s="2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5"/>
      <c r="B96" s="27" t="s">
        <v>151</v>
      </c>
      <c r="C96" s="28" t="s">
        <v>152</v>
      </c>
      <c r="D96" s="29">
        <v>208.5</v>
      </c>
      <c r="E96" s="30">
        <f t="shared" si="5"/>
        <v>11759.4</v>
      </c>
      <c r="F96" s="30">
        <f t="shared" si="8"/>
        <v>5291.73</v>
      </c>
      <c r="G96" s="2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5"/>
      <c r="B97" s="27" t="s">
        <v>153</v>
      </c>
      <c r="C97" s="28" t="s">
        <v>150</v>
      </c>
      <c r="D97" s="29">
        <v>167.3</v>
      </c>
      <c r="E97" s="30">
        <f t="shared" si="5"/>
        <v>9435.72</v>
      </c>
      <c r="F97" s="30">
        <f t="shared" ref="F97:F98" si="9">E97*0.85</f>
        <v>8020.362</v>
      </c>
      <c r="G97" s="2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5"/>
      <c r="B98" s="27" t="s">
        <v>154</v>
      </c>
      <c r="C98" s="28" t="s">
        <v>152</v>
      </c>
      <c r="D98" s="29">
        <v>208.5</v>
      </c>
      <c r="E98" s="30">
        <f t="shared" si="5"/>
        <v>11759.4</v>
      </c>
      <c r="F98" s="30">
        <f t="shared" si="9"/>
        <v>9995.49</v>
      </c>
      <c r="G98" s="2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5"/>
      <c r="B99" s="27" t="s">
        <v>155</v>
      </c>
      <c r="C99" s="28" t="s">
        <v>144</v>
      </c>
      <c r="D99" s="29">
        <v>122.2</v>
      </c>
      <c r="E99" s="30">
        <f t="shared" si="5"/>
        <v>6892.08</v>
      </c>
      <c r="F99" s="30">
        <f t="shared" ref="F99:F100" si="10">E99*4</f>
        <v>27568.32</v>
      </c>
      <c r="G99" s="2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5"/>
      <c r="B100" s="27" t="s">
        <v>156</v>
      </c>
      <c r="C100" s="28" t="s">
        <v>146</v>
      </c>
      <c r="D100" s="29">
        <v>147.0</v>
      </c>
      <c r="E100" s="30">
        <f t="shared" si="5"/>
        <v>8290.8</v>
      </c>
      <c r="F100" s="30">
        <f t="shared" si="10"/>
        <v>33163.2</v>
      </c>
      <c r="G100" s="2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5"/>
      <c r="B101" s="27" t="s">
        <v>157</v>
      </c>
      <c r="C101" s="28" t="s">
        <v>150</v>
      </c>
      <c r="D101" s="29">
        <v>167.3</v>
      </c>
      <c r="E101" s="30">
        <f t="shared" si="5"/>
        <v>9435.72</v>
      </c>
      <c r="F101" s="30">
        <f t="shared" ref="F101:F102" si="11">E101*3</f>
        <v>28307.16</v>
      </c>
      <c r="G101" s="2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5"/>
      <c r="B102" s="27" t="s">
        <v>158</v>
      </c>
      <c r="C102" s="28" t="s">
        <v>152</v>
      </c>
      <c r="D102" s="29">
        <v>208.5</v>
      </c>
      <c r="E102" s="30">
        <f t="shared" si="5"/>
        <v>11759.4</v>
      </c>
      <c r="F102" s="30">
        <f t="shared" si="11"/>
        <v>35278.2</v>
      </c>
      <c r="G102" s="2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5"/>
      <c r="B103" s="27" t="s">
        <v>159</v>
      </c>
      <c r="C103" s="28" t="s">
        <v>150</v>
      </c>
      <c r="D103" s="29">
        <v>167.3</v>
      </c>
      <c r="E103" s="30">
        <f t="shared" si="5"/>
        <v>9435.72</v>
      </c>
      <c r="F103" s="30">
        <f t="shared" ref="F103:F104" si="12">E103*3.5</f>
        <v>33025.02</v>
      </c>
      <c r="G103" s="2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5"/>
      <c r="B104" s="27" t="s">
        <v>160</v>
      </c>
      <c r="C104" s="28" t="s">
        <v>152</v>
      </c>
      <c r="D104" s="29">
        <v>208.5</v>
      </c>
      <c r="E104" s="30">
        <f t="shared" si="5"/>
        <v>11759.4</v>
      </c>
      <c r="F104" s="30">
        <f t="shared" si="12"/>
        <v>41157.9</v>
      </c>
      <c r="G104" s="2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5"/>
      <c r="B105" s="27" t="s">
        <v>161</v>
      </c>
      <c r="C105" s="28" t="s">
        <v>150</v>
      </c>
      <c r="D105" s="29">
        <v>167.3</v>
      </c>
      <c r="E105" s="30">
        <f t="shared" si="5"/>
        <v>9435.72</v>
      </c>
      <c r="F105" s="30">
        <f t="shared" ref="F105:F106" si="13">E105*1.2</f>
        <v>11322.864</v>
      </c>
      <c r="G105" s="26"/>
      <c r="H105" s="6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5"/>
      <c r="B106" s="27" t="s">
        <v>162</v>
      </c>
      <c r="C106" s="28" t="s">
        <v>152</v>
      </c>
      <c r="D106" s="29">
        <v>208.5</v>
      </c>
      <c r="E106" s="30">
        <f t="shared" si="5"/>
        <v>11759.4</v>
      </c>
      <c r="F106" s="30">
        <f t="shared" si="13"/>
        <v>14111.28</v>
      </c>
      <c r="G106" s="2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5"/>
      <c r="B107" s="27" t="s">
        <v>163</v>
      </c>
      <c r="C107" s="28" t="s">
        <v>146</v>
      </c>
      <c r="D107" s="29">
        <v>147.0</v>
      </c>
      <c r="E107" s="30">
        <f t="shared" si="5"/>
        <v>8290.8</v>
      </c>
      <c r="F107" s="30">
        <f>E107*3.3</f>
        <v>27359.64</v>
      </c>
      <c r="G107" s="2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5"/>
      <c r="B108" s="27" t="s">
        <v>164</v>
      </c>
      <c r="C108" s="28" t="s">
        <v>146</v>
      </c>
      <c r="D108" s="29">
        <v>147.0</v>
      </c>
      <c r="E108" s="30">
        <f t="shared" si="5"/>
        <v>8290.8</v>
      </c>
      <c r="F108" s="30">
        <f>E108*5</f>
        <v>41454</v>
      </c>
      <c r="G108" s="2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5"/>
      <c r="B109" s="27" t="s">
        <v>165</v>
      </c>
      <c r="C109" s="28" t="s">
        <v>166</v>
      </c>
      <c r="D109" s="29">
        <v>92.6</v>
      </c>
      <c r="E109" s="30">
        <f t="shared" si="5"/>
        <v>5222.64</v>
      </c>
      <c r="F109" s="30">
        <f>E109*0.55</f>
        <v>2872.452</v>
      </c>
      <c r="G109" s="2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5"/>
      <c r="B110" s="27" t="s">
        <v>167</v>
      </c>
      <c r="C110" s="28" t="s">
        <v>166</v>
      </c>
      <c r="D110" s="29">
        <v>92.6</v>
      </c>
      <c r="E110" s="30">
        <f t="shared" si="5"/>
        <v>5222.64</v>
      </c>
      <c r="F110" s="30">
        <f>E110*2</f>
        <v>10445.28</v>
      </c>
      <c r="G110" s="2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5.5" customHeight="1">
      <c r="A111" s="5"/>
      <c r="B111" s="49" t="s">
        <v>168</v>
      </c>
      <c r="C111" s="50"/>
      <c r="D111" s="50"/>
      <c r="E111" s="50"/>
      <c r="F111" s="51"/>
      <c r="G111" s="2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5"/>
      <c r="B112" s="52" t="s">
        <v>7</v>
      </c>
      <c r="C112" s="53" t="s">
        <v>107</v>
      </c>
      <c r="D112" s="53" t="s">
        <v>9</v>
      </c>
      <c r="E112" s="53" t="s">
        <v>10</v>
      </c>
      <c r="F112" s="53" t="s">
        <v>169</v>
      </c>
      <c r="G112" s="2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5"/>
      <c r="B113" s="69" t="s">
        <v>170</v>
      </c>
      <c r="C113" s="70" t="s">
        <v>171</v>
      </c>
      <c r="D113" s="71">
        <v>741.4</v>
      </c>
      <c r="E113" s="72">
        <f>D113*56.4</f>
        <v>41814.96</v>
      </c>
      <c r="F113" s="72">
        <f>E113*1.2</f>
        <v>50177.952</v>
      </c>
      <c r="G113" s="2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0" customHeight="1">
      <c r="A114" s="5"/>
      <c r="B114" s="73"/>
      <c r="C114" s="73"/>
      <c r="D114" s="74"/>
      <c r="E114" s="75"/>
      <c r="F114" s="73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3.75" customHeight="1">
      <c r="A115" s="5"/>
      <c r="B115" s="49" t="s">
        <v>172</v>
      </c>
      <c r="C115" s="50"/>
      <c r="D115" s="50"/>
      <c r="E115" s="50"/>
      <c r="F115" s="51"/>
      <c r="G115" s="7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3.75" customHeight="1">
      <c r="A116" s="5"/>
      <c r="B116" s="77" t="s">
        <v>173</v>
      </c>
      <c r="C116" s="78"/>
      <c r="D116" s="78"/>
      <c r="E116" s="78"/>
      <c r="F116" s="79"/>
      <c r="G116" s="7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72.0" customHeight="1">
      <c r="A117" s="5"/>
      <c r="B117" s="52" t="s">
        <v>7</v>
      </c>
      <c r="C117" s="53" t="s">
        <v>8</v>
      </c>
      <c r="D117" s="53" t="s">
        <v>174</v>
      </c>
      <c r="E117" s="53" t="s">
        <v>10</v>
      </c>
      <c r="F117" s="53" t="s">
        <v>175</v>
      </c>
      <c r="G117" s="8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5"/>
      <c r="B118" s="54">
        <v>1.0</v>
      </c>
      <c r="C118" s="54">
        <v>2.0</v>
      </c>
      <c r="D118" s="54">
        <v>3.0</v>
      </c>
      <c r="E118" s="54">
        <v>4.0</v>
      </c>
      <c r="F118" s="54">
        <v>5.0</v>
      </c>
      <c r="G118" s="2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5"/>
      <c r="B119" s="81" t="s">
        <v>176</v>
      </c>
      <c r="C119" s="28" t="s">
        <v>171</v>
      </c>
      <c r="D119" s="29">
        <v>741.4</v>
      </c>
      <c r="E119" s="30">
        <f t="shared" ref="E119:E123" si="14">D119*56.4</f>
        <v>41814.96</v>
      </c>
      <c r="F119" s="30">
        <f t="shared" ref="F119:F123" si="15">E119*0.25</f>
        <v>10453.74</v>
      </c>
      <c r="G119" s="2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5"/>
      <c r="B120" s="81" t="s">
        <v>177</v>
      </c>
      <c r="C120" s="28" t="s">
        <v>178</v>
      </c>
      <c r="D120" s="29">
        <v>411.9</v>
      </c>
      <c r="E120" s="30">
        <f t="shared" si="14"/>
        <v>23231.16</v>
      </c>
      <c r="F120" s="30">
        <f t="shared" si="15"/>
        <v>5807.79</v>
      </c>
      <c r="G120" s="2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5"/>
      <c r="B121" s="82" t="s">
        <v>179</v>
      </c>
      <c r="C121" s="28" t="s">
        <v>180</v>
      </c>
      <c r="D121" s="28">
        <v>167.7</v>
      </c>
      <c r="E121" s="30">
        <f t="shared" si="14"/>
        <v>9458.28</v>
      </c>
      <c r="F121" s="30">
        <f t="shared" si="15"/>
        <v>2364.57</v>
      </c>
      <c r="G121" s="2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5"/>
      <c r="B122" s="81" t="s">
        <v>181</v>
      </c>
      <c r="C122" s="28" t="s">
        <v>182</v>
      </c>
      <c r="D122" s="29">
        <v>376.5</v>
      </c>
      <c r="E122" s="30">
        <f t="shared" si="14"/>
        <v>21234.6</v>
      </c>
      <c r="F122" s="30">
        <f t="shared" si="15"/>
        <v>5308.65</v>
      </c>
      <c r="G122" s="2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5"/>
      <c r="B123" s="81" t="s">
        <v>183</v>
      </c>
      <c r="C123" s="28" t="s">
        <v>184</v>
      </c>
      <c r="D123" s="29">
        <v>87.5</v>
      </c>
      <c r="E123" s="30">
        <f t="shared" si="14"/>
        <v>4935</v>
      </c>
      <c r="F123" s="30">
        <f t="shared" si="15"/>
        <v>1233.75</v>
      </c>
      <c r="G123" s="2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5"/>
      <c r="B124" s="83"/>
      <c r="F124" s="84"/>
      <c r="G124" s="2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5"/>
      <c r="B125" s="85"/>
      <c r="C125" s="86"/>
      <c r="D125" s="86"/>
      <c r="E125" s="86"/>
      <c r="F125" s="87"/>
      <c r="G125" s="2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5"/>
      <c r="B126" s="88" t="s">
        <v>185</v>
      </c>
      <c r="C126" s="89"/>
      <c r="D126" s="89"/>
      <c r="E126" s="89"/>
      <c r="F126" s="90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5"/>
      <c r="B127" s="52" t="s">
        <v>7</v>
      </c>
      <c r="C127" s="53" t="s">
        <v>8</v>
      </c>
      <c r="D127" s="53" t="s">
        <v>9</v>
      </c>
      <c r="E127" s="53" t="s">
        <v>10</v>
      </c>
      <c r="F127" s="53" t="s">
        <v>11</v>
      </c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5"/>
      <c r="B128" s="91">
        <v>1.0</v>
      </c>
      <c r="C128" s="92">
        <v>2.0</v>
      </c>
      <c r="D128" s="92">
        <v>3.0</v>
      </c>
      <c r="E128" s="93">
        <v>4.0</v>
      </c>
      <c r="F128" s="93">
        <v>5.0</v>
      </c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5"/>
      <c r="B129" s="94" t="s">
        <v>186</v>
      </c>
      <c r="C129" s="95" t="s">
        <v>171</v>
      </c>
      <c r="D129" s="95">
        <v>741.4</v>
      </c>
      <c r="E129" s="30">
        <f t="shared" ref="E129:E131" si="16">D129*56.4</f>
        <v>41814.96</v>
      </c>
      <c r="F129" s="30">
        <f>E129*0.45</f>
        <v>18816.732</v>
      </c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5"/>
      <c r="B130" s="94" t="s">
        <v>187</v>
      </c>
      <c r="C130" s="95" t="s">
        <v>178</v>
      </c>
      <c r="D130" s="95">
        <v>741.4</v>
      </c>
      <c r="E130" s="30">
        <f t="shared" si="16"/>
        <v>41814.96</v>
      </c>
      <c r="F130" s="30">
        <f>E130*0.9</f>
        <v>37633.464</v>
      </c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5"/>
      <c r="B131" s="96" t="s">
        <v>188</v>
      </c>
      <c r="C131" s="28" t="s">
        <v>171</v>
      </c>
      <c r="D131" s="29">
        <v>741.4</v>
      </c>
      <c r="E131" s="30">
        <f t="shared" si="16"/>
        <v>41814.96</v>
      </c>
      <c r="F131" s="30">
        <f t="shared" ref="F131:F133" si="17">E131*0.45</f>
        <v>18816.732</v>
      </c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5"/>
      <c r="B132" s="96" t="s">
        <v>189</v>
      </c>
      <c r="C132" s="28" t="s">
        <v>178</v>
      </c>
      <c r="D132" s="29" t="s">
        <v>190</v>
      </c>
      <c r="E132" s="30">
        <v>41814.96</v>
      </c>
      <c r="F132" s="30">
        <f t="shared" si="17"/>
        <v>18816.732</v>
      </c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5"/>
      <c r="B133" s="97" t="s">
        <v>191</v>
      </c>
      <c r="C133" s="28" t="s">
        <v>171</v>
      </c>
      <c r="D133" s="29">
        <v>741.4</v>
      </c>
      <c r="E133" s="30">
        <f t="shared" ref="E133:E135" si="18">D133*56.4</f>
        <v>41814.96</v>
      </c>
      <c r="F133" s="30">
        <f t="shared" si="17"/>
        <v>18816.732</v>
      </c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5"/>
      <c r="B134" s="98" t="s">
        <v>192</v>
      </c>
      <c r="C134" s="28" t="s">
        <v>171</v>
      </c>
      <c r="D134" s="29">
        <v>741.4</v>
      </c>
      <c r="E134" s="30">
        <f t="shared" si="18"/>
        <v>41814.96</v>
      </c>
      <c r="F134" s="30">
        <f t="shared" ref="F134:F135" si="19">E134*0.85</f>
        <v>35542.716</v>
      </c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5"/>
      <c r="B135" s="98" t="s">
        <v>193</v>
      </c>
      <c r="C135" s="28" t="s">
        <v>171</v>
      </c>
      <c r="D135" s="29">
        <v>741.4</v>
      </c>
      <c r="E135" s="30">
        <f t="shared" si="18"/>
        <v>41814.96</v>
      </c>
      <c r="F135" s="30">
        <f t="shared" si="19"/>
        <v>35542.716</v>
      </c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5"/>
      <c r="B136" s="99" t="s">
        <v>194</v>
      </c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5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5"/>
      <c r="B138" s="99"/>
      <c r="C138" s="99"/>
      <c r="D138" s="99"/>
      <c r="E138" s="99"/>
      <c r="F138" s="99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5"/>
      <c r="B139" s="100"/>
      <c r="C139" s="100"/>
      <c r="D139" s="100"/>
      <c r="E139" s="100"/>
      <c r="F139" s="100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5"/>
      <c r="B140" s="101" t="s">
        <v>195</v>
      </c>
      <c r="C140" s="102"/>
      <c r="D140" s="102"/>
      <c r="E140" s="102"/>
      <c r="F140" s="103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5"/>
      <c r="B141" s="104"/>
      <c r="C141" s="86"/>
      <c r="D141" s="86"/>
      <c r="E141" s="86"/>
      <c r="F141" s="105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5"/>
      <c r="B142" s="106" t="s">
        <v>7</v>
      </c>
      <c r="C142" s="107" t="s">
        <v>8</v>
      </c>
      <c r="D142" s="107" t="s">
        <v>9</v>
      </c>
      <c r="E142" s="107" t="s">
        <v>10</v>
      </c>
      <c r="F142" s="107" t="s">
        <v>196</v>
      </c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5"/>
      <c r="B143" s="108">
        <v>1.0</v>
      </c>
      <c r="C143" s="109">
        <v>2.0</v>
      </c>
      <c r="D143" s="109">
        <v>3.0</v>
      </c>
      <c r="E143" s="109">
        <v>4.0</v>
      </c>
      <c r="F143" s="108">
        <v>5.0</v>
      </c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5"/>
      <c r="B144" s="110" t="s">
        <v>197</v>
      </c>
      <c r="C144" s="46"/>
      <c r="D144" s="46"/>
      <c r="E144" s="46"/>
      <c r="F144" s="4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5"/>
      <c r="B145" s="27" t="s">
        <v>198</v>
      </c>
      <c r="C145" s="28" t="s">
        <v>41</v>
      </c>
      <c r="D145" s="30">
        <v>135.0</v>
      </c>
      <c r="E145" s="30">
        <f t="shared" ref="E145:E149" si="20">D145*56.4</f>
        <v>7614</v>
      </c>
      <c r="F145" s="30">
        <f t="shared" ref="F145:F146" si="21">E145*0.55</f>
        <v>4187.7</v>
      </c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5"/>
      <c r="B146" s="82" t="s">
        <v>199</v>
      </c>
      <c r="C146" s="28" t="s">
        <v>60</v>
      </c>
      <c r="D146" s="28">
        <v>129.6</v>
      </c>
      <c r="E146" s="30">
        <f t="shared" si="20"/>
        <v>7309.44</v>
      </c>
      <c r="F146" s="30">
        <f t="shared" si="21"/>
        <v>4020.192</v>
      </c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5"/>
      <c r="B147" s="82" t="s">
        <v>200</v>
      </c>
      <c r="C147" s="28" t="s">
        <v>201</v>
      </c>
      <c r="D147" s="28">
        <v>247.13</v>
      </c>
      <c r="E147" s="30">
        <f t="shared" si="20"/>
        <v>13938.132</v>
      </c>
      <c r="F147" s="30">
        <f t="shared" ref="F147:F149" si="22">E147*0.35</f>
        <v>4878.3462</v>
      </c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5"/>
      <c r="B148" s="111" t="s">
        <v>202</v>
      </c>
      <c r="C148" s="28" t="s">
        <v>171</v>
      </c>
      <c r="D148" s="28">
        <v>741.4</v>
      </c>
      <c r="E148" s="30">
        <f t="shared" si="20"/>
        <v>41814.96</v>
      </c>
      <c r="F148" s="30">
        <f t="shared" si="22"/>
        <v>14635.236</v>
      </c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5"/>
      <c r="B149" s="111" t="s">
        <v>203</v>
      </c>
      <c r="C149" s="28" t="s">
        <v>204</v>
      </c>
      <c r="D149" s="28">
        <v>247.13</v>
      </c>
      <c r="E149" s="30">
        <f t="shared" si="20"/>
        <v>13938.132</v>
      </c>
      <c r="F149" s="30">
        <f t="shared" si="22"/>
        <v>4878.3462</v>
      </c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5"/>
      <c r="B150" s="98"/>
      <c r="C150" s="112"/>
      <c r="D150" s="112"/>
      <c r="E150" s="113"/>
      <c r="F150" s="114">
        <f>SUM(F145:F149)</f>
        <v>32599.8204</v>
      </c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5"/>
      <c r="B151" s="115" t="s">
        <v>205</v>
      </c>
      <c r="C151" s="46"/>
      <c r="D151" s="46"/>
      <c r="E151" s="46"/>
      <c r="F151" s="4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0" customHeight="1">
      <c r="A152" s="5"/>
      <c r="B152" s="27" t="s">
        <v>198</v>
      </c>
      <c r="C152" s="28" t="s">
        <v>120</v>
      </c>
      <c r="D152" s="28">
        <v>94.6</v>
      </c>
      <c r="E152" s="30">
        <f t="shared" ref="E152:E156" si="23">D152*56.4</f>
        <v>5335.44</v>
      </c>
      <c r="F152" s="30">
        <f t="shared" ref="F152:F153" si="24">E152*0.55</f>
        <v>2934.492</v>
      </c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5"/>
      <c r="B153" s="82" t="s">
        <v>206</v>
      </c>
      <c r="C153" s="28" t="s">
        <v>123</v>
      </c>
      <c r="D153" s="28">
        <v>82.1</v>
      </c>
      <c r="E153" s="30">
        <f t="shared" si="23"/>
        <v>4630.44</v>
      </c>
      <c r="F153" s="30">
        <f t="shared" si="24"/>
        <v>2546.742</v>
      </c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5"/>
      <c r="B154" s="82" t="s">
        <v>207</v>
      </c>
      <c r="C154" s="28" t="s">
        <v>208</v>
      </c>
      <c r="D154" s="28">
        <v>137.3</v>
      </c>
      <c r="E154" s="30">
        <f t="shared" si="23"/>
        <v>7743.72</v>
      </c>
      <c r="F154" s="30">
        <f t="shared" ref="F154:F156" si="25">E154*0.35</f>
        <v>2710.302</v>
      </c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5"/>
      <c r="B155" s="111" t="s">
        <v>202</v>
      </c>
      <c r="C155" s="28" t="s">
        <v>178</v>
      </c>
      <c r="D155" s="28">
        <v>411.9</v>
      </c>
      <c r="E155" s="30">
        <f t="shared" si="23"/>
        <v>23231.16</v>
      </c>
      <c r="F155" s="30">
        <f t="shared" si="25"/>
        <v>8130.906</v>
      </c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5"/>
      <c r="B156" s="111" t="s">
        <v>209</v>
      </c>
      <c r="C156" s="28" t="s">
        <v>210</v>
      </c>
      <c r="D156" s="28">
        <v>137.3</v>
      </c>
      <c r="E156" s="30">
        <f t="shared" si="23"/>
        <v>7743.72</v>
      </c>
      <c r="F156" s="30">
        <f t="shared" si="25"/>
        <v>2710.302</v>
      </c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5"/>
      <c r="B157" s="116"/>
      <c r="C157" s="117"/>
      <c r="D157" s="117"/>
      <c r="E157" s="118"/>
      <c r="F157" s="119">
        <f>SUM(F152:F156)</f>
        <v>19032.744</v>
      </c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5"/>
      <c r="B158" s="120"/>
      <c r="C158" s="112"/>
      <c r="D158" s="112"/>
      <c r="E158" s="113"/>
      <c r="F158" s="121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5"/>
      <c r="B159" s="122" t="s">
        <v>211</v>
      </c>
      <c r="C159" s="46"/>
      <c r="D159" s="46"/>
      <c r="E159" s="46"/>
      <c r="F159" s="4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5"/>
      <c r="B160" s="111" t="s">
        <v>212</v>
      </c>
      <c r="C160" s="28" t="s">
        <v>213</v>
      </c>
      <c r="D160" s="28">
        <v>741.4</v>
      </c>
      <c r="E160" s="30">
        <f>D160*56.4</f>
        <v>41814.96</v>
      </c>
      <c r="F160" s="30">
        <f>E160*0.45</f>
        <v>18816.732</v>
      </c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5"/>
      <c r="B161" s="98"/>
      <c r="C161" s="112"/>
      <c r="D161" s="112"/>
      <c r="E161" s="113"/>
      <c r="F161" s="123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8.25" customHeight="1">
      <c r="A162" s="5"/>
      <c r="B162" s="124" t="s">
        <v>214</v>
      </c>
      <c r="C162" s="46"/>
      <c r="D162" s="46"/>
      <c r="E162" s="46"/>
      <c r="F162" s="4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0" customHeight="1">
      <c r="A163" s="5"/>
      <c r="B163" s="111" t="s">
        <v>198</v>
      </c>
      <c r="C163" s="28" t="s">
        <v>41</v>
      </c>
      <c r="D163" s="30">
        <v>135.0</v>
      </c>
      <c r="E163" s="30">
        <f t="shared" ref="E163:E167" si="26">D163*56.4</f>
        <v>7614</v>
      </c>
      <c r="F163" s="30">
        <f>E163*0.55</f>
        <v>4187.7</v>
      </c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5"/>
      <c r="B164" s="82" t="s">
        <v>200</v>
      </c>
      <c r="C164" s="28" t="s">
        <v>201</v>
      </c>
      <c r="D164" s="28">
        <v>247.13</v>
      </c>
      <c r="E164" s="30">
        <f t="shared" si="26"/>
        <v>13938.132</v>
      </c>
      <c r="F164" s="30">
        <f t="shared" ref="F164:F165" si="27">E164*0.35</f>
        <v>4878.3462</v>
      </c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5"/>
      <c r="B165" s="111" t="s">
        <v>215</v>
      </c>
      <c r="C165" s="28" t="s">
        <v>216</v>
      </c>
      <c r="D165" s="28">
        <v>494.27</v>
      </c>
      <c r="E165" s="30">
        <f t="shared" si="26"/>
        <v>27876.828</v>
      </c>
      <c r="F165" s="30">
        <f t="shared" si="27"/>
        <v>9756.8898</v>
      </c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5"/>
      <c r="B166" s="111" t="s">
        <v>217</v>
      </c>
      <c r="C166" s="28" t="s">
        <v>58</v>
      </c>
      <c r="D166" s="28">
        <v>182.5</v>
      </c>
      <c r="E166" s="30">
        <f t="shared" si="26"/>
        <v>10293</v>
      </c>
      <c r="F166" s="39">
        <f t="shared" ref="F166:F167" si="28">E166*0.55</f>
        <v>5661.15</v>
      </c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5"/>
      <c r="B167" s="111" t="s">
        <v>218</v>
      </c>
      <c r="C167" s="28" t="s">
        <v>219</v>
      </c>
      <c r="D167" s="28">
        <v>199.2</v>
      </c>
      <c r="E167" s="30">
        <f t="shared" si="26"/>
        <v>11234.88</v>
      </c>
      <c r="F167" s="39">
        <f t="shared" si="28"/>
        <v>6179.184</v>
      </c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5"/>
      <c r="B168" s="99"/>
      <c r="C168" s="99"/>
      <c r="D168" s="99"/>
      <c r="E168" s="99"/>
      <c r="F168" s="125">
        <f>SUM(F163:F167)</f>
        <v>30663.27</v>
      </c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5"/>
      <c r="B169" s="99"/>
      <c r="C169" s="99"/>
      <c r="D169" s="99"/>
      <c r="E169" s="99"/>
      <c r="F169" s="125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5"/>
      <c r="B170" s="124" t="s">
        <v>220</v>
      </c>
      <c r="C170" s="46"/>
      <c r="D170" s="46"/>
      <c r="E170" s="46"/>
      <c r="F170" s="4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5"/>
      <c r="B171" s="27" t="s">
        <v>221</v>
      </c>
      <c r="C171" s="28" t="s">
        <v>150</v>
      </c>
      <c r="D171" s="29">
        <v>167.3</v>
      </c>
      <c r="E171" s="30">
        <f>D171*56.4</f>
        <v>9435.72</v>
      </c>
      <c r="F171" s="126">
        <f>E171*3</f>
        <v>28307.16</v>
      </c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5"/>
      <c r="B172" s="63"/>
      <c r="C172" s="64"/>
      <c r="D172" s="65"/>
      <c r="E172" s="127"/>
      <c r="F172" s="125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5"/>
      <c r="B173" s="63"/>
      <c r="C173" s="64"/>
      <c r="D173" s="65"/>
      <c r="E173" s="127"/>
      <c r="F173" s="125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3.75" customHeight="1">
      <c r="A174" s="5"/>
      <c r="B174" s="128" t="s">
        <v>222</v>
      </c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5"/>
      <c r="B175" s="111" t="s">
        <v>223</v>
      </c>
      <c r="C175" s="129" t="s">
        <v>224</v>
      </c>
      <c r="D175" s="46"/>
      <c r="E175" s="46"/>
      <c r="F175" s="4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5"/>
      <c r="B176" s="111" t="s">
        <v>225</v>
      </c>
      <c r="C176" s="129" t="s">
        <v>226</v>
      </c>
      <c r="D176" s="46"/>
      <c r="E176" s="46"/>
      <c r="F176" s="4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5"/>
      <c r="B177" s="99"/>
      <c r="C177" s="99"/>
      <c r="D177" s="99"/>
      <c r="E177" s="99"/>
      <c r="F177" s="99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5"/>
      <c r="B178" s="99"/>
      <c r="C178" s="99"/>
      <c r="D178" s="99"/>
      <c r="E178" s="99"/>
      <c r="F178" s="99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5"/>
      <c r="B179" s="99"/>
      <c r="C179" s="99"/>
      <c r="D179" s="99"/>
      <c r="E179" s="99"/>
      <c r="F179" s="99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6.0" customHeight="1">
      <c r="A180" s="5"/>
      <c r="B180" s="130" t="s">
        <v>227</v>
      </c>
      <c r="C180" s="131"/>
      <c r="D180" s="131"/>
      <c r="E180" s="131"/>
      <c r="F180" s="132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89.25" customHeight="1">
      <c r="A181" s="5"/>
      <c r="B181" s="52" t="s">
        <v>7</v>
      </c>
      <c r="C181" s="53" t="s">
        <v>8</v>
      </c>
      <c r="D181" s="53" t="s">
        <v>9</v>
      </c>
      <c r="E181" s="53" t="s">
        <v>10</v>
      </c>
      <c r="F181" s="53" t="s">
        <v>11</v>
      </c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5"/>
      <c r="B182" s="91">
        <v>1.0</v>
      </c>
      <c r="C182" s="133">
        <v>2.0</v>
      </c>
      <c r="D182" s="133">
        <v>3.0</v>
      </c>
      <c r="E182" s="133">
        <v>4.0</v>
      </c>
      <c r="F182" s="91">
        <v>5.0</v>
      </c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5"/>
      <c r="B183" s="55" t="s">
        <v>228</v>
      </c>
      <c r="C183" s="56" t="s">
        <v>229</v>
      </c>
      <c r="D183" s="57">
        <v>125.9</v>
      </c>
      <c r="E183" s="134">
        <f t="shared" ref="E183:E191" si="29">D183*56.4</f>
        <v>7100.76</v>
      </c>
      <c r="F183" s="134">
        <f t="shared" ref="F183:F191" si="30">E183*0.45</f>
        <v>3195.342</v>
      </c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5"/>
      <c r="B184" s="55" t="s">
        <v>230</v>
      </c>
      <c r="C184" s="56" t="s">
        <v>231</v>
      </c>
      <c r="D184" s="57">
        <v>3.8</v>
      </c>
      <c r="E184" s="134">
        <f t="shared" si="29"/>
        <v>214.32</v>
      </c>
      <c r="F184" s="134">
        <f t="shared" si="30"/>
        <v>96.444</v>
      </c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5"/>
      <c r="B185" s="55" t="s">
        <v>232</v>
      </c>
      <c r="C185" s="56" t="s">
        <v>233</v>
      </c>
      <c r="D185" s="57">
        <v>58.3</v>
      </c>
      <c r="E185" s="134">
        <f t="shared" si="29"/>
        <v>3288.12</v>
      </c>
      <c r="F185" s="134">
        <f t="shared" si="30"/>
        <v>1479.654</v>
      </c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5"/>
      <c r="B186" s="55" t="s">
        <v>234</v>
      </c>
      <c r="C186" s="56" t="s">
        <v>235</v>
      </c>
      <c r="D186" s="57">
        <v>21.5</v>
      </c>
      <c r="E186" s="134">
        <f t="shared" si="29"/>
        <v>1212.6</v>
      </c>
      <c r="F186" s="134">
        <f t="shared" si="30"/>
        <v>545.67</v>
      </c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5"/>
      <c r="B187" s="55" t="s">
        <v>236</v>
      </c>
      <c r="C187" s="56" t="s">
        <v>142</v>
      </c>
      <c r="D187" s="57">
        <v>8.0</v>
      </c>
      <c r="E187" s="134">
        <f t="shared" si="29"/>
        <v>451.2</v>
      </c>
      <c r="F187" s="134">
        <f t="shared" si="30"/>
        <v>203.04</v>
      </c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5"/>
      <c r="B188" s="55" t="s">
        <v>237</v>
      </c>
      <c r="C188" s="56" t="s">
        <v>238</v>
      </c>
      <c r="D188" s="57">
        <v>20.5</v>
      </c>
      <c r="E188" s="134">
        <f t="shared" si="29"/>
        <v>1156.2</v>
      </c>
      <c r="F188" s="134">
        <f t="shared" si="30"/>
        <v>520.29</v>
      </c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5"/>
      <c r="B189" s="59" t="s">
        <v>239</v>
      </c>
      <c r="C189" s="60" t="s">
        <v>240</v>
      </c>
      <c r="D189" s="61">
        <v>25.4</v>
      </c>
      <c r="E189" s="134">
        <f t="shared" si="29"/>
        <v>1432.56</v>
      </c>
      <c r="F189" s="134">
        <f t="shared" si="30"/>
        <v>644.652</v>
      </c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5"/>
      <c r="B190" s="27" t="s">
        <v>241</v>
      </c>
      <c r="C190" s="28" t="s">
        <v>242</v>
      </c>
      <c r="D190" s="29">
        <v>18.2</v>
      </c>
      <c r="E190" s="134">
        <f t="shared" si="29"/>
        <v>1026.48</v>
      </c>
      <c r="F190" s="134">
        <f t="shared" si="30"/>
        <v>461.916</v>
      </c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5"/>
      <c r="B191" s="27" t="s">
        <v>83</v>
      </c>
      <c r="C191" s="28" t="s">
        <v>243</v>
      </c>
      <c r="D191" s="29">
        <v>8.6</v>
      </c>
      <c r="E191" s="134">
        <f t="shared" si="29"/>
        <v>485.04</v>
      </c>
      <c r="F191" s="134">
        <f t="shared" si="30"/>
        <v>218.268</v>
      </c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7.0" customHeight="1">
      <c r="A192" s="5"/>
      <c r="B192" s="99" t="s">
        <v>244</v>
      </c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0" customHeight="1">
      <c r="A193" s="5"/>
      <c r="B193" s="135"/>
      <c r="C193" s="136"/>
      <c r="D193" s="137"/>
      <c r="E193" s="138"/>
      <c r="F193" s="139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0" customHeight="1">
      <c r="A194" s="5"/>
      <c r="B194" s="135"/>
      <c r="C194" s="136"/>
      <c r="D194" s="137"/>
      <c r="E194" s="138"/>
      <c r="F194" s="139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6.0" customHeight="1">
      <c r="A195" s="5"/>
      <c r="B195" s="140" t="s">
        <v>245</v>
      </c>
      <c r="C195" s="89"/>
      <c r="D195" s="89"/>
      <c r="E195" s="89"/>
      <c r="F195" s="90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5"/>
      <c r="B196" s="52" t="s">
        <v>7</v>
      </c>
      <c r="C196" s="53" t="s">
        <v>8</v>
      </c>
      <c r="D196" s="141" t="s">
        <v>9</v>
      </c>
      <c r="E196" s="90"/>
      <c r="F196" s="53" t="s">
        <v>10</v>
      </c>
      <c r="G196" s="2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5"/>
      <c r="B197" s="55" t="s">
        <v>246</v>
      </c>
      <c r="C197" s="142" t="s">
        <v>247</v>
      </c>
      <c r="D197" s="143" t="s">
        <v>248</v>
      </c>
      <c r="E197" s="89"/>
      <c r="F197" s="134">
        <f t="shared" ref="F197:F217" si="31">D197*56.4</f>
        <v>394.8</v>
      </c>
      <c r="G197" s="2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5"/>
      <c r="B198" s="55" t="s">
        <v>249</v>
      </c>
      <c r="C198" s="142" t="s">
        <v>15</v>
      </c>
      <c r="D198" s="143" t="s">
        <v>250</v>
      </c>
      <c r="E198" s="89"/>
      <c r="F198" s="134">
        <f t="shared" si="31"/>
        <v>225.6</v>
      </c>
      <c r="G198" s="2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5"/>
      <c r="B199" s="55" t="s">
        <v>251</v>
      </c>
      <c r="C199" s="142" t="s">
        <v>23</v>
      </c>
      <c r="D199" s="143">
        <v>20.2</v>
      </c>
      <c r="E199" s="89"/>
      <c r="F199" s="134">
        <f t="shared" si="31"/>
        <v>1139.28</v>
      </c>
      <c r="G199" s="2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5"/>
      <c r="B200" s="55" t="s">
        <v>252</v>
      </c>
      <c r="C200" s="142" t="s">
        <v>19</v>
      </c>
      <c r="D200" s="143" t="s">
        <v>253</v>
      </c>
      <c r="E200" s="89"/>
      <c r="F200" s="134">
        <f t="shared" si="31"/>
        <v>406.08</v>
      </c>
      <c r="G200" s="2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5"/>
      <c r="B201" s="55" t="s">
        <v>254</v>
      </c>
      <c r="C201" s="142" t="s">
        <v>25</v>
      </c>
      <c r="D201" s="143">
        <v>19.6</v>
      </c>
      <c r="E201" s="89"/>
      <c r="F201" s="134">
        <f t="shared" si="31"/>
        <v>1105.44</v>
      </c>
      <c r="G201" s="2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5"/>
      <c r="B202" s="55" t="s">
        <v>255</v>
      </c>
      <c r="C202" s="142" t="s">
        <v>111</v>
      </c>
      <c r="D202" s="143" t="s">
        <v>256</v>
      </c>
      <c r="E202" s="89"/>
      <c r="F202" s="134">
        <f t="shared" si="31"/>
        <v>2256</v>
      </c>
      <c r="G202" s="2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5"/>
      <c r="B203" s="55" t="s">
        <v>257</v>
      </c>
      <c r="C203" s="56" t="s">
        <v>142</v>
      </c>
      <c r="D203" s="143">
        <v>8.0</v>
      </c>
      <c r="E203" s="89"/>
      <c r="F203" s="134">
        <f t="shared" si="31"/>
        <v>451.2</v>
      </c>
      <c r="G203" s="2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5"/>
      <c r="B204" s="55" t="s">
        <v>258</v>
      </c>
      <c r="C204" s="142" t="s">
        <v>52</v>
      </c>
      <c r="D204" s="143" t="s">
        <v>259</v>
      </c>
      <c r="E204" s="89"/>
      <c r="F204" s="134">
        <f t="shared" si="31"/>
        <v>5747.16</v>
      </c>
      <c r="G204" s="2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5"/>
      <c r="B205" s="55" t="s">
        <v>260</v>
      </c>
      <c r="C205" s="142" t="s">
        <v>52</v>
      </c>
      <c r="D205" s="143" t="s">
        <v>259</v>
      </c>
      <c r="E205" s="89"/>
      <c r="F205" s="134">
        <f t="shared" si="31"/>
        <v>5747.16</v>
      </c>
      <c r="G205" s="2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5"/>
      <c r="B206" s="55" t="s">
        <v>261</v>
      </c>
      <c r="C206" s="142" t="s">
        <v>180</v>
      </c>
      <c r="D206" s="143" t="s">
        <v>262</v>
      </c>
      <c r="E206" s="89"/>
      <c r="F206" s="134">
        <f t="shared" si="31"/>
        <v>9458.28</v>
      </c>
      <c r="G206" s="2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5"/>
      <c r="B207" s="55" t="s">
        <v>263</v>
      </c>
      <c r="C207" s="142" t="s">
        <v>182</v>
      </c>
      <c r="D207" s="143" t="s">
        <v>264</v>
      </c>
      <c r="E207" s="89"/>
      <c r="F207" s="134">
        <f t="shared" si="31"/>
        <v>21234.6</v>
      </c>
      <c r="G207" s="2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5"/>
      <c r="B208" s="55" t="s">
        <v>265</v>
      </c>
      <c r="C208" s="142" t="s">
        <v>182</v>
      </c>
      <c r="D208" s="143" t="s">
        <v>264</v>
      </c>
      <c r="E208" s="89"/>
      <c r="F208" s="134">
        <f t="shared" si="31"/>
        <v>21234.6</v>
      </c>
      <c r="G208" s="2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5"/>
      <c r="B209" s="55" t="s">
        <v>266</v>
      </c>
      <c r="C209" s="142" t="s">
        <v>171</v>
      </c>
      <c r="D209" s="143" t="s">
        <v>267</v>
      </c>
      <c r="E209" s="89"/>
      <c r="F209" s="134">
        <f t="shared" si="31"/>
        <v>41814.96</v>
      </c>
      <c r="G209" s="2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5"/>
      <c r="B210" s="55" t="s">
        <v>268</v>
      </c>
      <c r="C210" s="142" t="s">
        <v>178</v>
      </c>
      <c r="D210" s="143">
        <v>411.9</v>
      </c>
      <c r="E210" s="89"/>
      <c r="F210" s="134">
        <f t="shared" si="31"/>
        <v>23231.16</v>
      </c>
      <c r="G210" s="2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5"/>
      <c r="B211" s="55" t="s">
        <v>269</v>
      </c>
      <c r="C211" s="142" t="s">
        <v>45</v>
      </c>
      <c r="D211" s="143">
        <v>114.4</v>
      </c>
      <c r="E211" s="89"/>
      <c r="F211" s="134">
        <f t="shared" si="31"/>
        <v>6452.16</v>
      </c>
      <c r="G211" s="2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5"/>
      <c r="B212" s="55" t="s">
        <v>270</v>
      </c>
      <c r="C212" s="142" t="s">
        <v>41</v>
      </c>
      <c r="D212" s="144" t="s">
        <v>271</v>
      </c>
      <c r="E212" s="89"/>
      <c r="F212" s="134">
        <f t="shared" si="31"/>
        <v>7614</v>
      </c>
      <c r="G212" s="2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5"/>
      <c r="B213" s="55" t="s">
        <v>272</v>
      </c>
      <c r="C213" s="142" t="s">
        <v>171</v>
      </c>
      <c r="D213" s="144">
        <v>741.4</v>
      </c>
      <c r="E213" s="89"/>
      <c r="F213" s="134">
        <f t="shared" si="31"/>
        <v>41814.96</v>
      </c>
      <c r="G213" s="14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5"/>
      <c r="B214" s="55" t="s">
        <v>273</v>
      </c>
      <c r="C214" s="142" t="s">
        <v>43</v>
      </c>
      <c r="D214" s="143">
        <v>225.5</v>
      </c>
      <c r="E214" s="89"/>
      <c r="F214" s="134">
        <f t="shared" si="31"/>
        <v>12718.2</v>
      </c>
      <c r="G214" s="2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5"/>
      <c r="B215" s="55" t="s">
        <v>274</v>
      </c>
      <c r="C215" s="142" t="s">
        <v>23</v>
      </c>
      <c r="D215" s="143">
        <v>20.2</v>
      </c>
      <c r="E215" s="89"/>
      <c r="F215" s="134">
        <f t="shared" si="31"/>
        <v>1139.28</v>
      </c>
      <c r="G215" s="2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5"/>
      <c r="B216" s="55" t="s">
        <v>275</v>
      </c>
      <c r="C216" s="142" t="s">
        <v>21</v>
      </c>
      <c r="D216" s="143" t="s">
        <v>276</v>
      </c>
      <c r="E216" s="89"/>
      <c r="F216" s="134">
        <f t="shared" si="31"/>
        <v>1026.48</v>
      </c>
      <c r="G216" s="2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5"/>
      <c r="B217" s="55" t="s">
        <v>277</v>
      </c>
      <c r="C217" s="142" t="s">
        <v>171</v>
      </c>
      <c r="D217" s="143">
        <v>741.4</v>
      </c>
      <c r="E217" s="89"/>
      <c r="F217" s="134">
        <f t="shared" si="31"/>
        <v>41814.96</v>
      </c>
      <c r="G217" s="2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3.25" customHeight="1">
      <c r="A218" s="5"/>
      <c r="B218" s="99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3.25" customHeight="1">
      <c r="A219" s="5"/>
      <c r="B219" s="99"/>
      <c r="C219" s="99"/>
      <c r="D219" s="99"/>
      <c r="E219" s="99"/>
      <c r="F219" s="99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3.25" customHeight="1">
      <c r="A220" s="5"/>
      <c r="B220" s="99"/>
      <c r="C220" s="99"/>
      <c r="D220" s="99"/>
      <c r="E220" s="99"/>
      <c r="F220" s="99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3.25" customHeight="1">
      <c r="A221" s="5"/>
      <c r="B221" s="99"/>
      <c r="C221" s="99"/>
      <c r="D221" s="99"/>
      <c r="E221" s="99"/>
      <c r="F221" s="99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0.0" customHeight="1">
      <c r="A222" s="5"/>
      <c r="B222" s="146" t="s">
        <v>278</v>
      </c>
      <c r="C222" s="89"/>
      <c r="D222" s="89"/>
      <c r="E222" s="89"/>
      <c r="F222" s="90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5"/>
      <c r="B223" s="52" t="s">
        <v>7</v>
      </c>
      <c r="C223" s="53" t="s">
        <v>8</v>
      </c>
      <c r="D223" s="53" t="s">
        <v>9</v>
      </c>
      <c r="E223" s="53" t="s">
        <v>10</v>
      </c>
      <c r="F223" s="53" t="s">
        <v>11</v>
      </c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5"/>
      <c r="B224" s="93">
        <v>1.0</v>
      </c>
      <c r="C224" s="92">
        <v>2.0</v>
      </c>
      <c r="D224" s="92">
        <v>3.0</v>
      </c>
      <c r="E224" s="92">
        <v>4.0</v>
      </c>
      <c r="F224" s="93">
        <v>5.0</v>
      </c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5"/>
      <c r="B225" s="38" t="s">
        <v>279</v>
      </c>
      <c r="C225" s="147" t="s">
        <v>280</v>
      </c>
      <c r="D225" s="148">
        <v>382.0</v>
      </c>
      <c r="E225" s="149">
        <f>D225*56.4*3</f>
        <v>64634.4</v>
      </c>
      <c r="F225" s="149">
        <f t="shared" ref="F225:F272" si="32">E225*0.55</f>
        <v>35548.92</v>
      </c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5"/>
      <c r="B226" s="38" t="s">
        <v>281</v>
      </c>
      <c r="C226" s="147" t="s">
        <v>282</v>
      </c>
      <c r="D226" s="148">
        <v>7.1</v>
      </c>
      <c r="E226" s="149">
        <f t="shared" ref="E226:E272" si="33">D226*56.4</f>
        <v>400.44</v>
      </c>
      <c r="F226" s="149">
        <f t="shared" si="32"/>
        <v>220.242</v>
      </c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5"/>
      <c r="B227" s="38" t="s">
        <v>283</v>
      </c>
      <c r="C227" s="147" t="s">
        <v>284</v>
      </c>
      <c r="D227" s="150">
        <v>4.8</v>
      </c>
      <c r="E227" s="149">
        <f t="shared" si="33"/>
        <v>270.72</v>
      </c>
      <c r="F227" s="149">
        <f t="shared" si="32"/>
        <v>148.896</v>
      </c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5"/>
      <c r="B228" s="38" t="s">
        <v>285</v>
      </c>
      <c r="C228" s="147" t="s">
        <v>282</v>
      </c>
      <c r="D228" s="148">
        <v>7.1</v>
      </c>
      <c r="E228" s="149">
        <f t="shared" si="33"/>
        <v>400.44</v>
      </c>
      <c r="F228" s="149">
        <f t="shared" si="32"/>
        <v>220.242</v>
      </c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5"/>
      <c r="B229" s="38" t="s">
        <v>286</v>
      </c>
      <c r="C229" s="147" t="s">
        <v>287</v>
      </c>
      <c r="D229" s="150">
        <v>4.8</v>
      </c>
      <c r="E229" s="149">
        <f t="shared" si="33"/>
        <v>270.72</v>
      </c>
      <c r="F229" s="149">
        <f t="shared" si="32"/>
        <v>148.896</v>
      </c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5"/>
      <c r="B230" s="38" t="s">
        <v>288</v>
      </c>
      <c r="C230" s="147" t="s">
        <v>289</v>
      </c>
      <c r="D230" s="148">
        <v>5.7</v>
      </c>
      <c r="E230" s="149">
        <f t="shared" si="33"/>
        <v>321.48</v>
      </c>
      <c r="F230" s="149">
        <f t="shared" si="32"/>
        <v>176.814</v>
      </c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5"/>
      <c r="B231" s="38" t="s">
        <v>290</v>
      </c>
      <c r="C231" s="151" t="s">
        <v>291</v>
      </c>
      <c r="D231" s="150">
        <v>2.9</v>
      </c>
      <c r="E231" s="149">
        <f t="shared" si="33"/>
        <v>163.56</v>
      </c>
      <c r="F231" s="149">
        <f t="shared" si="32"/>
        <v>89.958</v>
      </c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5"/>
      <c r="B232" s="38" t="s">
        <v>292</v>
      </c>
      <c r="C232" s="147" t="s">
        <v>293</v>
      </c>
      <c r="D232" s="150">
        <v>38.4</v>
      </c>
      <c r="E232" s="149">
        <f t="shared" si="33"/>
        <v>2165.76</v>
      </c>
      <c r="F232" s="149">
        <f t="shared" si="32"/>
        <v>1191.168</v>
      </c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5"/>
      <c r="B233" s="38" t="s">
        <v>294</v>
      </c>
      <c r="C233" s="147" t="s">
        <v>295</v>
      </c>
      <c r="D233" s="150">
        <v>47.1</v>
      </c>
      <c r="E233" s="149">
        <f t="shared" si="33"/>
        <v>2656.44</v>
      </c>
      <c r="F233" s="149">
        <f t="shared" si="32"/>
        <v>1461.042</v>
      </c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5"/>
      <c r="B234" s="38" t="s">
        <v>296</v>
      </c>
      <c r="C234" s="151" t="s">
        <v>166</v>
      </c>
      <c r="D234" s="152">
        <v>92.6</v>
      </c>
      <c r="E234" s="149">
        <f t="shared" si="33"/>
        <v>5222.64</v>
      </c>
      <c r="F234" s="149">
        <f t="shared" si="32"/>
        <v>2872.452</v>
      </c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5"/>
      <c r="B235" s="38" t="s">
        <v>297</v>
      </c>
      <c r="C235" s="151" t="s">
        <v>166</v>
      </c>
      <c r="D235" s="152">
        <v>92.6</v>
      </c>
      <c r="E235" s="149">
        <f t="shared" si="33"/>
        <v>5222.64</v>
      </c>
      <c r="F235" s="149">
        <f t="shared" si="32"/>
        <v>2872.452</v>
      </c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5"/>
      <c r="B236" s="38" t="s">
        <v>298</v>
      </c>
      <c r="C236" s="147" t="s">
        <v>299</v>
      </c>
      <c r="D236" s="150">
        <v>186.4</v>
      </c>
      <c r="E236" s="149">
        <f t="shared" si="33"/>
        <v>10512.96</v>
      </c>
      <c r="F236" s="149">
        <f t="shared" si="32"/>
        <v>5782.128</v>
      </c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5"/>
      <c r="B237" s="38" t="s">
        <v>300</v>
      </c>
      <c r="C237" s="147" t="s">
        <v>301</v>
      </c>
      <c r="D237" s="150">
        <v>246.1</v>
      </c>
      <c r="E237" s="149">
        <f t="shared" si="33"/>
        <v>13880.04</v>
      </c>
      <c r="F237" s="149">
        <f t="shared" si="32"/>
        <v>7634.022</v>
      </c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5"/>
      <c r="B238" s="38" t="s">
        <v>302</v>
      </c>
      <c r="C238" s="147" t="s">
        <v>303</v>
      </c>
      <c r="D238" s="150">
        <v>164.9</v>
      </c>
      <c r="E238" s="149">
        <f t="shared" si="33"/>
        <v>9300.36</v>
      </c>
      <c r="F238" s="149">
        <f t="shared" si="32"/>
        <v>5115.198</v>
      </c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5"/>
      <c r="B239" s="38" t="s">
        <v>304</v>
      </c>
      <c r="C239" s="147" t="s">
        <v>305</v>
      </c>
      <c r="D239" s="150">
        <v>225.8</v>
      </c>
      <c r="E239" s="149">
        <f t="shared" si="33"/>
        <v>12735.12</v>
      </c>
      <c r="F239" s="149">
        <f t="shared" si="32"/>
        <v>7004.316</v>
      </c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5"/>
      <c r="B240" s="38" t="s">
        <v>306</v>
      </c>
      <c r="C240" s="147" t="s">
        <v>299</v>
      </c>
      <c r="D240" s="150">
        <v>186.4</v>
      </c>
      <c r="E240" s="149">
        <f t="shared" si="33"/>
        <v>10512.96</v>
      </c>
      <c r="F240" s="149">
        <f t="shared" si="32"/>
        <v>5782.128</v>
      </c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5"/>
      <c r="B241" s="38" t="s">
        <v>307</v>
      </c>
      <c r="C241" s="147" t="s">
        <v>301</v>
      </c>
      <c r="D241" s="150">
        <v>246.1</v>
      </c>
      <c r="E241" s="149">
        <f t="shared" si="33"/>
        <v>13880.04</v>
      </c>
      <c r="F241" s="149">
        <f t="shared" si="32"/>
        <v>7634.022</v>
      </c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5"/>
      <c r="B242" s="38" t="s">
        <v>308</v>
      </c>
      <c r="C242" s="147" t="s">
        <v>303</v>
      </c>
      <c r="D242" s="150">
        <v>164.9</v>
      </c>
      <c r="E242" s="149">
        <f t="shared" si="33"/>
        <v>9300.36</v>
      </c>
      <c r="F242" s="149">
        <f t="shared" si="32"/>
        <v>5115.198</v>
      </c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5"/>
      <c r="B243" s="38" t="s">
        <v>309</v>
      </c>
      <c r="C243" s="147" t="s">
        <v>305</v>
      </c>
      <c r="D243" s="150">
        <v>225.8</v>
      </c>
      <c r="E243" s="149">
        <f t="shared" si="33"/>
        <v>12735.12</v>
      </c>
      <c r="F243" s="149">
        <f t="shared" si="32"/>
        <v>7004.316</v>
      </c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5"/>
      <c r="B244" s="38" t="s">
        <v>310</v>
      </c>
      <c r="C244" s="147" t="s">
        <v>311</v>
      </c>
      <c r="D244" s="150">
        <v>544.8</v>
      </c>
      <c r="E244" s="149">
        <f t="shared" si="33"/>
        <v>30726.72</v>
      </c>
      <c r="F244" s="149">
        <f t="shared" si="32"/>
        <v>16899.696</v>
      </c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5"/>
      <c r="B245" s="38" t="s">
        <v>312</v>
      </c>
      <c r="C245" s="147" t="s">
        <v>313</v>
      </c>
      <c r="D245" s="150">
        <v>726.4</v>
      </c>
      <c r="E245" s="149">
        <f t="shared" si="33"/>
        <v>40968.96</v>
      </c>
      <c r="F245" s="149">
        <f t="shared" si="32"/>
        <v>22532.928</v>
      </c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5"/>
      <c r="B246" s="38" t="s">
        <v>314</v>
      </c>
      <c r="C246" s="147" t="s">
        <v>315</v>
      </c>
      <c r="D246" s="150">
        <v>506.7</v>
      </c>
      <c r="E246" s="149">
        <f t="shared" si="33"/>
        <v>28577.88</v>
      </c>
      <c r="F246" s="149">
        <f t="shared" si="32"/>
        <v>15717.834</v>
      </c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5"/>
      <c r="B247" s="38" t="s">
        <v>316</v>
      </c>
      <c r="C247" s="147" t="s">
        <v>317</v>
      </c>
      <c r="D247" s="150">
        <v>646.5</v>
      </c>
      <c r="E247" s="149">
        <f t="shared" si="33"/>
        <v>36462.6</v>
      </c>
      <c r="F247" s="149">
        <f t="shared" si="32"/>
        <v>20054.43</v>
      </c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5"/>
      <c r="B248" s="38" t="s">
        <v>318</v>
      </c>
      <c r="C248" s="151" t="s">
        <v>319</v>
      </c>
      <c r="D248" s="150">
        <v>77.2</v>
      </c>
      <c r="E248" s="149">
        <f t="shared" si="33"/>
        <v>4354.08</v>
      </c>
      <c r="F248" s="149">
        <f t="shared" si="32"/>
        <v>2394.744</v>
      </c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5"/>
      <c r="B249" s="38" t="s">
        <v>320</v>
      </c>
      <c r="C249" s="151" t="s">
        <v>321</v>
      </c>
      <c r="D249" s="150">
        <v>77.2</v>
      </c>
      <c r="E249" s="149">
        <f t="shared" si="33"/>
        <v>4354.08</v>
      </c>
      <c r="F249" s="149">
        <f t="shared" si="32"/>
        <v>2394.744</v>
      </c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5"/>
      <c r="B250" s="38" t="s">
        <v>322</v>
      </c>
      <c r="C250" s="151" t="s">
        <v>323</v>
      </c>
      <c r="D250" s="150">
        <v>152.8</v>
      </c>
      <c r="E250" s="149">
        <f t="shared" si="33"/>
        <v>8617.92</v>
      </c>
      <c r="F250" s="149">
        <f t="shared" si="32"/>
        <v>4739.856</v>
      </c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5"/>
      <c r="B251" s="38" t="s">
        <v>324</v>
      </c>
      <c r="C251" s="151" t="s">
        <v>325</v>
      </c>
      <c r="D251" s="150">
        <v>138.9</v>
      </c>
      <c r="E251" s="149">
        <f t="shared" si="33"/>
        <v>7833.96</v>
      </c>
      <c r="F251" s="149">
        <f t="shared" si="32"/>
        <v>4308.678</v>
      </c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5"/>
      <c r="B252" s="38" t="s">
        <v>326</v>
      </c>
      <c r="C252" s="151" t="s">
        <v>327</v>
      </c>
      <c r="D252" s="150">
        <v>263.6</v>
      </c>
      <c r="E252" s="149">
        <f t="shared" si="33"/>
        <v>14867.04</v>
      </c>
      <c r="F252" s="149">
        <f t="shared" si="32"/>
        <v>8176.872</v>
      </c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5"/>
      <c r="B253" s="38" t="s">
        <v>328</v>
      </c>
      <c r="C253" s="151" t="s">
        <v>329</v>
      </c>
      <c r="D253" s="150">
        <v>726.4</v>
      </c>
      <c r="E253" s="149">
        <f t="shared" si="33"/>
        <v>40968.96</v>
      </c>
      <c r="F253" s="149">
        <f t="shared" si="32"/>
        <v>22532.928</v>
      </c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5"/>
      <c r="B254" s="38" t="s">
        <v>330</v>
      </c>
      <c r="C254" s="151" t="s">
        <v>331</v>
      </c>
      <c r="D254" s="150">
        <v>237.8</v>
      </c>
      <c r="E254" s="149">
        <f t="shared" si="33"/>
        <v>13411.92</v>
      </c>
      <c r="F254" s="149">
        <f t="shared" si="32"/>
        <v>7376.556</v>
      </c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5"/>
      <c r="B255" s="38" t="s">
        <v>332</v>
      </c>
      <c r="C255" s="151" t="s">
        <v>333</v>
      </c>
      <c r="D255" s="150">
        <v>646.5</v>
      </c>
      <c r="E255" s="149">
        <f t="shared" si="33"/>
        <v>36462.6</v>
      </c>
      <c r="F255" s="149">
        <f t="shared" si="32"/>
        <v>20054.43</v>
      </c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5"/>
      <c r="B256" s="38" t="s">
        <v>334</v>
      </c>
      <c r="C256" s="151" t="s">
        <v>335</v>
      </c>
      <c r="D256" s="150">
        <v>544.8</v>
      </c>
      <c r="E256" s="149">
        <f t="shared" si="33"/>
        <v>30726.72</v>
      </c>
      <c r="F256" s="149">
        <f t="shared" si="32"/>
        <v>16899.696</v>
      </c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5"/>
      <c r="B257" s="38" t="s">
        <v>336</v>
      </c>
      <c r="C257" s="151" t="s">
        <v>337</v>
      </c>
      <c r="D257" s="150">
        <v>506.7</v>
      </c>
      <c r="E257" s="149">
        <f t="shared" si="33"/>
        <v>28577.88</v>
      </c>
      <c r="F257" s="149">
        <f t="shared" si="32"/>
        <v>15717.834</v>
      </c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5"/>
      <c r="B258" s="38" t="s">
        <v>338</v>
      </c>
      <c r="C258" s="151" t="s">
        <v>339</v>
      </c>
      <c r="D258" s="150">
        <v>263.6</v>
      </c>
      <c r="E258" s="149">
        <f t="shared" si="33"/>
        <v>14867.04</v>
      </c>
      <c r="F258" s="149">
        <f t="shared" si="32"/>
        <v>8176.872</v>
      </c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5"/>
      <c r="B259" s="38" t="s">
        <v>340</v>
      </c>
      <c r="C259" s="151" t="s">
        <v>329</v>
      </c>
      <c r="D259" s="150">
        <v>726.4</v>
      </c>
      <c r="E259" s="149">
        <f t="shared" si="33"/>
        <v>40968.96</v>
      </c>
      <c r="F259" s="149">
        <f t="shared" si="32"/>
        <v>22532.928</v>
      </c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5"/>
      <c r="B260" s="38" t="s">
        <v>341</v>
      </c>
      <c r="C260" s="151" t="s">
        <v>342</v>
      </c>
      <c r="D260" s="150">
        <v>237.8</v>
      </c>
      <c r="E260" s="149">
        <f t="shared" si="33"/>
        <v>13411.92</v>
      </c>
      <c r="F260" s="149">
        <f t="shared" si="32"/>
        <v>7376.556</v>
      </c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5"/>
      <c r="B261" s="38" t="s">
        <v>343</v>
      </c>
      <c r="C261" s="151" t="s">
        <v>333</v>
      </c>
      <c r="D261" s="150">
        <v>646.5</v>
      </c>
      <c r="E261" s="149">
        <f t="shared" si="33"/>
        <v>36462.6</v>
      </c>
      <c r="F261" s="149">
        <f t="shared" si="32"/>
        <v>20054.43</v>
      </c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5"/>
      <c r="B262" s="38" t="s">
        <v>344</v>
      </c>
      <c r="C262" s="151" t="s">
        <v>345</v>
      </c>
      <c r="D262" s="152">
        <v>185.2</v>
      </c>
      <c r="E262" s="149">
        <f t="shared" si="33"/>
        <v>10445.28</v>
      </c>
      <c r="F262" s="149">
        <f t="shared" si="32"/>
        <v>5744.904</v>
      </c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5"/>
      <c r="B263" s="38" t="s">
        <v>346</v>
      </c>
      <c r="C263" s="151" t="s">
        <v>166</v>
      </c>
      <c r="D263" s="152">
        <v>92.6</v>
      </c>
      <c r="E263" s="149">
        <f t="shared" si="33"/>
        <v>5222.64</v>
      </c>
      <c r="F263" s="149">
        <f t="shared" si="32"/>
        <v>2872.452</v>
      </c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5"/>
      <c r="B264" s="38" t="s">
        <v>347</v>
      </c>
      <c r="C264" s="151" t="s">
        <v>327</v>
      </c>
      <c r="D264" s="150">
        <v>263.6</v>
      </c>
      <c r="E264" s="149">
        <f t="shared" si="33"/>
        <v>14867.04</v>
      </c>
      <c r="F264" s="149">
        <f t="shared" si="32"/>
        <v>8176.872</v>
      </c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5"/>
      <c r="B265" s="38" t="s">
        <v>348</v>
      </c>
      <c r="C265" s="151" t="s">
        <v>349</v>
      </c>
      <c r="D265" s="150">
        <v>10.9</v>
      </c>
      <c r="E265" s="149">
        <f t="shared" si="33"/>
        <v>614.76</v>
      </c>
      <c r="F265" s="149">
        <f t="shared" si="32"/>
        <v>338.118</v>
      </c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5"/>
      <c r="B266" s="38" t="s">
        <v>350</v>
      </c>
      <c r="C266" s="151" t="s">
        <v>351</v>
      </c>
      <c r="D266" s="150">
        <v>126.2</v>
      </c>
      <c r="E266" s="149">
        <f t="shared" si="33"/>
        <v>7117.68</v>
      </c>
      <c r="F266" s="149">
        <f t="shared" si="32"/>
        <v>3914.724</v>
      </c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5"/>
      <c r="B267" s="38" t="s">
        <v>352</v>
      </c>
      <c r="C267" s="153" t="s">
        <v>339</v>
      </c>
      <c r="D267" s="150">
        <v>263.6</v>
      </c>
      <c r="E267" s="149">
        <f t="shared" si="33"/>
        <v>14867.04</v>
      </c>
      <c r="F267" s="149">
        <f t="shared" si="32"/>
        <v>8176.872</v>
      </c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5"/>
      <c r="B268" s="38" t="s">
        <v>353</v>
      </c>
      <c r="C268" s="151" t="s">
        <v>329</v>
      </c>
      <c r="D268" s="150">
        <v>726.4</v>
      </c>
      <c r="E268" s="149">
        <f t="shared" si="33"/>
        <v>40968.96</v>
      </c>
      <c r="F268" s="149">
        <f t="shared" si="32"/>
        <v>22532.928</v>
      </c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5"/>
      <c r="B269" s="38" t="s">
        <v>354</v>
      </c>
      <c r="C269" s="153" t="s">
        <v>342</v>
      </c>
      <c r="D269" s="150">
        <v>237.8</v>
      </c>
      <c r="E269" s="149">
        <f t="shared" si="33"/>
        <v>13411.92</v>
      </c>
      <c r="F269" s="149">
        <f t="shared" si="32"/>
        <v>7376.556</v>
      </c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5"/>
      <c r="B270" s="38" t="s">
        <v>355</v>
      </c>
      <c r="C270" s="151" t="s">
        <v>317</v>
      </c>
      <c r="D270" s="150">
        <v>646.5</v>
      </c>
      <c r="E270" s="149">
        <f t="shared" si="33"/>
        <v>36462.6</v>
      </c>
      <c r="F270" s="149">
        <f t="shared" si="32"/>
        <v>20054.43</v>
      </c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5"/>
      <c r="B271" s="38" t="s">
        <v>356</v>
      </c>
      <c r="C271" s="151" t="s">
        <v>357</v>
      </c>
      <c r="D271" s="150">
        <v>38.2</v>
      </c>
      <c r="E271" s="149">
        <f t="shared" si="33"/>
        <v>2154.48</v>
      </c>
      <c r="F271" s="149">
        <f t="shared" si="32"/>
        <v>1184.964</v>
      </c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5"/>
      <c r="B272" s="38" t="s">
        <v>358</v>
      </c>
      <c r="C272" s="151" t="s">
        <v>359</v>
      </c>
      <c r="D272" s="150">
        <v>31.8</v>
      </c>
      <c r="E272" s="149">
        <f t="shared" si="33"/>
        <v>1793.52</v>
      </c>
      <c r="F272" s="149">
        <f t="shared" si="32"/>
        <v>986.436</v>
      </c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5"/>
      <c r="B273" s="154"/>
      <c r="C273" s="155"/>
      <c r="D273" s="156"/>
      <c r="E273" s="157"/>
      <c r="F273" s="15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5"/>
      <c r="B274" s="154"/>
      <c r="C274" s="155"/>
      <c r="D274" s="156"/>
      <c r="E274" s="157"/>
      <c r="F274" s="15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5"/>
      <c r="B275" s="154"/>
      <c r="C275" s="155"/>
      <c r="D275" s="156"/>
      <c r="E275" s="157"/>
      <c r="F275" s="15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5"/>
      <c r="B276" s="158" t="s">
        <v>360</v>
      </c>
      <c r="C276" s="46"/>
      <c r="D276" s="46"/>
      <c r="E276" s="46"/>
      <c r="F276" s="4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5"/>
      <c r="B277" s="159" t="s">
        <v>361</v>
      </c>
      <c r="C277" s="46"/>
      <c r="D277" s="46"/>
      <c r="E277" s="46"/>
      <c r="F277" s="4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5"/>
      <c r="B278" s="160" t="s">
        <v>362</v>
      </c>
      <c r="C278" s="160" t="s">
        <v>363</v>
      </c>
      <c r="D278" s="161" t="s">
        <v>364</v>
      </c>
      <c r="E278" s="47"/>
      <c r="F278" s="162">
        <v>2800.0</v>
      </c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5"/>
      <c r="B279" s="160" t="s">
        <v>365</v>
      </c>
      <c r="C279" s="160" t="s">
        <v>363</v>
      </c>
      <c r="D279" s="161" t="s">
        <v>364</v>
      </c>
      <c r="E279" s="47"/>
      <c r="F279" s="162">
        <v>1800.0</v>
      </c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8.25" customHeight="1">
      <c r="A280" s="5"/>
      <c r="B280" s="160" t="s">
        <v>366</v>
      </c>
      <c r="C280" s="160" t="s">
        <v>363</v>
      </c>
      <c r="D280" s="161" t="s">
        <v>367</v>
      </c>
      <c r="E280" s="47"/>
      <c r="F280" s="162">
        <v>800.0</v>
      </c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8.25" customHeight="1">
      <c r="A281" s="5"/>
      <c r="B281" s="160" t="s">
        <v>368</v>
      </c>
      <c r="C281" s="160" t="s">
        <v>363</v>
      </c>
      <c r="D281" s="161" t="s">
        <v>369</v>
      </c>
      <c r="E281" s="47"/>
      <c r="F281" s="162">
        <v>250.0</v>
      </c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8.25" customHeight="1">
      <c r="A282" s="5"/>
      <c r="B282" s="160" t="s">
        <v>370</v>
      </c>
      <c r="C282" s="160" t="s">
        <v>363</v>
      </c>
      <c r="D282" s="161" t="s">
        <v>371</v>
      </c>
      <c r="E282" s="47"/>
      <c r="F282" s="162">
        <v>200.0</v>
      </c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8.25" customHeight="1">
      <c r="A283" s="5"/>
      <c r="B283" s="160" t="s">
        <v>372</v>
      </c>
      <c r="C283" s="160" t="s">
        <v>363</v>
      </c>
      <c r="D283" s="161" t="s">
        <v>373</v>
      </c>
      <c r="E283" s="47"/>
      <c r="F283" s="162">
        <v>250.0</v>
      </c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8.25" customHeight="1">
      <c r="A284" s="5"/>
      <c r="B284" s="160" t="s">
        <v>374</v>
      </c>
      <c r="C284" s="160" t="s">
        <v>363</v>
      </c>
      <c r="D284" s="161" t="s">
        <v>375</v>
      </c>
      <c r="E284" s="47"/>
      <c r="F284" s="162">
        <v>250.0</v>
      </c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0.0" customHeight="1">
      <c r="A285" s="5"/>
      <c r="B285" s="160" t="s">
        <v>376</v>
      </c>
      <c r="C285" s="160" t="s">
        <v>363</v>
      </c>
      <c r="D285" s="161" t="s">
        <v>377</v>
      </c>
      <c r="E285" s="47"/>
      <c r="F285" s="162">
        <v>1200.0</v>
      </c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0.0" customHeight="1">
      <c r="A286" s="5"/>
      <c r="B286" s="160" t="s">
        <v>378</v>
      </c>
      <c r="C286" s="160" t="s">
        <v>363</v>
      </c>
      <c r="D286" s="161" t="s">
        <v>379</v>
      </c>
      <c r="E286" s="47"/>
      <c r="F286" s="162">
        <v>1200.0</v>
      </c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8.25" customHeight="1">
      <c r="A287" s="5"/>
      <c r="B287" s="160" t="s">
        <v>380</v>
      </c>
      <c r="C287" s="160" t="s">
        <v>363</v>
      </c>
      <c r="D287" s="161" t="s">
        <v>381</v>
      </c>
      <c r="E287" s="47"/>
      <c r="F287" s="162">
        <v>200.0</v>
      </c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8.25" customHeight="1">
      <c r="A288" s="5"/>
      <c r="B288" s="160" t="s">
        <v>382</v>
      </c>
      <c r="C288" s="160" t="s">
        <v>363</v>
      </c>
      <c r="D288" s="161" t="s">
        <v>383</v>
      </c>
      <c r="E288" s="47"/>
      <c r="F288" s="162">
        <v>250.0</v>
      </c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8.25" customHeight="1">
      <c r="A289" s="5"/>
      <c r="B289" s="160" t="s">
        <v>384</v>
      </c>
      <c r="C289" s="160" t="s">
        <v>363</v>
      </c>
      <c r="D289" s="161" t="s">
        <v>385</v>
      </c>
      <c r="E289" s="47"/>
      <c r="F289" s="162">
        <v>300.0</v>
      </c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8.25" customHeight="1">
      <c r="A290" s="5"/>
      <c r="B290" s="160" t="s">
        <v>386</v>
      </c>
      <c r="C290" s="160" t="s">
        <v>363</v>
      </c>
      <c r="D290" s="161" t="s">
        <v>387</v>
      </c>
      <c r="E290" s="47"/>
      <c r="F290" s="162">
        <v>3000.0</v>
      </c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8.25" customHeight="1">
      <c r="A291" s="5"/>
      <c r="B291" s="160" t="s">
        <v>388</v>
      </c>
      <c r="C291" s="160" t="s">
        <v>363</v>
      </c>
      <c r="D291" s="161" t="s">
        <v>389</v>
      </c>
      <c r="E291" s="47"/>
      <c r="F291" s="162">
        <v>320.0</v>
      </c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8.25" customHeight="1">
      <c r="A292" s="5"/>
      <c r="B292" s="160" t="s">
        <v>114</v>
      </c>
      <c r="C292" s="160" t="s">
        <v>363</v>
      </c>
      <c r="D292" s="161" t="s">
        <v>390</v>
      </c>
      <c r="E292" s="47"/>
      <c r="F292" s="162">
        <v>300.0</v>
      </c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5"/>
      <c r="B293" s="159" t="s">
        <v>391</v>
      </c>
      <c r="C293" s="46"/>
      <c r="D293" s="46"/>
      <c r="E293" s="46"/>
      <c r="F293" s="4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8.25" customHeight="1">
      <c r="A294" s="5"/>
      <c r="B294" s="160" t="s">
        <v>392</v>
      </c>
      <c r="C294" s="152" t="s">
        <v>363</v>
      </c>
      <c r="D294" s="161" t="s">
        <v>393</v>
      </c>
      <c r="E294" s="47"/>
      <c r="F294" s="162">
        <v>4200.0</v>
      </c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8.25" customHeight="1">
      <c r="A295" s="5"/>
      <c r="B295" s="160" t="s">
        <v>14</v>
      </c>
      <c r="C295" s="152" t="s">
        <v>394</v>
      </c>
      <c r="D295" s="161" t="s">
        <v>393</v>
      </c>
      <c r="E295" s="47"/>
      <c r="F295" s="162">
        <v>200.0</v>
      </c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51.0" customHeight="1">
      <c r="A296" s="5"/>
      <c r="B296" s="160" t="s">
        <v>395</v>
      </c>
      <c r="C296" s="152" t="s">
        <v>396</v>
      </c>
      <c r="D296" s="161" t="s">
        <v>397</v>
      </c>
      <c r="E296" s="47"/>
      <c r="F296" s="162">
        <v>2000.0</v>
      </c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51.0" customHeight="1">
      <c r="A297" s="5"/>
      <c r="B297" s="160" t="s">
        <v>398</v>
      </c>
      <c r="C297" s="160" t="s">
        <v>399</v>
      </c>
      <c r="D297" s="161" t="s">
        <v>400</v>
      </c>
      <c r="E297" s="47"/>
      <c r="F297" s="162">
        <v>600.0</v>
      </c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51.0" customHeight="1">
      <c r="A298" s="5"/>
      <c r="B298" s="160" t="s">
        <v>401</v>
      </c>
      <c r="C298" s="160" t="s">
        <v>363</v>
      </c>
      <c r="D298" s="161" t="s">
        <v>402</v>
      </c>
      <c r="E298" s="47"/>
      <c r="F298" s="162">
        <v>400.0</v>
      </c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51.0" customHeight="1">
      <c r="A299" s="5"/>
      <c r="B299" s="160" t="s">
        <v>403</v>
      </c>
      <c r="C299" s="160" t="s">
        <v>399</v>
      </c>
      <c r="D299" s="161" t="s">
        <v>404</v>
      </c>
      <c r="E299" s="47"/>
      <c r="F299" s="162">
        <v>1500.0</v>
      </c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51.0" customHeight="1">
      <c r="A300" s="5"/>
      <c r="B300" s="160" t="s">
        <v>388</v>
      </c>
      <c r="C300" s="160" t="s">
        <v>399</v>
      </c>
      <c r="D300" s="161" t="s">
        <v>405</v>
      </c>
      <c r="E300" s="47"/>
      <c r="F300" s="162">
        <v>400.0</v>
      </c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0.0" customHeight="1">
      <c r="A301" s="5"/>
      <c r="B301" s="160" t="s">
        <v>406</v>
      </c>
      <c r="C301" s="160" t="s">
        <v>399</v>
      </c>
      <c r="D301" s="161" t="s">
        <v>393</v>
      </c>
      <c r="E301" s="47"/>
      <c r="F301" s="162">
        <v>4000.0</v>
      </c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0.0" customHeight="1">
      <c r="A302" s="5"/>
      <c r="B302" s="160" t="s">
        <v>407</v>
      </c>
      <c r="C302" s="160" t="s">
        <v>399</v>
      </c>
      <c r="D302" s="161" t="s">
        <v>393</v>
      </c>
      <c r="E302" s="47"/>
      <c r="F302" s="162">
        <v>3600.0</v>
      </c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51.0" customHeight="1">
      <c r="A303" s="5"/>
      <c r="B303" s="160" t="s">
        <v>408</v>
      </c>
      <c r="C303" s="160" t="s">
        <v>399</v>
      </c>
      <c r="D303" s="161" t="s">
        <v>405</v>
      </c>
      <c r="E303" s="47"/>
      <c r="F303" s="162">
        <v>400.0</v>
      </c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51.0" customHeight="1">
      <c r="A304" s="5"/>
      <c r="B304" s="160" t="s">
        <v>409</v>
      </c>
      <c r="C304" s="160" t="s">
        <v>399</v>
      </c>
      <c r="D304" s="161" t="s">
        <v>405</v>
      </c>
      <c r="E304" s="47"/>
      <c r="F304" s="162">
        <v>400.0</v>
      </c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51.0" customHeight="1">
      <c r="A305" s="5"/>
      <c r="B305" s="160" t="s">
        <v>368</v>
      </c>
      <c r="C305" s="160" t="s">
        <v>399</v>
      </c>
      <c r="D305" s="161" t="s">
        <v>410</v>
      </c>
      <c r="E305" s="47"/>
      <c r="F305" s="162">
        <v>400.0</v>
      </c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51.0" customHeight="1">
      <c r="A306" s="5"/>
      <c r="B306" s="160" t="s">
        <v>411</v>
      </c>
      <c r="C306" s="160" t="s">
        <v>399</v>
      </c>
      <c r="D306" s="161" t="s">
        <v>405</v>
      </c>
      <c r="E306" s="47"/>
      <c r="F306" s="162">
        <v>300.0</v>
      </c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51.0" customHeight="1">
      <c r="A307" s="5"/>
      <c r="B307" s="160" t="s">
        <v>374</v>
      </c>
      <c r="C307" s="160" t="s">
        <v>363</v>
      </c>
      <c r="D307" s="161" t="s">
        <v>412</v>
      </c>
      <c r="E307" s="47"/>
      <c r="F307" s="163">
        <v>500.0</v>
      </c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51.0" customHeight="1">
      <c r="A308" s="5"/>
      <c r="B308" s="160" t="s">
        <v>413</v>
      </c>
      <c r="C308" s="160" t="s">
        <v>399</v>
      </c>
      <c r="D308" s="161" t="s">
        <v>414</v>
      </c>
      <c r="E308" s="47"/>
      <c r="F308" s="163">
        <v>400.0</v>
      </c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51.0" customHeight="1">
      <c r="A309" s="5"/>
      <c r="B309" s="160" t="s">
        <v>380</v>
      </c>
      <c r="C309" s="160" t="s">
        <v>399</v>
      </c>
      <c r="D309" s="161" t="s">
        <v>393</v>
      </c>
      <c r="E309" s="47"/>
      <c r="F309" s="163">
        <v>500.0</v>
      </c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51.0" customHeight="1">
      <c r="A310" s="5"/>
      <c r="B310" s="160" t="s">
        <v>415</v>
      </c>
      <c r="C310" s="160" t="s">
        <v>363</v>
      </c>
      <c r="D310" s="161" t="s">
        <v>412</v>
      </c>
      <c r="E310" s="47"/>
      <c r="F310" s="163">
        <v>400.0</v>
      </c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51.0" customHeight="1">
      <c r="A311" s="5"/>
      <c r="B311" s="160" t="s">
        <v>416</v>
      </c>
      <c r="C311" s="160" t="s">
        <v>399</v>
      </c>
      <c r="D311" s="161" t="s">
        <v>417</v>
      </c>
      <c r="E311" s="47"/>
      <c r="F311" s="162">
        <v>2500.0</v>
      </c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51.0" customHeight="1">
      <c r="A312" s="5"/>
      <c r="B312" s="160" t="s">
        <v>418</v>
      </c>
      <c r="C312" s="160" t="s">
        <v>399</v>
      </c>
      <c r="D312" s="161" t="s">
        <v>412</v>
      </c>
      <c r="E312" s="47"/>
      <c r="F312" s="163">
        <v>200.0</v>
      </c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51.0" customHeight="1">
      <c r="A313" s="5"/>
      <c r="B313" s="160" t="s">
        <v>419</v>
      </c>
      <c r="C313" s="160" t="s">
        <v>399</v>
      </c>
      <c r="D313" s="161" t="s">
        <v>412</v>
      </c>
      <c r="E313" s="47"/>
      <c r="F313" s="163">
        <v>600.0</v>
      </c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5"/>
      <c r="B314" s="160" t="s">
        <v>420</v>
      </c>
      <c r="C314" s="160" t="s">
        <v>363</v>
      </c>
      <c r="D314" s="161" t="s">
        <v>421</v>
      </c>
      <c r="E314" s="47"/>
      <c r="F314" s="162">
        <v>5744.9</v>
      </c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5"/>
      <c r="B315" s="164" t="s">
        <v>422</v>
      </c>
      <c r="C315" s="46"/>
      <c r="D315" s="46"/>
      <c r="E315" s="46"/>
      <c r="F315" s="4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5"/>
      <c r="B316" s="160" t="s">
        <v>423</v>
      </c>
      <c r="C316" s="160" t="s">
        <v>363</v>
      </c>
      <c r="D316" s="161" t="s">
        <v>424</v>
      </c>
      <c r="E316" s="47"/>
      <c r="F316" s="162">
        <v>2000.0</v>
      </c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5"/>
      <c r="B317" s="160" t="s">
        <v>388</v>
      </c>
      <c r="C317" s="160" t="s">
        <v>363</v>
      </c>
      <c r="D317" s="161" t="s">
        <v>424</v>
      </c>
      <c r="E317" s="47"/>
      <c r="F317" s="162">
        <v>400.0</v>
      </c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5"/>
      <c r="B318" s="160" t="s">
        <v>425</v>
      </c>
      <c r="C318" s="160" t="s">
        <v>396</v>
      </c>
      <c r="D318" s="165" t="s">
        <v>424</v>
      </c>
      <c r="E318" s="47"/>
      <c r="F318" s="162">
        <v>3000.0</v>
      </c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5"/>
      <c r="B319" s="166" t="s">
        <v>426</v>
      </c>
      <c r="C319" s="167"/>
      <c r="D319" s="167"/>
      <c r="E319" s="167"/>
      <c r="F319" s="16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5"/>
      <c r="B320" s="168"/>
      <c r="C320" s="168"/>
      <c r="D320" s="168"/>
      <c r="E320" s="168"/>
      <c r="F320" s="168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5"/>
      <c r="B321" s="169" t="s">
        <v>427</v>
      </c>
      <c r="C321" s="170"/>
      <c r="D321" s="170"/>
      <c r="E321" s="170"/>
      <c r="F321" s="170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5"/>
      <c r="B322" s="171"/>
      <c r="C322" s="168"/>
      <c r="D322" s="168"/>
      <c r="E322" s="168"/>
      <c r="F322" s="168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5"/>
      <c r="B323" s="171"/>
      <c r="C323" s="168"/>
      <c r="D323" s="168"/>
      <c r="E323" s="168"/>
      <c r="F323" s="168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3.0" customHeight="1">
      <c r="A324" s="5"/>
      <c r="B324" s="172" t="s">
        <v>428</v>
      </c>
      <c r="C324" s="170"/>
      <c r="D324" s="170"/>
      <c r="E324" s="170"/>
      <c r="F324" s="170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5"/>
      <c r="B325" s="171"/>
      <c r="C325" s="168"/>
      <c r="D325" s="168"/>
      <c r="E325" s="168"/>
      <c r="F325" s="168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5"/>
      <c r="B326" s="173"/>
      <c r="C326" s="174"/>
      <c r="D326" s="174"/>
      <c r="E326" s="174"/>
      <c r="F326" s="174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5"/>
      <c r="B327" s="175"/>
      <c r="C327" s="176"/>
      <c r="D327" s="177"/>
      <c r="E327" s="177"/>
      <c r="F327" s="17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5"/>
      <c r="B328" s="178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2.25" customHeight="1">
      <c r="A329" s="5"/>
      <c r="B329" s="179" t="s">
        <v>429</v>
      </c>
      <c r="F329" s="180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2.25" customHeight="1">
      <c r="A330" s="5"/>
      <c r="B330" s="181" t="s">
        <v>430</v>
      </c>
      <c r="C330" s="181"/>
      <c r="D330" s="181"/>
      <c r="E330" s="181"/>
      <c r="F330" s="181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0" customHeight="1">
      <c r="A331" s="5"/>
      <c r="B331" s="181"/>
      <c r="C331" s="181"/>
      <c r="D331" s="181"/>
      <c r="E331" s="181"/>
      <c r="F331" s="181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5"/>
      <c r="B332" s="182" t="s">
        <v>431</v>
      </c>
      <c r="C332" s="182"/>
      <c r="D332" s="182"/>
      <c r="E332" s="182"/>
      <c r="F332" s="182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5"/>
      <c r="B333" s="44" t="s">
        <v>432</v>
      </c>
      <c r="C333" s="44"/>
      <c r="D333" s="44"/>
      <c r="E333" s="44"/>
      <c r="F333" s="44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5"/>
      <c r="B334" s="44" t="s">
        <v>433</v>
      </c>
      <c r="C334" s="44"/>
      <c r="D334" s="44"/>
      <c r="E334" s="44"/>
      <c r="F334" s="44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5"/>
      <c r="B335" s="44" t="s">
        <v>434</v>
      </c>
      <c r="C335" s="44"/>
      <c r="D335" s="44"/>
      <c r="E335" s="44"/>
      <c r="F335" s="44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5"/>
      <c r="B336" s="44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5"/>
      <c r="B346" s="18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3">
    <mergeCell ref="D216:E216"/>
    <mergeCell ref="D217:E217"/>
    <mergeCell ref="B218:F218"/>
    <mergeCell ref="B222:F222"/>
    <mergeCell ref="B276:F276"/>
    <mergeCell ref="B277:F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B293:F293"/>
    <mergeCell ref="D292:E292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B324:F324"/>
    <mergeCell ref="B326:F326"/>
    <mergeCell ref="B328:F328"/>
    <mergeCell ref="B329:F329"/>
    <mergeCell ref="B336:F336"/>
    <mergeCell ref="D314:E314"/>
    <mergeCell ref="B315:F315"/>
    <mergeCell ref="D316:E316"/>
    <mergeCell ref="D317:E317"/>
    <mergeCell ref="D318:E318"/>
    <mergeCell ref="B319:F319"/>
    <mergeCell ref="B321:F321"/>
    <mergeCell ref="E1:F1"/>
    <mergeCell ref="B2:F2"/>
    <mergeCell ref="B3:F3"/>
    <mergeCell ref="B4:F4"/>
    <mergeCell ref="B5:F5"/>
    <mergeCell ref="B6:F6"/>
    <mergeCell ref="B8:F8"/>
    <mergeCell ref="B9:F9"/>
    <mergeCell ref="B61:F61"/>
    <mergeCell ref="B63:F63"/>
    <mergeCell ref="B85:F85"/>
    <mergeCell ref="B111:F111"/>
    <mergeCell ref="B115:F115"/>
    <mergeCell ref="B116:F116"/>
    <mergeCell ref="B124:F125"/>
    <mergeCell ref="B126:F126"/>
    <mergeCell ref="B136:F137"/>
    <mergeCell ref="B140:F141"/>
    <mergeCell ref="B144:F144"/>
    <mergeCell ref="B151:F151"/>
    <mergeCell ref="B159:F159"/>
    <mergeCell ref="B162:F162"/>
    <mergeCell ref="B170:F170"/>
    <mergeCell ref="B174:F174"/>
    <mergeCell ref="C175:F175"/>
    <mergeCell ref="C176:F176"/>
    <mergeCell ref="B180:F180"/>
    <mergeCell ref="B192:F192"/>
    <mergeCell ref="B195:F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</mergeCells>
  <printOptions/>
  <pageMargins bottom="0.984027777777778" footer="0.0" header="0.0" left="0.747916666666667" right="0.747916666666667" top="0.984027777777778"/>
  <pageSetup paperSize="9" scale="7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6.22"/>
    <col customWidth="1" min="7" max="26" width="13.4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6.22"/>
    <col customWidth="1" min="7" max="26" width="13.4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scale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2015-02-16T12:34:29Z</dcterms:created>
</cp:coreProperties>
</file>